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375"/>
  </bookViews>
  <sheets>
    <sheet name="报销清单2021" sheetId="37" r:id="rId1"/>
    <sheet name="报销清单2022.07" sheetId="5" r:id="rId2"/>
    <sheet name="报销清单2022.08" sheetId="2" r:id="rId3"/>
    <sheet name="报销清单2022.09" sheetId="3" r:id="rId4"/>
    <sheet name="报销清单2022.10" sheetId="6" r:id="rId5"/>
    <sheet name="报销清单2022.11" sheetId="7" r:id="rId6"/>
    <sheet name="报销清单2022.12" sheetId="8" r:id="rId7"/>
    <sheet name="报销清单2023.2" sheetId="9" r:id="rId8"/>
    <sheet name="报销清单2023.3月" sheetId="10" r:id="rId9"/>
    <sheet name="报销清单2023.4月" sheetId="11" r:id="rId10"/>
    <sheet name="报销清单2023.5月" sheetId="12" r:id="rId11"/>
    <sheet name="报销清单2023.6月" sheetId="13" r:id="rId12"/>
    <sheet name="报销清单2023.7月" sheetId="14" r:id="rId13"/>
    <sheet name="报销清单2023.8月" sheetId="15" r:id="rId14"/>
    <sheet name="报销清单2023.9月" sheetId="16" r:id="rId15"/>
    <sheet name="报销清单2023.10月" sheetId="17" r:id="rId16"/>
    <sheet name="报销清单2023.11月" sheetId="18" r:id="rId17"/>
    <sheet name="报销清单2023.12月" sheetId="19" r:id="rId18"/>
    <sheet name="报销清单2024.1-2月" sheetId="21" r:id="rId19"/>
    <sheet name="报销清单 2024.3月" sheetId="23" r:id="rId20"/>
    <sheet name="报销清单2024.4月" sheetId="36" r:id="rId21"/>
    <sheet name="报销清单2024.5月" sheetId="24" r:id="rId22"/>
    <sheet name="报销清单2024.6月" sheetId="25" r:id="rId23"/>
    <sheet name="报销清单2024.7月" sheetId="35" r:id="rId24"/>
    <sheet name="报销清单2024.9-10月" sheetId="26" r:id="rId25"/>
    <sheet name="报销清单2024.9月" sheetId="34" r:id="rId26"/>
    <sheet name="报销清单2024.11月" sheetId="32" r:id="rId27"/>
    <sheet name="报销清单2025.1-3月" sheetId="31" r:id="rId28"/>
    <sheet name="报销清单2025.4-5月" sheetId="28" r:id="rId29"/>
    <sheet name="报销清单2025.6-8月" sheetId="29" r:id="rId30"/>
    <sheet name="报销清单2025.9-10月" sheetId="27" r:id="rId31"/>
    <sheet name="报销清单2025.11-2026.1月" sheetId="30" r:id="rId32"/>
  </sheets>
  <definedNames>
    <definedName name="_xlnm._FilterDatabase" localSheetId="7" hidden="1">报销清单2023.2!$A$3:$J$71</definedName>
    <definedName name="_xlnm._FilterDatabase" localSheetId="6" hidden="1">报销清单2022.12!$A$3:$M$66</definedName>
    <definedName name="_xlnm._FilterDatabase" localSheetId="5" hidden="1">报销清单2022.11!$A$3:$M$77</definedName>
    <definedName name="_xlnm._FilterDatabase" localSheetId="1" hidden="1">报销清单2022.07!$A$1:$I$25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<sst xmlns="http://schemas.openxmlformats.org/spreadsheetml/2006/main" count="14428" uniqueCount="2778">
  <si>
    <t>时间</t>
  </si>
  <si>
    <t>费用明细</t>
  </si>
  <si>
    <t>有无发票</t>
  </si>
  <si>
    <t>备注</t>
  </si>
  <si>
    <t>情况说明</t>
  </si>
  <si>
    <t>房间费100元，中餐费20元</t>
  </si>
  <si>
    <t xml:space="preserve">1、原项目部房屋租赁时间到期，无法居住，在对面饭店开的房间居住。 
                                 2、安全防护制作当时上报给潘总过，得到潘总确认才制作的。现在无法给出结算单。               3、挖机是2022年6月12日进场的，采用月租方式。      4、公务车为公司提供用车，且租赁费用不通过项目部，其中保养费用无法从租赁费中扣除。           </t>
  </si>
  <si>
    <t>房间费100元，中餐费140元，挖机加油2245元</t>
  </si>
  <si>
    <t>房间费100元，中餐80元</t>
  </si>
  <si>
    <t>房间费100元，打车到合肥机场费116元，机票费1005元，做黑车回维西150元</t>
  </si>
  <si>
    <t>房间费100元</t>
  </si>
  <si>
    <t>房间费100元，中餐100元，核酸检测16元，机票费1198元，合肥机场打车回家112元</t>
  </si>
  <si>
    <t>房间费100元，中餐350元</t>
  </si>
  <si>
    <t>请监理吃饭</t>
  </si>
  <si>
    <t>房间费100元，给老岩瓦项目部万大升伙食费2000元</t>
  </si>
  <si>
    <t>房间费100元，中餐160元</t>
  </si>
  <si>
    <t>0#台挡墙施工</t>
  </si>
  <si>
    <t>房间费100元，中餐640元</t>
  </si>
  <si>
    <t>交通局梁工查看0#台变更，康普测量员重新放0#台点位</t>
  </si>
  <si>
    <t>房间费100元，中餐540元，采购潘总被子、办公室茶具等办公生活用品1057元</t>
  </si>
  <si>
    <t>设计院曾研、监理关鹏、监理邵景春0#平台查看现场变更</t>
  </si>
  <si>
    <t>房间费100元，挖机加油2110元，洗车35元，中餐190元，晚餐240元</t>
  </si>
  <si>
    <t>维西洗车加油，顺道带湖南外派回工地</t>
  </si>
  <si>
    <t>房间费100元，中餐225元，安全防护尾款5640元</t>
  </si>
  <si>
    <t>0#平台彩钢瓦安全防护安装</t>
  </si>
  <si>
    <t>房间费100元，中餐费180元，0#平台安全防护订金3000元，停车费7元，晚餐43元</t>
  </si>
  <si>
    <t>房间费100元，中餐120元，一箱矿泉水28元</t>
  </si>
  <si>
    <t>挖机开挖0#施工平台挡墙基础</t>
  </si>
  <si>
    <t>房间费100元，早餐60元，中餐90元，材料（锥桶等）2425元，汽车保养1000元，快递费23元，一条香烟230元</t>
  </si>
  <si>
    <t>房间费100元，快递费23元，测量费用3000元</t>
  </si>
  <si>
    <t>房间费100元，中餐340元，香烟24+24元</t>
  </si>
  <si>
    <t>交通局领导到现场协调</t>
  </si>
  <si>
    <t>房间费100元，中餐140元，香烟65元，晚餐400元</t>
  </si>
  <si>
    <t>挖机调到施工现场，晚上和潘总一起请监理吃饭</t>
  </si>
  <si>
    <t>房间费100元，中餐75元</t>
  </si>
  <si>
    <t>房间费100元，香烟24元，晚餐75元</t>
  </si>
  <si>
    <t>房间费100元，早餐20元，中餐80元，晚餐75元</t>
  </si>
  <si>
    <t>去大理接潘总</t>
  </si>
  <si>
    <t>房间费100元，早餐20元，中餐20元，香烟24+24元，晚餐240元</t>
  </si>
  <si>
    <t>招待贵州建工协调人员</t>
  </si>
  <si>
    <t>房间费100元，早餐20元，中餐20元，晚餐20元</t>
  </si>
  <si>
    <t>房间费100元，早餐20元，中餐20元，晚餐300元，KTV消费1050元。</t>
  </si>
  <si>
    <t>监理关鹏调离至攀天阁现场</t>
  </si>
  <si>
    <t>房间费100元，早餐20元，中餐340元，饮料24+8+24元，香烟24+24+24元，晚餐840元（另3000元费用未支付）</t>
  </si>
  <si>
    <t>康普测量员复测点位</t>
  </si>
  <si>
    <t>房间费100元，早餐20元，香烟24+24元</t>
  </si>
  <si>
    <t>康普项目部吃中饭，岩瓦项目部吃晚饭</t>
  </si>
  <si>
    <t>房间费100元，早餐20元，中餐42元，晚餐20元</t>
  </si>
  <si>
    <t>送变更报告到交通局</t>
  </si>
  <si>
    <t>房间费100元，早餐20元，晚餐300元</t>
  </si>
  <si>
    <t>和监理关鹏一起赶往交通局汇报0号平台施工问题，后将关公送到攀天阁晚上买菜老岩瓦项目部吃饭</t>
  </si>
  <si>
    <t>房间费100元，早餐20元，中餐230元，香烟24+24元，晚餐350元</t>
  </si>
  <si>
    <t>中餐老岩瓦项目监理在一起吃饭，晚餐挡墙和监理的一起吃饭</t>
  </si>
  <si>
    <t>房间费100元，早餐20元，香烟24+24元，中餐410元，晚餐42元</t>
  </si>
  <si>
    <t>做挡墙的和监理一起吃饭</t>
  </si>
  <si>
    <t>房间费100元，早餐20元，香烟24元，中餐420元，晚餐57元</t>
  </si>
  <si>
    <t>到康普桥协调测量员引导线点到杵打桥</t>
  </si>
  <si>
    <t>房间费100元，早餐20元，中餐640元，香烟90元（2包），晚餐470元，停车费3元</t>
  </si>
  <si>
    <t>中午送变更资料到监理部盖章再递交交通局</t>
  </si>
  <si>
    <t>房间费100元，早餐20元，中餐120元，香烟48元（2包），晚餐85元</t>
  </si>
  <si>
    <t>挖机整理1#平台施工便道中午请吃饭</t>
  </si>
  <si>
    <t>房间费100元，早餐20元，中餐485元，香烟90元（2包），晚餐62元。</t>
  </si>
  <si>
    <t>找赵彬副乡长、江西路协调员孟工协调挖机进场，下午挖机进场施工</t>
  </si>
  <si>
    <t>房间费100元，早餐20元，香烟24+24元，中餐20元，晚餐20元</t>
  </si>
  <si>
    <t>房间费100元，早餐20元，中餐420元，香烟24+45+45元，1#平台农户赔偿1600元，晚餐280元</t>
  </si>
  <si>
    <t>协调农户处理1#平台赔偿问题，晚上监理及岩瓦工地项目管理公司人员吃饭</t>
  </si>
  <si>
    <t>房间费100元，早餐20元，中餐630元，送礼1000元，香烟96元（4包），晚餐20元</t>
  </si>
  <si>
    <t>联系康普桥施工方崔总帮忙出具变更资料，以及联系爬梯事项</t>
  </si>
  <si>
    <t>房间费100元，早餐20元，香烟24+24+24+24+45+45元，中餐835元，晚餐1400元，笪总坐飞机回合肥机票2081元</t>
  </si>
  <si>
    <t>监理和湖南对外一起聚餐</t>
  </si>
  <si>
    <t>房间费100元，早餐20元，香烟24元，中餐20元，晚餐20元，笪总坐火车到昆明231元，</t>
  </si>
  <si>
    <t>房间费100元，早餐20元，香烟24元，中餐20元，晚餐20元</t>
  </si>
  <si>
    <t>房间费100元，早餐20元，中餐20元，香烟48元，晚餐310元</t>
  </si>
  <si>
    <t>请监理关公吃饭</t>
  </si>
  <si>
    <t>房间费100元，早餐20元，中餐46元，香烟48元（2包），网约车144元，晚餐52元</t>
  </si>
  <si>
    <t>房间费200元，早餐20元，中餐56元，香烟93元（3包），晚餐46+440元</t>
  </si>
  <si>
    <t>房间费200元，早餐34元，中餐450元，香烟69元（2包），晚餐61元</t>
  </si>
  <si>
    <t>房间费200元，中餐52元，晚餐74元</t>
  </si>
  <si>
    <t>房间费3423元，机票1580元，加油费310元，中餐108+490+200+340元，核酸检测112元（4位），晚餐68+548+640元</t>
  </si>
  <si>
    <t>核酸检测27元，加油费300+310元+325元</t>
  </si>
  <si>
    <t>房间费380元，加油费220元，晚餐93元，一提矿泉水38元，服务区泡面34元，打车到公司77元，第二天路程中食品123元，核酸检测40元</t>
  </si>
  <si>
    <t>打车去丽江机场120元，早餐50元，机票1070元，中餐45元，合肥机场打车费90元</t>
  </si>
  <si>
    <t>坐车去丽江150元，丽江住宿268元，早餐20元，中餐52元，晚餐38元，核酸检测40元</t>
  </si>
  <si>
    <t>年后就来维西，县城所有住宿价格上涨</t>
  </si>
  <si>
    <t>维西住宿228元，早餐20元，打车费50元，打印费6元，中餐20元，晚餐20元</t>
  </si>
  <si>
    <t>处理维西分公司税务问题</t>
  </si>
  <si>
    <t>维西住宿228元，早餐20元，车费140元（维西来返杵打4趟），打印费15元，中餐47元，晚餐20元</t>
  </si>
  <si>
    <t>处理分公司银行账户事宜</t>
  </si>
  <si>
    <t>打车去新桥机场90元，机票费585元，早餐10元，中餐45元，丽江到维西车费150元，住宿费228元，晚餐20元。</t>
  </si>
  <si>
    <t>核酸检测40元</t>
  </si>
  <si>
    <t>丽江机票退票扣费818元</t>
  </si>
  <si>
    <t>姚明通知年前要前往维西，后又接通知不去了，才退票</t>
  </si>
  <si>
    <t>打车去丽江机场150元，早餐20元，机票1238元，中餐45元，打车回家90元</t>
  </si>
  <si>
    <t>丽江住宿198元，坐车到维西35元，坐车去丽江150元，早餐20元，中餐35元，晚餐30元</t>
  </si>
  <si>
    <t>当时食堂位于岩瓦项目部，杵打没有食堂。且没有车前往岩瓦项目部，所以在对面饭店吃早饭。   自从我在公司反映黄志伟可能会不干被他知道后，中午没人过来接我去岩瓦项目部，有时连中饭都吃不到。</t>
  </si>
  <si>
    <t>坐车去维西70元（来回），核酸检测40元，早餐20元，中餐30元</t>
  </si>
  <si>
    <t>坐车去维西70元（来回），早餐20元，中餐30元</t>
  </si>
  <si>
    <t>维西处理民工投诉事项</t>
  </si>
  <si>
    <t>坐车去维西70元（来回），早餐20元，打印费40元，中餐400元</t>
  </si>
  <si>
    <t>坐车去维西70元（来回），早餐20元，打印费15元，中餐30元</t>
  </si>
  <si>
    <t>早餐20元，晚餐20元</t>
  </si>
  <si>
    <t>早餐20元，元旦聚餐2400元</t>
  </si>
  <si>
    <t>项目部监理湖南外派一起</t>
  </si>
  <si>
    <t>早餐20元，晚餐20元，元旦节礼物1000元</t>
  </si>
  <si>
    <t>早餐20元，晚餐35元</t>
  </si>
  <si>
    <t>早餐20元，晚餐45元</t>
  </si>
  <si>
    <t>早餐20元，晚餐67元</t>
  </si>
  <si>
    <t>早餐20元，晚餐58元</t>
  </si>
  <si>
    <t>坐车去维西70元（来回），早餐20元，中餐140元</t>
  </si>
  <si>
    <t>坐车去维西70元（来回），早餐20元，中餐110元</t>
  </si>
  <si>
    <t>坐车去维西70元（来回），早餐20元，中餐95元</t>
  </si>
  <si>
    <t>坐车去维西70元（来回），早餐20元</t>
  </si>
  <si>
    <t>早餐20元，晚餐1400元</t>
  </si>
  <si>
    <t>监理公司在一起吃饭</t>
  </si>
  <si>
    <t>早餐20元</t>
  </si>
  <si>
    <t>早餐20元，晚餐290元</t>
  </si>
  <si>
    <t>监理在一起吃饭</t>
  </si>
  <si>
    <t>早餐20元，晚餐420元</t>
  </si>
  <si>
    <t>项目部一起吃饭</t>
  </si>
  <si>
    <t>早餐20元，晚餐430元</t>
  </si>
  <si>
    <t>坐车去维西70元（来回），早餐20元，中餐300元</t>
  </si>
  <si>
    <t>和湖南外派一起去业主方对接</t>
  </si>
  <si>
    <t>早餐20元，晚餐25元</t>
  </si>
  <si>
    <t>早餐20元，晚餐40元</t>
  </si>
  <si>
    <t>坐车去维西70元（来回），早餐20元，中餐240元</t>
  </si>
  <si>
    <t>晚餐470元</t>
  </si>
  <si>
    <t>监理和湖南对外外派开车接我一起吃饭</t>
  </si>
  <si>
    <t>早餐20元，晚餐160元</t>
  </si>
  <si>
    <t>早餐20元，国庆节聚餐2800元</t>
  </si>
  <si>
    <t>项目部监理一起吃饭</t>
  </si>
  <si>
    <t>早餐20元，国庆节礼物500元</t>
  </si>
  <si>
    <t>坐车去维西70元（来回），早餐20元，中餐200元，晚餐400元</t>
  </si>
  <si>
    <t>处理郑健等投诉拖欠工资问题</t>
  </si>
  <si>
    <t>坐车去维西70元（来回），早餐20元，中餐480元</t>
  </si>
  <si>
    <t>早餐20元，晚餐270元</t>
  </si>
  <si>
    <t>早餐20元，晚餐350元</t>
  </si>
  <si>
    <t>维西项目月度费用报销清单</t>
  </si>
  <si>
    <t>报销日期：</t>
  </si>
  <si>
    <t>序号</t>
  </si>
  <si>
    <t>摘要</t>
  </si>
  <si>
    <t>开支项目</t>
  </si>
  <si>
    <t>金额</t>
  </si>
  <si>
    <t>票据编号</t>
  </si>
  <si>
    <t>是否
有发票</t>
  </si>
  <si>
    <t>经手人</t>
  </si>
  <si>
    <t>证明人</t>
  </si>
  <si>
    <t>潘总到杵打项目部</t>
  </si>
  <si>
    <t>差旅费</t>
  </si>
  <si>
    <t>1/1-1/1-2/1-3/1-4</t>
  </si>
  <si>
    <t>是</t>
  </si>
  <si>
    <t>潘美洲</t>
  </si>
  <si>
    <t>夏晓傲</t>
  </si>
  <si>
    <t>赵凌回家</t>
  </si>
  <si>
    <t>2/2-1/2-2/2-3/2-4</t>
  </si>
  <si>
    <t>赵凌</t>
  </si>
  <si>
    <t>笪文强昆明询价</t>
  </si>
  <si>
    <t>3/3-1/3-2/3-3/3-4/3-5/3-6/3-7/3-8/3-9/3-10</t>
  </si>
  <si>
    <t>笪文强</t>
  </si>
  <si>
    <t>笪总、潘总、赵凌招待业主</t>
  </si>
  <si>
    <t>招待费</t>
  </si>
  <si>
    <t>4/4-1/4-2/4-3</t>
  </si>
  <si>
    <t>否</t>
  </si>
  <si>
    <t>5#桩基鉴定招待费</t>
  </si>
  <si>
    <t>姚明</t>
  </si>
  <si>
    <t>监理邵工购买被褥费用</t>
  </si>
  <si>
    <t>办公费</t>
  </si>
  <si>
    <t>打印机、实习生被褥等</t>
  </si>
  <si>
    <t>7/7-1/7-2/7-3/7-4/7-5/7-6/7-7</t>
  </si>
  <si>
    <t>施工日志等办公用品</t>
  </si>
  <si>
    <t>8/8-1/8-2/8-3/8-4</t>
  </si>
  <si>
    <t>钢筋加工场机具及耗材</t>
  </si>
  <si>
    <t>材料费</t>
  </si>
  <si>
    <t>9/9-1/9-2/9-3/9-4/9-5</t>
  </si>
  <si>
    <t>冲击钻用污水泵（含120米管子）</t>
  </si>
  <si>
    <t>10/10-1</t>
  </si>
  <si>
    <t>7.6~7.31项目部伙食及招待费</t>
  </si>
  <si>
    <t>伙食费</t>
  </si>
  <si>
    <t>11/11-1/11-2</t>
  </si>
  <si>
    <t>潘总到杵打住宿费</t>
  </si>
  <si>
    <t>12/12-1/12-2/12-3</t>
  </si>
  <si>
    <t>挖机加油费</t>
  </si>
  <si>
    <t>机械费</t>
  </si>
  <si>
    <t>13/13-1</t>
  </si>
  <si>
    <t>14/14-1</t>
  </si>
  <si>
    <t>办公室开通网络费用</t>
  </si>
  <si>
    <t>自喷漆</t>
  </si>
  <si>
    <t>16/16-1/16-2</t>
  </si>
  <si>
    <t>挖机转运费</t>
  </si>
  <si>
    <t>17/17-1/17-2</t>
  </si>
  <si>
    <t>18/18-1</t>
  </si>
  <si>
    <t>冲击钻转运费</t>
  </si>
  <si>
    <t>19/19-1/19-2</t>
  </si>
  <si>
    <t>项目部网络费</t>
  </si>
  <si>
    <t>20/20-1/20-2</t>
  </si>
  <si>
    <t>合计</t>
  </si>
  <si>
    <t>项目负责人：</t>
  </si>
  <si>
    <t>审核人：</t>
  </si>
  <si>
    <t>经办人：</t>
  </si>
  <si>
    <t>报销日期：8.30</t>
  </si>
  <si>
    <t>临时征地拆迁款</t>
  </si>
  <si>
    <t>其他</t>
  </si>
  <si>
    <t>2/1</t>
  </si>
  <si>
    <t>转账</t>
  </si>
  <si>
    <t>垃圾袋</t>
  </si>
  <si>
    <t>5/1</t>
  </si>
  <si>
    <t>扫把、拖把</t>
  </si>
  <si>
    <t>5/2</t>
  </si>
  <si>
    <t>喷壶</t>
  </si>
  <si>
    <t>5/3</t>
  </si>
  <si>
    <t>防疫物资</t>
  </si>
  <si>
    <t>5/4</t>
  </si>
  <si>
    <t>防疫遮阳棚</t>
  </si>
  <si>
    <t>5/5</t>
  </si>
  <si>
    <t>防疫物资：口罩，</t>
  </si>
  <si>
    <t>5/6</t>
  </si>
  <si>
    <t>网购两张床</t>
  </si>
  <si>
    <t>福利费</t>
  </si>
  <si>
    <t>5/7</t>
  </si>
  <si>
    <t>桶装水三桶</t>
  </si>
  <si>
    <t>5/8</t>
  </si>
  <si>
    <t>项目部定蛋糕</t>
  </si>
  <si>
    <t>5/9</t>
  </si>
  <si>
    <t>床单被套</t>
  </si>
  <si>
    <t>5/10</t>
  </si>
  <si>
    <t>生活用品</t>
  </si>
  <si>
    <t>5/11</t>
  </si>
  <si>
    <t>高铁费</t>
  </si>
  <si>
    <t>6/1</t>
  </si>
  <si>
    <t>潘总回公司办事住宿</t>
  </si>
  <si>
    <t>6/2</t>
  </si>
  <si>
    <t>出租车费</t>
  </si>
  <si>
    <t>6/3</t>
  </si>
  <si>
    <t>机票费</t>
  </si>
  <si>
    <t>6/4</t>
  </si>
  <si>
    <t>餐饮费</t>
  </si>
  <si>
    <t>6/5</t>
  </si>
  <si>
    <t>6/6</t>
  </si>
  <si>
    <t>潘总带实习生飞机火车费用</t>
  </si>
  <si>
    <t>6/7</t>
  </si>
  <si>
    <t>过路费</t>
  </si>
  <si>
    <t>6/8</t>
  </si>
  <si>
    <t>6/9</t>
  </si>
  <si>
    <t>全站仪三角架</t>
  </si>
  <si>
    <t>7</t>
  </si>
  <si>
    <t>刘中柱</t>
  </si>
  <si>
    <t>买烟及纸</t>
  </si>
  <si>
    <t>8/1</t>
  </si>
  <si>
    <t>买大重九一条，两条软云烟</t>
  </si>
  <si>
    <t>8/2</t>
  </si>
  <si>
    <t>送监理烟三条烟</t>
  </si>
  <si>
    <t>8/3</t>
  </si>
  <si>
    <t>8/4</t>
  </si>
  <si>
    <t>监理送检买水</t>
  </si>
  <si>
    <t>8/5</t>
  </si>
  <si>
    <t>诉讼费</t>
  </si>
  <si>
    <t>8/6</t>
  </si>
  <si>
    <t>笪文强出差去昆明</t>
  </si>
  <si>
    <t>9</t>
  </si>
  <si>
    <t>夏工接笪工和赵工返回项目部途中餐费</t>
  </si>
  <si>
    <t>10/1</t>
  </si>
  <si>
    <t>停车费</t>
  </si>
  <si>
    <t>10/2</t>
  </si>
  <si>
    <t>吃饭</t>
  </si>
  <si>
    <t>10/3</t>
  </si>
  <si>
    <t>10/4</t>
  </si>
  <si>
    <t>10/5</t>
  </si>
  <si>
    <t>夏工与笪工出外采购</t>
  </si>
  <si>
    <t>10/6</t>
  </si>
  <si>
    <t>采购中午我，夏工及赵工吃饭</t>
  </si>
  <si>
    <t>10/7</t>
  </si>
  <si>
    <t>采购停车费</t>
  </si>
  <si>
    <t>10/8</t>
  </si>
  <si>
    <t>夏工与 笪工出外采购</t>
  </si>
  <si>
    <t>10/9</t>
  </si>
  <si>
    <t>夏笑傲</t>
  </si>
  <si>
    <t>10/10</t>
  </si>
  <si>
    <t>10/11</t>
  </si>
  <si>
    <t>采购中午吃饭</t>
  </si>
  <si>
    <t>10/12</t>
  </si>
  <si>
    <t>10/13</t>
  </si>
  <si>
    <t>10/14</t>
  </si>
  <si>
    <t>10/15</t>
  </si>
  <si>
    <t>项目采购停车费</t>
  </si>
  <si>
    <t>10/16</t>
  </si>
  <si>
    <t>采购吃饭</t>
  </si>
  <si>
    <t>10/17</t>
  </si>
  <si>
    <t>10/18</t>
  </si>
  <si>
    <t>洗衣机与点菜柜</t>
  </si>
  <si>
    <t>11/1</t>
  </si>
  <si>
    <t>粮油</t>
  </si>
  <si>
    <t>11/2</t>
  </si>
  <si>
    <t>厨房操作台定价</t>
  </si>
  <si>
    <t>11/3</t>
  </si>
  <si>
    <t>煤气罐及押金</t>
  </si>
  <si>
    <t>11/4</t>
  </si>
  <si>
    <t>厨具</t>
  </si>
  <si>
    <t>11/5</t>
  </si>
  <si>
    <t>煤气罐一瓶加押金</t>
  </si>
  <si>
    <t>11/6</t>
  </si>
  <si>
    <t>PPR管，线卡，弯头</t>
  </si>
  <si>
    <t>11/7</t>
  </si>
  <si>
    <t>电磁炉</t>
  </si>
  <si>
    <t>11/8</t>
  </si>
  <si>
    <t>凳子、开水桶</t>
  </si>
  <si>
    <t>11/9</t>
  </si>
  <si>
    <t>11/10</t>
  </si>
  <si>
    <t>办公桶水及塑料袋</t>
  </si>
  <si>
    <t>11/11</t>
  </si>
  <si>
    <t>供电</t>
  </si>
  <si>
    <t>水电费</t>
  </si>
  <si>
    <t>11/12</t>
  </si>
  <si>
    <t>租给机械手房租</t>
  </si>
  <si>
    <t>租赁费</t>
  </si>
  <si>
    <t>12</t>
  </si>
  <si>
    <t>汽车维修保养</t>
  </si>
  <si>
    <t>车辆费</t>
  </si>
  <si>
    <t>13/1</t>
  </si>
  <si>
    <t>洗车费</t>
  </si>
  <si>
    <t>13/2</t>
  </si>
  <si>
    <t>项目部买东西收快递费</t>
  </si>
  <si>
    <t>14/1</t>
  </si>
  <si>
    <t>网购项目用品收快递费</t>
  </si>
  <si>
    <t>14/2</t>
  </si>
  <si>
    <t>收快递</t>
  </si>
  <si>
    <t>14/3</t>
  </si>
  <si>
    <t>GPS杆件收快递</t>
  </si>
  <si>
    <t>14/4</t>
  </si>
  <si>
    <t>寄快递7月份财务账目</t>
  </si>
  <si>
    <t>14/5</t>
  </si>
  <si>
    <t>交电费</t>
  </si>
  <si>
    <t>15</t>
  </si>
  <si>
    <t>项目食堂未开始前吃饭</t>
  </si>
  <si>
    <t>16/1</t>
  </si>
  <si>
    <t>买菜猪肉，蔬菜，</t>
  </si>
  <si>
    <t>16/2</t>
  </si>
  <si>
    <t>买菜肉及蔬菜</t>
  </si>
  <si>
    <t>16/3</t>
  </si>
  <si>
    <t>买菜</t>
  </si>
  <si>
    <t>16/4</t>
  </si>
  <si>
    <t>买肉</t>
  </si>
  <si>
    <t>16/5</t>
  </si>
  <si>
    <t>厨师购买调味品及早餐</t>
  </si>
  <si>
    <t>16/6</t>
  </si>
  <si>
    <t>打印资料方案文件</t>
  </si>
  <si>
    <t>17/1</t>
  </si>
  <si>
    <t>彩色打印文件</t>
  </si>
  <si>
    <t>17/2</t>
  </si>
  <si>
    <t>挖机加油</t>
  </si>
  <si>
    <t>18/1</t>
  </si>
  <si>
    <t>吊车加油</t>
  </si>
  <si>
    <t>18/2</t>
  </si>
  <si>
    <t>油费</t>
  </si>
  <si>
    <t>18/3</t>
  </si>
  <si>
    <t>18/4</t>
  </si>
  <si>
    <t>路由器</t>
  </si>
  <si>
    <t>19/1</t>
  </si>
  <si>
    <t>办公文具</t>
  </si>
  <si>
    <t>19/2</t>
  </si>
  <si>
    <t>19/3</t>
  </si>
  <si>
    <t>施工日志</t>
  </si>
  <si>
    <t>19/4</t>
  </si>
  <si>
    <t>会议桌</t>
  </si>
  <si>
    <t>19/5</t>
  </si>
  <si>
    <t>广告制作费</t>
  </si>
  <si>
    <t>19/6</t>
  </si>
  <si>
    <t>办公档案盒</t>
  </si>
  <si>
    <t>19/7</t>
  </si>
  <si>
    <t>购物办公文具及生活用品</t>
  </si>
  <si>
    <t>19/8</t>
  </si>
  <si>
    <t>购买取样编织袋</t>
  </si>
  <si>
    <t>19/9</t>
  </si>
  <si>
    <t>监理帮买对讲机</t>
  </si>
  <si>
    <t>19/10</t>
  </si>
  <si>
    <t>另一个钢护筒转运费</t>
  </si>
  <si>
    <t>20/1</t>
  </si>
  <si>
    <t>三车黄土</t>
  </si>
  <si>
    <t>20/2</t>
  </si>
  <si>
    <t>拉彩钢瓦</t>
  </si>
  <si>
    <t>20/3</t>
  </si>
  <si>
    <t>水泥运费</t>
  </si>
  <si>
    <t>20/4</t>
  </si>
  <si>
    <t>运送钢护筒</t>
  </si>
  <si>
    <t>20/5</t>
  </si>
  <si>
    <t>挖机平板吊运费</t>
  </si>
  <si>
    <t>20/6</t>
  </si>
  <si>
    <t>购买三吨水泥</t>
  </si>
  <si>
    <t>20/7</t>
  </si>
  <si>
    <t>20/8</t>
  </si>
  <si>
    <t>钢材及枕木费</t>
  </si>
  <si>
    <t>20/9</t>
  </si>
  <si>
    <t>黄土费含运费</t>
  </si>
  <si>
    <t>20/10</t>
  </si>
  <si>
    <t>挖机铲车租赁费</t>
  </si>
  <si>
    <t>20/11</t>
  </si>
  <si>
    <t>随车吊费用</t>
  </si>
  <si>
    <t>20/12</t>
  </si>
  <si>
    <t>劳保费用</t>
  </si>
  <si>
    <t>安全费</t>
  </si>
  <si>
    <t>21/1</t>
  </si>
  <si>
    <t>8号铁丝，绳子</t>
  </si>
  <si>
    <t>21/2</t>
  </si>
  <si>
    <t>三个大配电箱，两个小配电箱</t>
  </si>
  <si>
    <t>21/3</t>
  </si>
  <si>
    <t>20水管</t>
  </si>
  <si>
    <t>21/4</t>
  </si>
  <si>
    <t>防水布</t>
  </si>
  <si>
    <t>21/5</t>
  </si>
  <si>
    <t>买床垃圾桶4平方电缆线等，40水管，锥桶加爆闪灯插板一个</t>
  </si>
  <si>
    <t>21/6</t>
  </si>
  <si>
    <t>防疫服两套</t>
  </si>
  <si>
    <t>21/7</t>
  </si>
  <si>
    <t>雄黄粉两桶10斤</t>
  </si>
  <si>
    <t>21/8</t>
  </si>
  <si>
    <t>安全帽</t>
  </si>
  <si>
    <t>21/9</t>
  </si>
  <si>
    <t>和21/10发票开在一起</t>
  </si>
  <si>
    <t>购买五金</t>
  </si>
  <si>
    <t>21/10</t>
  </si>
  <si>
    <t>21/9发票</t>
  </si>
  <si>
    <t>购买五金（与买电缆同一天钱后付）</t>
  </si>
  <si>
    <t>21/11</t>
  </si>
  <si>
    <t>烟花爆竹香</t>
  </si>
  <si>
    <t>21/12</t>
  </si>
  <si>
    <t>剩余</t>
  </si>
  <si>
    <t>三车黄土费</t>
  </si>
  <si>
    <t>1/1</t>
  </si>
  <si>
    <t>2/1、2/2</t>
  </si>
  <si>
    <t>与赵工一起去递送资料及办事</t>
  </si>
  <si>
    <t>3/1</t>
  </si>
  <si>
    <t>寄诉讼财产保全责任保险资料</t>
  </si>
  <si>
    <t>4/1</t>
  </si>
  <si>
    <t>5/1、5/2</t>
  </si>
  <si>
    <t>厨师买的调味品</t>
  </si>
  <si>
    <t>6/1、6/2</t>
  </si>
  <si>
    <t>橡皮擦卷笔刀便签</t>
  </si>
  <si>
    <t>7/1</t>
  </si>
  <si>
    <t>水泥钉及与监理买水</t>
  </si>
  <si>
    <t>电台天线</t>
  </si>
  <si>
    <t>9/1</t>
  </si>
  <si>
    <t>四桶水及押金</t>
  </si>
  <si>
    <t>活动板房</t>
  </si>
  <si>
    <t>11/1、11/2、11/3</t>
  </si>
  <si>
    <t>探照灯及插板</t>
  </si>
  <si>
    <t>12/1、12/2</t>
  </si>
  <si>
    <t>中午吃饭</t>
  </si>
  <si>
    <t>买蔬菜</t>
  </si>
  <si>
    <t>15/1</t>
  </si>
  <si>
    <t>中秋月饼</t>
  </si>
  <si>
    <t>打印费</t>
  </si>
  <si>
    <t>标养室三件套</t>
  </si>
  <si>
    <t>19/1、19/2</t>
  </si>
  <si>
    <t>21/1、21/2</t>
  </si>
  <si>
    <t>寄财务账单快递费</t>
  </si>
  <si>
    <t>22/1</t>
  </si>
  <si>
    <t>六袋水泥费用</t>
  </si>
  <si>
    <t>23/1</t>
  </si>
  <si>
    <t>买鱼</t>
  </si>
  <si>
    <t>24/1</t>
  </si>
  <si>
    <t>车用柴油费</t>
  </si>
  <si>
    <t>25/1、25/2</t>
  </si>
  <si>
    <t>给监理业主红包一人两千</t>
  </si>
  <si>
    <t>取现金</t>
  </si>
  <si>
    <t>桶水加生粉</t>
  </si>
  <si>
    <t>27/1</t>
  </si>
  <si>
    <t>蔬菜</t>
  </si>
  <si>
    <t>28/1</t>
  </si>
  <si>
    <t>鱼加豆腐</t>
  </si>
  <si>
    <t>29/1</t>
  </si>
  <si>
    <t>买鸡</t>
  </si>
  <si>
    <t>30/1</t>
  </si>
  <si>
    <t>31/1</t>
  </si>
  <si>
    <t>32/1</t>
  </si>
  <si>
    <t>汽油</t>
  </si>
  <si>
    <t>33/1、33/2</t>
  </si>
  <si>
    <t>34/1</t>
  </si>
  <si>
    <t>水泥，电缆运费</t>
  </si>
  <si>
    <t>35/1</t>
  </si>
  <si>
    <t>买桶水胶鞋手电筒</t>
  </si>
  <si>
    <t>36/1</t>
  </si>
  <si>
    <t>37/1</t>
  </si>
  <si>
    <t>38/1</t>
  </si>
  <si>
    <t>39/1</t>
  </si>
  <si>
    <t>药品</t>
  </si>
  <si>
    <t>40/1</t>
  </si>
  <si>
    <t>购买20套筒费用</t>
  </si>
  <si>
    <t>41/1</t>
  </si>
  <si>
    <t>42/1</t>
  </si>
  <si>
    <t>43/1、43/2</t>
  </si>
  <si>
    <t>请帮我们看砂石厂人员吃饭</t>
  </si>
  <si>
    <t>44/1</t>
  </si>
  <si>
    <t>取快递</t>
  </si>
  <si>
    <t>45/1</t>
  </si>
  <si>
    <t>请帮我们看砂石厂人员喝水</t>
  </si>
  <si>
    <t>46/1</t>
  </si>
  <si>
    <t>购买水泥垫块</t>
  </si>
  <si>
    <t>47/1</t>
  </si>
  <si>
    <t>项目部买猪肉</t>
  </si>
  <si>
    <t>48/1</t>
  </si>
  <si>
    <t>项目部伙食素菜</t>
  </si>
  <si>
    <t>49/1</t>
  </si>
  <si>
    <t>项目部伙食</t>
  </si>
  <si>
    <t>50/1</t>
  </si>
  <si>
    <t>项目部伙食买菜</t>
  </si>
  <si>
    <t>51/1、51/2</t>
  </si>
  <si>
    <t>随车吊临时施工费</t>
  </si>
  <si>
    <t>52/1</t>
  </si>
  <si>
    <t>钢管押金</t>
  </si>
  <si>
    <t>53/1、53/2.53/3</t>
  </si>
  <si>
    <t>54/1、54/2</t>
  </si>
  <si>
    <t>快递费</t>
  </si>
  <si>
    <t>55/1</t>
  </si>
  <si>
    <t>办公我与夏工吃饭</t>
  </si>
  <si>
    <t>56/1</t>
  </si>
  <si>
    <t>57/1</t>
  </si>
  <si>
    <t>58/1</t>
  </si>
  <si>
    <t>59/1</t>
  </si>
  <si>
    <t>桶水</t>
  </si>
  <si>
    <t>60/1</t>
  </si>
  <si>
    <t>取快递费用</t>
  </si>
  <si>
    <t>61/1</t>
  </si>
  <si>
    <t>买档案盒和制作牌子</t>
  </si>
  <si>
    <t>62/1、62/2、62/3</t>
  </si>
  <si>
    <t>加油</t>
  </si>
  <si>
    <t>63/1、63/2</t>
  </si>
  <si>
    <t>64/1、64/2</t>
  </si>
  <si>
    <t>过江钢丝绳预埋件</t>
  </si>
  <si>
    <t>65/1,62/2</t>
  </si>
  <si>
    <t>66/1</t>
  </si>
  <si>
    <t>67/1</t>
  </si>
  <si>
    <t>两台电脑6100扣除快递费300</t>
  </si>
  <si>
    <t>68/1,68/2.68/3,68/4</t>
  </si>
  <si>
    <t>彩色打印</t>
  </si>
  <si>
    <t>69/1</t>
  </si>
  <si>
    <t>70/1</t>
  </si>
  <si>
    <t>71/1</t>
  </si>
  <si>
    <t>地泵物流费</t>
  </si>
  <si>
    <t>72/1、72/2、72/3、72/4,72/5</t>
  </si>
  <si>
    <t>探针</t>
  </si>
  <si>
    <t>73/1</t>
  </si>
  <si>
    <t>午饭</t>
  </si>
  <si>
    <t>74/1</t>
  </si>
  <si>
    <t>75/1</t>
  </si>
  <si>
    <t>圆管涵费用</t>
  </si>
  <si>
    <t>76/1</t>
  </si>
  <si>
    <t>圆管涵车辆运输费</t>
  </si>
  <si>
    <t>77/1</t>
  </si>
  <si>
    <t>夏晓傲差旅费用</t>
  </si>
  <si>
    <t>78/1、78/2、78/3、78/4、78/5、78/6、78/7、78/8、78/9、78/10、78/11、78/12、78/13、78/14、78/15、78/16</t>
  </si>
  <si>
    <t>电费</t>
  </si>
  <si>
    <t>79/1,79/2</t>
  </si>
  <si>
    <t>自来水管维修费</t>
  </si>
  <si>
    <t>80/1</t>
  </si>
  <si>
    <t>加班费</t>
  </si>
  <si>
    <t>81/1\81/2</t>
  </si>
  <si>
    <t>82/1</t>
  </si>
  <si>
    <t>83/1</t>
  </si>
  <si>
    <t>84/1</t>
  </si>
  <si>
    <t>车用加油</t>
  </si>
  <si>
    <t>85/1,85/2</t>
  </si>
  <si>
    <t>加油费</t>
  </si>
  <si>
    <t>86/1、86/2</t>
  </si>
  <si>
    <t>有</t>
  </si>
  <si>
    <t>征地</t>
  </si>
  <si>
    <t>87/1、87/2,87/3</t>
  </si>
  <si>
    <t>110管子，胶水等</t>
  </si>
  <si>
    <t>88/1,88/2</t>
  </si>
  <si>
    <t>无</t>
  </si>
  <si>
    <t>柴油</t>
  </si>
  <si>
    <t>89/1、89/2</t>
  </si>
  <si>
    <t>补胎</t>
  </si>
  <si>
    <t>90/1</t>
  </si>
  <si>
    <t>91/1、91/2,91/3</t>
  </si>
  <si>
    <t>92/1,92/2</t>
  </si>
  <si>
    <t>刘民涛</t>
  </si>
  <si>
    <t>93/1、93/2</t>
  </si>
  <si>
    <t>虞强强</t>
  </si>
  <si>
    <t>车换胎费用</t>
  </si>
  <si>
    <t>94/1、94/2</t>
  </si>
  <si>
    <t>早餐费用及对面超市拿的东西</t>
  </si>
  <si>
    <t>95/1、95/2,95/3</t>
  </si>
  <si>
    <t>报销</t>
  </si>
  <si>
    <t>报销日期：10.30</t>
  </si>
  <si>
    <t>黄祥</t>
  </si>
  <si>
    <t>有转账记录</t>
  </si>
  <si>
    <t>圆管涵购买</t>
  </si>
  <si>
    <t>3/1、3/2</t>
  </si>
  <si>
    <t>圆管涵运费</t>
  </si>
  <si>
    <t>买床</t>
  </si>
  <si>
    <t>加班夜宵方便面</t>
  </si>
  <si>
    <t>2个50直接头</t>
  </si>
  <si>
    <t>水管</t>
  </si>
  <si>
    <t>笪工调休出差</t>
  </si>
  <si>
    <t>11/1、11/2、11/3、11/4、11/5、11/6、11/7、11/8</t>
  </si>
  <si>
    <t>一吨水泥、五根涵管</t>
  </si>
  <si>
    <t>13/1、13/2</t>
  </si>
  <si>
    <t>14/1、14/2</t>
  </si>
  <si>
    <t>县城采购五人吃饭</t>
  </si>
  <si>
    <t>18/1、18/2</t>
  </si>
  <si>
    <t>买油</t>
  </si>
  <si>
    <t>挖机加油（卖钢筋头1500.实付300）</t>
  </si>
  <si>
    <t>22/1、22/2</t>
  </si>
  <si>
    <t>买床单被套</t>
  </si>
  <si>
    <t>24/1、24/2、24/3</t>
  </si>
  <si>
    <t>办公用品</t>
  </si>
  <si>
    <t>六张床快递费</t>
  </si>
  <si>
    <t>26/1</t>
  </si>
  <si>
    <t>27/1、27/2</t>
  </si>
  <si>
    <t>29/1、29/2</t>
  </si>
  <si>
    <t>30/1、30/2、30/3、30/4、30/5</t>
  </si>
  <si>
    <t>32/1、32/2</t>
  </si>
  <si>
    <t>随车吊4.5天</t>
  </si>
  <si>
    <t>34/1、34/2</t>
  </si>
  <si>
    <t>锅铲</t>
  </si>
  <si>
    <t>写字板</t>
  </si>
  <si>
    <t>全站仪标定加脚架</t>
  </si>
  <si>
    <t>37/1、37/2</t>
  </si>
  <si>
    <t>38/1、38/2</t>
  </si>
  <si>
    <t>对讲机</t>
  </si>
  <si>
    <t>39/1、39/2</t>
  </si>
  <si>
    <t>借别人车子加油</t>
  </si>
  <si>
    <t>40/1、40/2</t>
  </si>
  <si>
    <t>铝合金脚架更换木质</t>
  </si>
  <si>
    <t>41/1、41/2</t>
  </si>
  <si>
    <t>笪工和夏工出差大理</t>
  </si>
  <si>
    <t>42/1、42/2、42/3</t>
  </si>
  <si>
    <t>厨房用品</t>
  </si>
  <si>
    <t>43/1、43/2、43/3</t>
  </si>
  <si>
    <t>买菜及买肉</t>
  </si>
  <si>
    <t>44/1、44/2、44/3</t>
  </si>
  <si>
    <t>45/1、45/2</t>
  </si>
  <si>
    <t>挖机，压路机加油</t>
  </si>
  <si>
    <t>46/1、46/2</t>
  </si>
  <si>
    <t>三天随车吊</t>
  </si>
  <si>
    <t>47/1、47/2</t>
  </si>
  <si>
    <t>加急减水剂运送</t>
  </si>
  <si>
    <t>四车黄土</t>
  </si>
  <si>
    <t>49/1、49/2</t>
  </si>
  <si>
    <t>51/1</t>
  </si>
  <si>
    <t>挖机退场平板费</t>
  </si>
  <si>
    <t>52/1、52/2</t>
  </si>
  <si>
    <t>车丝机刀片及螺丝</t>
  </si>
  <si>
    <t>53/1</t>
  </si>
  <si>
    <t>报销日期：11.30</t>
  </si>
  <si>
    <t>大厨买菜</t>
  </si>
  <si>
    <t>1/1、1/2</t>
  </si>
  <si>
    <t>九车黄土</t>
  </si>
  <si>
    <t>4/1、4/2</t>
  </si>
  <si>
    <t>财务账快递费</t>
  </si>
  <si>
    <t>7/1、7/2</t>
  </si>
  <si>
    <t>8/1、8/2</t>
  </si>
  <si>
    <t>四把扫帚</t>
  </si>
  <si>
    <t>两把锹</t>
  </si>
  <si>
    <t>物流费</t>
  </si>
  <si>
    <t>笪工潘总，、夏工出差</t>
  </si>
  <si>
    <t>15/1、15/2</t>
  </si>
  <si>
    <t>一吨水泥</t>
  </si>
  <si>
    <t>回弹仪</t>
  </si>
  <si>
    <t>17/1、17/2</t>
  </si>
  <si>
    <t>水管阀门</t>
  </si>
  <si>
    <t>买蔬菜及厨房调料</t>
  </si>
  <si>
    <t>20/1、20/2</t>
  </si>
  <si>
    <t>四桶水</t>
  </si>
  <si>
    <t>大厨买菜及厨房用品</t>
  </si>
  <si>
    <t>23/1、23/2</t>
  </si>
  <si>
    <t>24/1、24/2</t>
  </si>
  <si>
    <t>25/1</t>
  </si>
  <si>
    <t>笪工与夏工昆明出差</t>
  </si>
  <si>
    <t>27</t>
  </si>
  <si>
    <t>订购车4副滚丝轮</t>
  </si>
  <si>
    <t>28</t>
  </si>
  <si>
    <t>随车吊</t>
  </si>
  <si>
    <t>20000元发票</t>
  </si>
  <si>
    <t>专项方案编制费用</t>
  </si>
  <si>
    <t>从康普五金店订购的镀锌钢管等材料</t>
  </si>
  <si>
    <t>网购钢筋套头</t>
  </si>
  <si>
    <t>借大厨家车拉柴油</t>
  </si>
  <si>
    <t>33/1</t>
  </si>
  <si>
    <t>换水</t>
  </si>
  <si>
    <t>买被子</t>
  </si>
  <si>
    <t>买厨房用油及项目部用纸</t>
  </si>
  <si>
    <t>寄送钢模板合同快递费</t>
  </si>
  <si>
    <t>20根声测管</t>
  </si>
  <si>
    <t>1000个32套筒</t>
  </si>
  <si>
    <t>42/1、42/2</t>
  </si>
  <si>
    <t>多次借用车加油费</t>
  </si>
  <si>
    <t>43/1</t>
  </si>
  <si>
    <t>44/1、44/2</t>
  </si>
  <si>
    <t>借劳务队人员车跑项目加油</t>
  </si>
  <si>
    <t>买两根3.5米长锰钢钢钉</t>
  </si>
  <si>
    <t>两套偏向轴</t>
  </si>
  <si>
    <t>电脑主机修</t>
  </si>
  <si>
    <t>取32套筒物流费用</t>
  </si>
  <si>
    <t>取两套偏心轴物流费</t>
  </si>
  <si>
    <t>54/1</t>
  </si>
  <si>
    <t>买纸</t>
  </si>
  <si>
    <t>压路机加油</t>
  </si>
  <si>
    <t>59/1、59/2</t>
  </si>
  <si>
    <t>60/1、60/2、60/3</t>
  </si>
  <si>
    <t>买牛肉</t>
  </si>
  <si>
    <t>饺子皮</t>
  </si>
  <si>
    <t>62/1</t>
  </si>
  <si>
    <t>豆腐果</t>
  </si>
  <si>
    <t>63/1</t>
  </si>
  <si>
    <t>64/1</t>
  </si>
  <si>
    <t>65/1</t>
  </si>
  <si>
    <t>中午县城采购吃饭三人</t>
  </si>
  <si>
    <t>运输材料便道扩宽费用</t>
  </si>
  <si>
    <t>68/1</t>
  </si>
  <si>
    <t>西南袋装水泥2吨</t>
  </si>
  <si>
    <t>对面超市10.25-11.25东西</t>
  </si>
  <si>
    <t>汽车保养</t>
  </si>
  <si>
    <t>报销日期：12.30</t>
  </si>
  <si>
    <t>实报金额</t>
  </si>
  <si>
    <t>未报销金额</t>
  </si>
  <si>
    <t>审核</t>
  </si>
  <si>
    <t>蘸水</t>
  </si>
  <si>
    <t>金龙鱼油两桶</t>
  </si>
  <si>
    <t>待报销</t>
  </si>
  <si>
    <t>买两桶油</t>
  </si>
  <si>
    <t>挖机吊车加油</t>
  </si>
  <si>
    <t>张新愿</t>
  </si>
  <si>
    <t>4把行程开关</t>
  </si>
  <si>
    <t>监理加油</t>
  </si>
  <si>
    <t>9/1、9.2</t>
  </si>
  <si>
    <t>和启强1700清洁费等</t>
  </si>
  <si>
    <t>招待烟</t>
  </si>
  <si>
    <t>11/1、11/2</t>
  </si>
  <si>
    <t>机电快递费</t>
  </si>
  <si>
    <t>全员核酸单检</t>
  </si>
  <si>
    <t>采购去县城吃饭</t>
  </si>
  <si>
    <t>寄送财务账</t>
  </si>
  <si>
    <t>15根声测管</t>
  </si>
  <si>
    <t>16/1、16/2</t>
  </si>
  <si>
    <t>有转账记录含上月声测管发票</t>
  </si>
  <si>
    <t>声测管运费</t>
  </si>
  <si>
    <t>借用车加油</t>
  </si>
  <si>
    <t xml:space="preserve"> 19/1、19/2</t>
  </si>
  <si>
    <t>报7594.09</t>
  </si>
  <si>
    <t>买两桶油和纸</t>
  </si>
  <si>
    <t>监理加班费</t>
  </si>
  <si>
    <t>买猪钱</t>
  </si>
  <si>
    <t>对面饭店餐费</t>
  </si>
  <si>
    <t>环境保护费</t>
  </si>
  <si>
    <t>28/1到28/6</t>
  </si>
  <si>
    <t>现金支付</t>
  </si>
  <si>
    <t>买药品预防感冒</t>
  </si>
  <si>
    <t>31/1、31/2、31/3、31/4</t>
  </si>
  <si>
    <t>抗原防疫物资</t>
  </si>
  <si>
    <t>挖机加油。租用车加油</t>
  </si>
  <si>
    <t>33/1、33/2、33/3</t>
  </si>
  <si>
    <t>退场挖机补油</t>
  </si>
  <si>
    <t>买招待烟送监理，两条加两包大重九共计2000</t>
  </si>
  <si>
    <t>35/1、35/2</t>
  </si>
  <si>
    <t>买监控</t>
  </si>
  <si>
    <t>36/1-36/2</t>
  </si>
  <si>
    <t>去业主家签字买礼品</t>
  </si>
  <si>
    <t>送业主礼金</t>
  </si>
  <si>
    <t>现金</t>
  </si>
  <si>
    <t>项目部更换电器开关</t>
  </si>
  <si>
    <t>交项目部电费</t>
  </si>
  <si>
    <t>项目部用纸</t>
  </si>
  <si>
    <t>预备送杨局烟酒</t>
  </si>
  <si>
    <t>实习生30号回家费用</t>
  </si>
  <si>
    <t>李昌涛</t>
  </si>
  <si>
    <t>待报火车票456元、住宿费149元、打车费</t>
  </si>
  <si>
    <t>替住宿费149元+打车费160元</t>
  </si>
  <si>
    <t>实习生2号回家费用</t>
  </si>
  <si>
    <t>待报160元打车费、火车票311元</t>
  </si>
  <si>
    <t>彩印计量资料</t>
  </si>
  <si>
    <t>购买预防防疫药品</t>
  </si>
  <si>
    <t>47/1、47/2、47/3</t>
  </si>
  <si>
    <t>取抗原快递费</t>
  </si>
  <si>
    <t>中午办计量吃饭</t>
  </si>
  <si>
    <t>11月份对面饭店东西</t>
  </si>
  <si>
    <t>12月份对面饭店东西</t>
  </si>
  <si>
    <t>笪文强，夏晓傲，虞强强返程差旅</t>
  </si>
  <si>
    <t>待报3515-178（打车费）=3337</t>
  </si>
  <si>
    <t>寄送资料快递费</t>
  </si>
  <si>
    <t>拉黄土车费</t>
  </si>
  <si>
    <t>55/1/55/2</t>
  </si>
  <si>
    <t>刘亚临时吊车</t>
  </si>
  <si>
    <t>56/1、56/2</t>
  </si>
  <si>
    <t>57/1、57/2、57/3</t>
  </si>
  <si>
    <t>实习生来公司开会住酒店两天</t>
  </si>
  <si>
    <t>58/1、58/2、58/3、58/4</t>
  </si>
  <si>
    <t>证明人：</t>
  </si>
  <si>
    <t>小计</t>
  </si>
  <si>
    <t>报销日期：3.13</t>
  </si>
  <si>
    <t>实习生来项目前在公司开会合肥住宿（三人）</t>
  </si>
  <si>
    <t>实习生来项目前公司开会合肥住宿（五人）</t>
  </si>
  <si>
    <t>项目部7人去昆明飞机票</t>
  </si>
  <si>
    <t>农贸市场买菜</t>
  </si>
  <si>
    <t xml:space="preserve"> 赵凌</t>
  </si>
  <si>
    <t>客运服务</t>
  </si>
  <si>
    <t>办公耗材</t>
  </si>
  <si>
    <t>项目部买菜</t>
  </si>
  <si>
    <t>打印机墨粉</t>
  </si>
  <si>
    <t>摄像头流量卡</t>
  </si>
  <si>
    <t>文具办公用品</t>
  </si>
  <si>
    <t>烤鸭</t>
  </si>
  <si>
    <t>监理，业主谈判施工方案招待费</t>
  </si>
  <si>
    <t>公司领导来项目送业主招待烟</t>
  </si>
  <si>
    <t>8000元计入成本</t>
  </si>
  <si>
    <t>雨刮器</t>
  </si>
  <si>
    <t>档案柜</t>
  </si>
  <si>
    <t>26/1、26/2</t>
  </si>
  <si>
    <t>筷子</t>
  </si>
  <si>
    <t>在加油站买三个20升油桶及加油</t>
  </si>
  <si>
    <t>买油桶无法开票，补1000发票</t>
  </si>
  <si>
    <t>补发票，不报销</t>
  </si>
  <si>
    <t>三检检测包红包1000</t>
  </si>
  <si>
    <t>平板车托运费</t>
  </si>
  <si>
    <t>打印资料</t>
  </si>
  <si>
    <t>买酒</t>
  </si>
  <si>
    <t>车补胎</t>
  </si>
  <si>
    <t>测深度钢丝绳</t>
  </si>
  <si>
    <t>交项目部欠电费</t>
  </si>
  <si>
    <t>周边邻居办喜宴项目部随礼600</t>
  </si>
  <si>
    <t>床上用品</t>
  </si>
  <si>
    <t>41/1、41/2、41/3</t>
  </si>
  <si>
    <t>项目部预存电费</t>
  </si>
  <si>
    <t>半工琐絮，WPS会员一年</t>
  </si>
  <si>
    <t>与项目负责人王总和夏工一起请监理吃饭，带酒两瓶</t>
  </si>
  <si>
    <t>与夏工一起出差昆明</t>
  </si>
  <si>
    <t>电动车修理费</t>
  </si>
  <si>
    <t>模板钢钉</t>
  </si>
  <si>
    <t>车丝机和档案柜运费</t>
  </si>
  <si>
    <t>厨房用具</t>
  </si>
  <si>
    <t>唯品会买的应该可以开票？</t>
  </si>
  <si>
    <t>50/1、50/2</t>
  </si>
  <si>
    <t>王焱翔</t>
  </si>
  <si>
    <t>陆运泽</t>
  </si>
  <si>
    <t>电费小程序应该可以开票</t>
  </si>
  <si>
    <t>皮卡车加油</t>
  </si>
  <si>
    <t>55/1、55/2</t>
  </si>
  <si>
    <t>尿素</t>
  </si>
  <si>
    <t>潘总请监理、业主吃饭</t>
  </si>
  <si>
    <t>57/1、57/2、57/3、57/4、57/5、57/6</t>
  </si>
  <si>
    <t>固特刀片</t>
  </si>
  <si>
    <t>买水饺</t>
  </si>
  <si>
    <t>61/1、61/2</t>
  </si>
  <si>
    <t>预存电费</t>
  </si>
  <si>
    <t>65/1、65/2</t>
  </si>
  <si>
    <t>加油费用</t>
  </si>
  <si>
    <t>66/1、66/2</t>
  </si>
  <si>
    <t>67/1、67/2</t>
  </si>
  <si>
    <t>漏报年前对面饭店招待费</t>
  </si>
  <si>
    <t>1/1-1/2</t>
  </si>
  <si>
    <t>上月漏报买一头猪钱</t>
  </si>
  <si>
    <t>2/1-2/2</t>
  </si>
  <si>
    <t>上月漏报打印机</t>
  </si>
  <si>
    <t>3/1-3/2</t>
  </si>
  <si>
    <t>项目经理王总来项目上差旅费上月漏报</t>
  </si>
  <si>
    <t>4/1到4/16</t>
  </si>
  <si>
    <t>2月份监理招待费关工</t>
  </si>
  <si>
    <t>2月份监理招待费王工</t>
  </si>
  <si>
    <t>办公打印费</t>
  </si>
  <si>
    <t>7、1、7.2</t>
  </si>
  <si>
    <t>32和28机械连接套筒</t>
  </si>
  <si>
    <t>8.1、8.2、8.3</t>
  </si>
  <si>
    <t>转给吊车送我与夏工去大理</t>
  </si>
  <si>
    <t>加柴油</t>
  </si>
  <si>
    <t>11.1、11.2</t>
  </si>
  <si>
    <t>A4纸</t>
  </si>
  <si>
    <t>12.1、12.1、12.3</t>
  </si>
  <si>
    <t>机械物流费</t>
  </si>
  <si>
    <t>13.1、13.2</t>
  </si>
  <si>
    <t>随车吊费用2天</t>
  </si>
  <si>
    <t>安全带防坠器速差自锁缓降器</t>
  </si>
  <si>
    <t>招待监理费</t>
  </si>
  <si>
    <t>17.1、17.2</t>
  </si>
  <si>
    <t>18.1、18.2</t>
  </si>
  <si>
    <t>买调味品</t>
  </si>
  <si>
    <t>22.1、22.2</t>
  </si>
  <si>
    <t>办公软件会员</t>
  </si>
  <si>
    <t>24.1、24.2</t>
  </si>
  <si>
    <t>补胎费</t>
  </si>
  <si>
    <t>27.1、27.2</t>
  </si>
  <si>
    <t>广告牌办公用品</t>
  </si>
  <si>
    <t>28.1、28.2、28.3</t>
  </si>
  <si>
    <t>防坠器快递费</t>
  </si>
  <si>
    <t>请业主代表梁工吃饭县城住酒店</t>
  </si>
  <si>
    <t>30.1、30.2</t>
  </si>
  <si>
    <t>请业主代表梁工吃饭县城住酒店，</t>
  </si>
  <si>
    <t>32.1、32.2</t>
  </si>
  <si>
    <t>请业主休闲娱乐</t>
  </si>
  <si>
    <t>机械加油</t>
  </si>
  <si>
    <t>34.1、34.2</t>
  </si>
  <si>
    <t>35.1、36.2</t>
  </si>
  <si>
    <t>差旅费与赵工去昆明检测GPS 及送两实习生返回公司</t>
  </si>
  <si>
    <t>20套筒</t>
  </si>
  <si>
    <t>钢模板运费</t>
  </si>
  <si>
    <t>38.1、38.2</t>
  </si>
  <si>
    <t>黄祥和陆运泽回公司机票及车费</t>
  </si>
  <si>
    <t>塔机料斗</t>
  </si>
  <si>
    <t>40.1、40.2</t>
  </si>
  <si>
    <t>738洗车</t>
  </si>
  <si>
    <t>41.1、41.2</t>
  </si>
  <si>
    <t>保养车及更换刹车片</t>
  </si>
  <si>
    <t>42..1、42.2</t>
  </si>
  <si>
    <t>43.1、43.2</t>
  </si>
  <si>
    <t>20套筒物流费</t>
  </si>
  <si>
    <t>双面胶</t>
  </si>
  <si>
    <t>45.1、45.2</t>
  </si>
  <si>
    <t>临时修水管买材料</t>
  </si>
  <si>
    <t>47.1、47.2</t>
  </si>
  <si>
    <t>买手套</t>
  </si>
  <si>
    <t>皮卡车上牌洗车</t>
  </si>
  <si>
    <t>50.1、50.2</t>
  </si>
  <si>
    <t>买包子</t>
  </si>
  <si>
    <t>临时加油</t>
  </si>
  <si>
    <t>53.1、53.2</t>
  </si>
  <si>
    <t>打车费</t>
  </si>
  <si>
    <t>55.1、55.2</t>
  </si>
  <si>
    <t>56.1、56.2</t>
  </si>
  <si>
    <t>买菜钱</t>
  </si>
  <si>
    <t>57.1、57.2</t>
  </si>
  <si>
    <t>钉锤胶布</t>
  </si>
  <si>
    <t>58.1、58.2、58.3</t>
  </si>
  <si>
    <t>四天随车吊</t>
  </si>
  <si>
    <t>租房电费</t>
  </si>
  <si>
    <t>两个串桶</t>
  </si>
  <si>
    <t>61.1、61.2</t>
  </si>
  <si>
    <t>扳手</t>
  </si>
  <si>
    <t>62.1、62.2</t>
  </si>
  <si>
    <t>皮卡车上牌</t>
  </si>
  <si>
    <t>63.1、63.2</t>
  </si>
  <si>
    <t>皮卡车上检测线</t>
  </si>
  <si>
    <t>64.1、64.2</t>
  </si>
  <si>
    <t>皮卡车上牌--车用灭火器</t>
  </si>
  <si>
    <t>65.1、65.2</t>
  </si>
  <si>
    <t>68.1、68.2</t>
  </si>
  <si>
    <t>因项目特殊情况机票退票差额</t>
  </si>
  <si>
    <t>70.1、70.2</t>
  </si>
  <si>
    <t>休假差旅费</t>
  </si>
  <si>
    <t>71.1到71.12</t>
  </si>
  <si>
    <t>丽江回项目部途中吃饭五人</t>
  </si>
  <si>
    <t>去丽江机场接人加油</t>
  </si>
  <si>
    <t>73.1、73.2</t>
  </si>
  <si>
    <t>去丽江机场接人停车费</t>
  </si>
  <si>
    <t>76.1、76.2</t>
  </si>
  <si>
    <t>77.1、77.2</t>
  </si>
  <si>
    <t>买羊稿</t>
  </si>
  <si>
    <t>中午在县城吃饭</t>
  </si>
  <si>
    <t>对面饭店吃饭</t>
  </si>
  <si>
    <t>未付钱</t>
  </si>
  <si>
    <t>下月报</t>
  </si>
  <si>
    <t>83.1、83.2</t>
  </si>
  <si>
    <t>临时买钻头</t>
  </si>
  <si>
    <t>购买新钢管加固梯笼</t>
  </si>
  <si>
    <t>85.、85.2</t>
  </si>
  <si>
    <t>临时随车吊</t>
  </si>
  <si>
    <t>738加油</t>
  </si>
  <si>
    <t>87.1、87.2</t>
  </si>
  <si>
    <t>招待设计与监理</t>
  </si>
  <si>
    <t>88.1、88.2</t>
  </si>
  <si>
    <t>89.1、89.2</t>
  </si>
  <si>
    <t>施工现场电费</t>
  </si>
  <si>
    <t>取公司文件快递费</t>
  </si>
  <si>
    <t>92.1、92.2</t>
  </si>
  <si>
    <t>93.1、93.2</t>
  </si>
  <si>
    <t>皮卡车车牌快递费</t>
  </si>
  <si>
    <t>取地泵管配件快递</t>
  </si>
  <si>
    <t>天热买水果</t>
  </si>
  <si>
    <t>100.1、100.2</t>
  </si>
  <si>
    <t>对面超市东西</t>
  </si>
  <si>
    <t>3.11送三检红包信息</t>
  </si>
  <si>
    <t>合计：</t>
  </si>
  <si>
    <t>编制：</t>
  </si>
  <si>
    <t>证明：</t>
  </si>
  <si>
    <t>审核：</t>
  </si>
  <si>
    <t>报销日期：4.30</t>
  </si>
  <si>
    <t>1.1.1.2</t>
  </si>
  <si>
    <t>有转账记录有发票</t>
  </si>
  <si>
    <t>4.14.2</t>
  </si>
  <si>
    <t>有转账记录，只有手撕票一沓</t>
  </si>
  <si>
    <t>买项目部抹布</t>
  </si>
  <si>
    <t>洗车机</t>
  </si>
  <si>
    <t>有转账记录，无发票</t>
  </si>
  <si>
    <t>4个可太阳能无线摄像头</t>
  </si>
  <si>
    <t>7.1.7.2</t>
  </si>
  <si>
    <t>有转账记录，有发票</t>
  </si>
  <si>
    <t>ACD738补胎</t>
  </si>
  <si>
    <t>8 .1</t>
  </si>
  <si>
    <t>广告牌费用</t>
  </si>
  <si>
    <t>警戒线</t>
  </si>
  <si>
    <t>10.1.10.2</t>
  </si>
  <si>
    <t>小李买铜鼻子</t>
  </si>
  <si>
    <t>12.1、</t>
  </si>
  <si>
    <t>寄财务账</t>
  </si>
  <si>
    <t>13 .1</t>
  </si>
  <si>
    <t>500米50波纹管</t>
  </si>
  <si>
    <t>有转账记录有收据</t>
  </si>
  <si>
    <t>还没开出来</t>
  </si>
  <si>
    <t>收快递费</t>
  </si>
  <si>
    <t>15 .1</t>
  </si>
  <si>
    <t>取波纹管</t>
  </si>
  <si>
    <t>16.1.16.2.16.3</t>
  </si>
  <si>
    <t>取物流</t>
  </si>
  <si>
    <t>17.1.17.2</t>
  </si>
  <si>
    <t>有转账记录有收联</t>
  </si>
  <si>
    <t>皮带</t>
  </si>
  <si>
    <t>18.1.18.2</t>
  </si>
  <si>
    <t>有转账记录手写票</t>
  </si>
  <si>
    <t>鞭炮</t>
  </si>
  <si>
    <t>县城办事吃饭</t>
  </si>
  <si>
    <t>无线洗车机，清理马路灰尘</t>
  </si>
  <si>
    <t>地泵转运运费</t>
  </si>
  <si>
    <t>摄像头包年流量套餐</t>
  </si>
  <si>
    <t>25.1.25.2</t>
  </si>
  <si>
    <t>两挖机加油</t>
  </si>
  <si>
    <t>26.1.26.2</t>
  </si>
  <si>
    <t>水泥垫块运费</t>
  </si>
  <si>
    <t>27.1.27.2</t>
  </si>
  <si>
    <t>有转账记录，有拿货单无发票</t>
  </si>
  <si>
    <t>32与20机械套筒</t>
  </si>
  <si>
    <t>28 .1</t>
  </si>
  <si>
    <t>有转账记录，有发票以寄公司</t>
  </si>
  <si>
    <t>增加地泵弯管</t>
  </si>
  <si>
    <t>31 .1</t>
  </si>
  <si>
    <t>32.1.32.2</t>
  </si>
  <si>
    <t>取物流运费</t>
  </si>
  <si>
    <t>33.1.33.2</t>
  </si>
  <si>
    <t>有转账记录，有收联</t>
  </si>
  <si>
    <t>34.1.34.2</t>
  </si>
  <si>
    <t>去吊点物流运费</t>
  </si>
  <si>
    <t>35.1.35.2</t>
  </si>
  <si>
    <t>马主任来3.28号来项目履约运费</t>
  </si>
  <si>
    <t>本月报，已找马主任要</t>
  </si>
  <si>
    <t>37 .1</t>
  </si>
  <si>
    <t>取套筒运费</t>
  </si>
  <si>
    <t>38.1.38.2</t>
  </si>
  <si>
    <t>有转账记录，有收据发票</t>
  </si>
  <si>
    <t>项目部租房电费</t>
  </si>
  <si>
    <t>39.1.39.2</t>
  </si>
  <si>
    <t>买床单被子</t>
  </si>
  <si>
    <t>宋广发</t>
  </si>
  <si>
    <t>3.24--4.12随车吊费用</t>
  </si>
  <si>
    <t>取现金招待用</t>
  </si>
  <si>
    <t>下月把领款单改成招待费5000元和下月报销一起寄来</t>
  </si>
  <si>
    <t>43.1.43.2</t>
  </si>
  <si>
    <t>潘总与送总来项目上出行报销详见差旅报销</t>
  </si>
  <si>
    <t>下个月整理好封面报</t>
  </si>
  <si>
    <t>下月整理好和518元一起报，寄回维西</t>
  </si>
  <si>
    <t>买14号工字钢</t>
  </si>
  <si>
    <t>45.1.45.245.3</t>
  </si>
  <si>
    <t>有发票，有收据有发票</t>
  </si>
  <si>
    <t>农用车加油</t>
  </si>
  <si>
    <t>46.1.46 .2</t>
  </si>
  <si>
    <t>47.1.47.2.47.3</t>
  </si>
  <si>
    <t xml:space="preserve">有转账记录，有发票 </t>
  </si>
  <si>
    <t>取物流费用</t>
  </si>
  <si>
    <t>48.1.48.2</t>
  </si>
  <si>
    <t>有转账记录，有收联无发票</t>
  </si>
  <si>
    <t>49.1.49.2</t>
  </si>
  <si>
    <t>办公桌</t>
  </si>
  <si>
    <t>50.1.50.2</t>
  </si>
  <si>
    <t>塔吊倒运费</t>
  </si>
  <si>
    <t>51.1.51.2</t>
  </si>
  <si>
    <t>有转账记录有领款单</t>
  </si>
  <si>
    <t>餐费</t>
  </si>
  <si>
    <t>52.1.52.2</t>
  </si>
  <si>
    <t>监控会员费</t>
  </si>
  <si>
    <t>53 .1</t>
  </si>
  <si>
    <t>54 .1</t>
  </si>
  <si>
    <t>超市临时拿五金及其他生活用品</t>
  </si>
  <si>
    <t>55.155.2</t>
  </si>
  <si>
    <t>修车胎</t>
  </si>
  <si>
    <t>56 .1</t>
  </si>
  <si>
    <t>57.1.57.2</t>
  </si>
  <si>
    <t>垫片物流费用</t>
  </si>
  <si>
    <t>58 .158.2</t>
  </si>
  <si>
    <t>有转账记录，有收联有发票未开</t>
  </si>
  <si>
    <t>有转账记录下季度再开</t>
  </si>
  <si>
    <t>61.1.61.2</t>
  </si>
  <si>
    <t>62.1.62.2</t>
  </si>
  <si>
    <t>运输费</t>
  </si>
  <si>
    <t>63.163.2</t>
  </si>
  <si>
    <t>柴油费</t>
  </si>
  <si>
    <t>64.1.64.2</t>
  </si>
  <si>
    <t>66.1.66.2</t>
  </si>
  <si>
    <t>招待费办事</t>
  </si>
  <si>
    <t>烟和白酒</t>
  </si>
  <si>
    <t>68.1.68.2</t>
  </si>
  <si>
    <t>住宿费</t>
  </si>
  <si>
    <t>70.1.70.2</t>
  </si>
  <si>
    <t>转账记录含押金600</t>
  </si>
  <si>
    <t>71.1.71.2</t>
  </si>
  <si>
    <t>监理办事住宿费</t>
  </si>
  <si>
    <t>12月到1月份厨师工资</t>
  </si>
  <si>
    <t>74.1 74.2</t>
  </si>
  <si>
    <t>可报款：</t>
  </si>
  <si>
    <t>报销日期：5.21</t>
  </si>
  <si>
    <t>A4纸加快递费</t>
  </si>
  <si>
    <t>2.1.2.2.2.3</t>
  </si>
  <si>
    <t>车丝机滚丝轮</t>
  </si>
  <si>
    <t>3.1.3.2</t>
  </si>
  <si>
    <t>全站仪效定及标定</t>
  </si>
  <si>
    <t>与夏工一起出差去昆明对接钢模板及波形钢腹板厂家</t>
  </si>
  <si>
    <t>皮卡车加油，小鱼</t>
  </si>
  <si>
    <t>6.1.6.2</t>
  </si>
  <si>
    <t>小马随车吊4.15和4.24吊车费用</t>
  </si>
  <si>
    <t>买一吨散装水泥</t>
  </si>
  <si>
    <t>11.1.11.2</t>
  </si>
  <si>
    <t>买藿香正气水</t>
  </si>
  <si>
    <t>混凝土界面增强剂</t>
  </si>
  <si>
    <t>13.113.2</t>
  </si>
  <si>
    <t>买圆管涵</t>
  </si>
  <si>
    <t>14.1.14.2</t>
  </si>
  <si>
    <t>买钢丝绳</t>
  </si>
  <si>
    <t>15.1.15.2</t>
  </si>
  <si>
    <t>有转账记录,有收据</t>
  </si>
  <si>
    <t>四号墩施工临时占地费</t>
  </si>
  <si>
    <t xml:space="preserve"> 有转账记录，有发票 </t>
  </si>
  <si>
    <t>两个监控VIP</t>
  </si>
  <si>
    <t>19.1.19.2</t>
  </si>
  <si>
    <t xml:space="preserve"> 有转账记录</t>
  </si>
  <si>
    <t>20.1.20.2</t>
  </si>
  <si>
    <t>河对岸挖机加油</t>
  </si>
  <si>
    <t>21.1.21.2</t>
  </si>
  <si>
    <t>项目部电费</t>
  </si>
  <si>
    <t>购买管材</t>
  </si>
  <si>
    <t>两天随车吊</t>
  </si>
  <si>
    <t>24.124.2</t>
  </si>
  <si>
    <t>潘总差旅报销</t>
  </si>
  <si>
    <t>28.1.28.2</t>
  </si>
  <si>
    <t>潜水泵</t>
  </si>
  <si>
    <t>29.1.29.2</t>
  </si>
  <si>
    <t>有转账记录，有收据</t>
  </si>
  <si>
    <t>寄身份证</t>
  </si>
  <si>
    <t>营业执照</t>
  </si>
  <si>
    <t>声测管</t>
  </si>
  <si>
    <t>34.1.34.2.34.3.34.4</t>
  </si>
  <si>
    <t>有转账记录，有收据有发票</t>
  </si>
  <si>
    <t>有转账记录.有发票</t>
  </si>
  <si>
    <t>与要姚明一起出差香格里拉</t>
  </si>
  <si>
    <t>梯笼运费</t>
  </si>
  <si>
    <t>有转账记录发票已寄回公司</t>
  </si>
  <si>
    <t>买泥浆管</t>
  </si>
  <si>
    <t>寄快递</t>
  </si>
  <si>
    <t>41.1.41.2</t>
  </si>
  <si>
    <t>42.1.42.2</t>
  </si>
  <si>
    <t>取物流快递</t>
  </si>
  <si>
    <t>44.1.44.2</t>
  </si>
  <si>
    <t>警戒线费</t>
  </si>
  <si>
    <t>46.1.46.2</t>
  </si>
  <si>
    <t>47.1.47.2</t>
  </si>
  <si>
    <t>公牛插板</t>
  </si>
  <si>
    <t>台灯</t>
  </si>
  <si>
    <t xml:space="preserve">项目报销 </t>
  </si>
  <si>
    <t>县城办事打印费</t>
  </si>
  <si>
    <t>硒鼓加运输费</t>
  </si>
  <si>
    <t>54.1.54.2</t>
  </si>
  <si>
    <t>有转账记录有发票未开</t>
  </si>
  <si>
    <t>大厨2.0到3.31工资</t>
  </si>
  <si>
    <t>55.1.55.2</t>
  </si>
  <si>
    <t>56.1.56.2</t>
  </si>
  <si>
    <t>60.160.2</t>
  </si>
  <si>
    <t>两吨水泥</t>
  </si>
  <si>
    <t>增加30根高压输送泵管及弯头等</t>
  </si>
  <si>
    <t>征迁款</t>
  </si>
  <si>
    <t>玻璃水</t>
  </si>
  <si>
    <t>大重九招待烟一条</t>
  </si>
  <si>
    <t>临时够钢模板连接件及精轧螺纹钢垫片</t>
  </si>
  <si>
    <t>67.1.67.2</t>
  </si>
  <si>
    <t>有转账记录未开</t>
  </si>
  <si>
    <t>招待吃饭</t>
  </si>
  <si>
    <t>68.1.68.2.68.3</t>
  </si>
  <si>
    <t>有转账记录有票</t>
  </si>
  <si>
    <t>购买车丝机续断器4个</t>
  </si>
  <si>
    <t>复印费</t>
  </si>
  <si>
    <t>72.1、72.272.3</t>
  </si>
  <si>
    <t>有转账记录有发票未开县城到维西400</t>
  </si>
  <si>
    <t>碗筷</t>
  </si>
  <si>
    <t>有转账记录（4.25漏报）</t>
  </si>
  <si>
    <t>74.1.74.2</t>
  </si>
  <si>
    <t>75.1.75.2</t>
  </si>
  <si>
    <t>76.1.76.2.76.3</t>
  </si>
  <si>
    <t>有转账记录无发票钢筋票抵</t>
  </si>
  <si>
    <t xml:space="preserve"> </t>
  </si>
  <si>
    <t>有转账记录，无发票未报</t>
  </si>
  <si>
    <t>药箱</t>
  </si>
  <si>
    <t>2.1/2.2</t>
  </si>
  <si>
    <t>装订费</t>
  </si>
  <si>
    <t>4.1/4.2</t>
  </si>
  <si>
    <t>封路告示</t>
  </si>
  <si>
    <t>5.1/5.2</t>
  </si>
  <si>
    <t>县城办理计量款午饭</t>
  </si>
  <si>
    <t>寄快递3份</t>
  </si>
  <si>
    <t>7.1/7.2/7.3</t>
  </si>
  <si>
    <t>打印计量资料及白板笔</t>
  </si>
  <si>
    <t>8.1/8.2</t>
  </si>
  <si>
    <t>租用两台水泥罐车两天</t>
  </si>
  <si>
    <t>项目部电费预存</t>
  </si>
  <si>
    <t>10.1/10.2</t>
  </si>
  <si>
    <t>11.1、/11.2</t>
  </si>
  <si>
    <t>12.1/12.2</t>
  </si>
  <si>
    <t>招待买酒及唱歌</t>
  </si>
  <si>
    <t>13.1、/13.2</t>
  </si>
  <si>
    <t>县城办事两人吃饭</t>
  </si>
  <si>
    <t>给吊车加油</t>
  </si>
  <si>
    <t>16.1/16.2</t>
  </si>
  <si>
    <t>2吨水泥</t>
  </si>
  <si>
    <t>寄资料快递</t>
  </si>
  <si>
    <t>采购监控</t>
  </si>
  <si>
    <t>对面超市5月份东西</t>
  </si>
  <si>
    <t>26.1.26.2/26.3</t>
  </si>
  <si>
    <t>有转账记录已支付</t>
  </si>
  <si>
    <t>笪文强回家差旅费</t>
  </si>
  <si>
    <t>28.1、/28.2</t>
  </si>
  <si>
    <t>办油卡</t>
  </si>
  <si>
    <t>30.1、30.2、30.2</t>
  </si>
  <si>
    <t>31.1/31.2</t>
  </si>
  <si>
    <t>维修车丝机</t>
  </si>
  <si>
    <t>工字钢</t>
  </si>
  <si>
    <t>地泵技术员工资</t>
  </si>
  <si>
    <t>专家论证会取现金</t>
  </si>
  <si>
    <t>有领款单</t>
  </si>
  <si>
    <t>县城办事骑车</t>
  </si>
  <si>
    <t>38.1、38.2/38.3</t>
  </si>
  <si>
    <t>买药品预防中暑</t>
  </si>
  <si>
    <t>县城办事吃面</t>
  </si>
  <si>
    <t>寄给公司文件</t>
  </si>
  <si>
    <t>空调扇</t>
  </si>
  <si>
    <t>购买32与20机械连接套筒</t>
  </si>
  <si>
    <t>皮卡车车窗帘</t>
  </si>
  <si>
    <t>来安全员买被套</t>
  </si>
  <si>
    <t>46.1/46.2</t>
  </si>
  <si>
    <t>有转账记录，有小票</t>
  </si>
  <si>
    <t>随车吊4.21-4.22-4.23三天费用</t>
  </si>
  <si>
    <t>30根8号工字钢</t>
  </si>
  <si>
    <t>48.1/48.2</t>
  </si>
  <si>
    <t>皮卡车保养加贴膜</t>
  </si>
  <si>
    <t>百度文库会员</t>
  </si>
  <si>
    <t>住酒店</t>
  </si>
  <si>
    <t>机油</t>
  </si>
  <si>
    <t>4-5月份餐费</t>
  </si>
  <si>
    <t>54.1/54.2</t>
  </si>
  <si>
    <t>有转账记录有发票有菜单</t>
  </si>
  <si>
    <t>4月份对面拿生活用品</t>
  </si>
  <si>
    <t>55.1、/55.2</t>
  </si>
  <si>
    <t>有转账记录有单子</t>
  </si>
  <si>
    <t>买药</t>
  </si>
  <si>
    <t>57.1、/57.2</t>
  </si>
  <si>
    <t>套筒托运费</t>
  </si>
  <si>
    <t>58.1、/58.2</t>
  </si>
  <si>
    <t>有转账记录有运货单</t>
  </si>
  <si>
    <t>五月份上面超市领用生活用品</t>
  </si>
  <si>
    <t>59.1/59.2/59.3/59.4/59.5</t>
  </si>
  <si>
    <t>王总出差</t>
  </si>
  <si>
    <t>小韩来项目部</t>
  </si>
  <si>
    <t>韩国才</t>
  </si>
  <si>
    <t>夏工出差</t>
  </si>
  <si>
    <t>广告费</t>
  </si>
  <si>
    <t>与宋总出差昆明差旅费</t>
  </si>
  <si>
    <t xml:space="preserve">有转账记录,有发票 </t>
  </si>
  <si>
    <t>收公司快递</t>
  </si>
  <si>
    <t>机场停车费</t>
  </si>
  <si>
    <t>蒋本猛去县城看病回来车费</t>
  </si>
  <si>
    <t>投影仪</t>
  </si>
  <si>
    <t>69.1/69.2</t>
  </si>
  <si>
    <t>在昆明开专家论证会打车费</t>
  </si>
  <si>
    <t>70.1、/70.2/70.3/70.4/70.5</t>
  </si>
  <si>
    <t>项目部交电费</t>
  </si>
  <si>
    <t>71.1/71.2</t>
  </si>
  <si>
    <t>项目部早餐买饺子</t>
  </si>
  <si>
    <t>临时便道3棵树的补偿费</t>
  </si>
  <si>
    <t>项目电费</t>
  </si>
  <si>
    <t>74.1/74.2</t>
  </si>
  <si>
    <t>漏报带虞强强和李昌涛来项目上差旅费</t>
  </si>
  <si>
    <t>转1月加班费以及借款3000</t>
  </si>
  <si>
    <t>转2月加班费</t>
  </si>
  <si>
    <t>征迁费</t>
  </si>
  <si>
    <t>封路看护两个工人钱</t>
  </si>
  <si>
    <t>漏报赵工报销差旅费及办公费</t>
  </si>
  <si>
    <t>招待买烟</t>
  </si>
  <si>
    <t>82.1/82.2</t>
  </si>
  <si>
    <t>招待买酒</t>
  </si>
  <si>
    <t>招待买</t>
  </si>
  <si>
    <t>酒店房费，4间</t>
  </si>
  <si>
    <t>过节购买礼品</t>
  </si>
  <si>
    <t>过节招待业主监理餐费</t>
  </si>
  <si>
    <t>6月加班费</t>
  </si>
  <si>
    <t>购买劳保用品</t>
  </si>
  <si>
    <t>报销日期：7.24</t>
  </si>
  <si>
    <t>买应急临时担架</t>
  </si>
  <si>
    <t>有转账记录、有发票</t>
  </si>
  <si>
    <t>县城购买A4纸</t>
  </si>
  <si>
    <t>网购货架</t>
  </si>
  <si>
    <t>有转账记录、发票后补</t>
  </si>
  <si>
    <t>预压沙袋</t>
  </si>
  <si>
    <t>738检修及保养</t>
  </si>
  <si>
    <t>5/1-5/2</t>
  </si>
  <si>
    <t>寄财务账到公司</t>
  </si>
  <si>
    <t>有转账记录、无发票</t>
  </si>
  <si>
    <t>消防演练用品</t>
  </si>
  <si>
    <t>赵凌出差加油</t>
  </si>
  <si>
    <t>8/1-8/2</t>
  </si>
  <si>
    <t>9/1-9/2</t>
  </si>
  <si>
    <t>购买轮胎</t>
  </si>
  <si>
    <t>10/1-10/2</t>
  </si>
  <si>
    <t>赵工27号出差差旅费加吃饭70</t>
  </si>
  <si>
    <t>11/1-11/2</t>
  </si>
  <si>
    <t>购买棱镜</t>
  </si>
  <si>
    <t>12/1-12/2</t>
  </si>
  <si>
    <t>新人来买床单被套</t>
  </si>
  <si>
    <t>13/1-13/2</t>
  </si>
  <si>
    <t>防暑药品</t>
  </si>
  <si>
    <t>14/1-14/2-14/3-14/5</t>
  </si>
  <si>
    <t>有转账记录、有小票</t>
  </si>
  <si>
    <t>买5吨水泥</t>
  </si>
  <si>
    <t>16/1-16/2</t>
  </si>
  <si>
    <t>6.30随车吊一天</t>
  </si>
  <si>
    <t>17/1-17/2</t>
  </si>
  <si>
    <t>物流快递</t>
  </si>
  <si>
    <t>预埋件运费</t>
  </si>
  <si>
    <t>19/1-19/2</t>
  </si>
  <si>
    <t>20/1-20/2</t>
  </si>
  <si>
    <t>去大理出差办事接和接实习生</t>
  </si>
  <si>
    <t>21/1-21/2-21/3-21/4</t>
  </si>
  <si>
    <t>刘松豪来项目工地上差旅费</t>
  </si>
  <si>
    <t>22</t>
  </si>
  <si>
    <t>刘松豪</t>
  </si>
  <si>
    <t>虞强强6月份差旅费</t>
  </si>
  <si>
    <t>23</t>
  </si>
  <si>
    <t>地泵技术员6月份工资</t>
  </si>
  <si>
    <t>24/1-24/2</t>
  </si>
  <si>
    <t>有转账记录、有收据</t>
  </si>
  <si>
    <t>25/1-25/2</t>
  </si>
  <si>
    <t>洗车</t>
  </si>
  <si>
    <t>738更换轮胎费用</t>
  </si>
  <si>
    <t>27/1-27/2</t>
  </si>
  <si>
    <t>买两个扭矩扳手</t>
  </si>
  <si>
    <t>28/1-28/2-28/3</t>
  </si>
  <si>
    <t>买仓库用储物盒</t>
  </si>
  <si>
    <t>29</t>
  </si>
  <si>
    <t>增加储物架</t>
  </si>
  <si>
    <t>报销李昌涛6月份差旅费</t>
  </si>
  <si>
    <t>31</t>
  </si>
  <si>
    <t>去项目上快递</t>
  </si>
  <si>
    <t>买文件盒等资料用品</t>
  </si>
  <si>
    <t>33/1-33/2</t>
  </si>
  <si>
    <t>5号与6号吃饭；邢总与王总来项目招待吃饭</t>
  </si>
  <si>
    <t>34/1-34/2-/34/3</t>
  </si>
  <si>
    <t>有转记录，有一张有发票</t>
  </si>
  <si>
    <t>邢总与王总来项目上住酒店</t>
  </si>
  <si>
    <t>35/1-35/2-35/3</t>
  </si>
  <si>
    <t>招待监理吃饭</t>
  </si>
  <si>
    <t>T梁运费</t>
  </si>
  <si>
    <t>38/1-38/2-38/3-38/4</t>
  </si>
  <si>
    <t>临时租用吊车</t>
  </si>
  <si>
    <t>有转记录</t>
  </si>
  <si>
    <t>买全站仪</t>
  </si>
  <si>
    <t>40/1-40/2</t>
  </si>
  <si>
    <t>买规范图书</t>
  </si>
  <si>
    <t>41/1-41/2</t>
  </si>
  <si>
    <t>6.22号随车吊一天、随车吊一天共2天</t>
  </si>
  <si>
    <t>42/1-42/2</t>
  </si>
  <si>
    <t>临时买木方</t>
  </si>
  <si>
    <t>购买电子吊称</t>
  </si>
  <si>
    <t>44/1-44/2</t>
  </si>
  <si>
    <t>购买注浆料</t>
  </si>
  <si>
    <t>45</t>
  </si>
  <si>
    <t>购买雨刮器</t>
  </si>
  <si>
    <t>46</t>
  </si>
  <si>
    <t>47/1-47/2</t>
  </si>
  <si>
    <t>笪文强与夏晓傲去昆明出差差旅费</t>
  </si>
  <si>
    <t>48/1-48/2-48/3-48/4-48/5-48/6</t>
  </si>
  <si>
    <t>项目经理来昆明 开专家论证会差旅费</t>
  </si>
  <si>
    <t>49</t>
  </si>
  <si>
    <t>已递交财务</t>
  </si>
  <si>
    <t>报销小鱼寄送千斤顶</t>
  </si>
  <si>
    <t>51/1-51/2</t>
  </si>
  <si>
    <t>报销刘民涛差旅费</t>
  </si>
  <si>
    <t>52</t>
  </si>
  <si>
    <t>报销农用车加油</t>
  </si>
  <si>
    <t>53/1-53/2</t>
  </si>
  <si>
    <t>54/1-54/2</t>
  </si>
  <si>
    <t>55/1-55/2</t>
  </si>
  <si>
    <t>报销拉水泥一吨</t>
  </si>
  <si>
    <t>56/1-56/2</t>
  </si>
  <si>
    <t xml:space="preserve">有转账记录，无发票 </t>
  </si>
  <si>
    <t>充值加油卡</t>
  </si>
  <si>
    <t>57/1-57/2</t>
  </si>
  <si>
    <t>下载资料费</t>
  </si>
  <si>
    <t>临时便道回填石</t>
  </si>
  <si>
    <t>59/1-59/2-59/3-59/4-59/5</t>
  </si>
  <si>
    <t>转赵工给监理招待费</t>
  </si>
  <si>
    <t>转邢总差旅费</t>
  </si>
  <si>
    <t>61</t>
  </si>
  <si>
    <t>已交至财务</t>
  </si>
  <si>
    <t>转吊车退场补油</t>
  </si>
  <si>
    <t>62/1-62/2</t>
  </si>
  <si>
    <t>买铸铁试块盒</t>
  </si>
  <si>
    <t>63/1-63/2</t>
  </si>
  <si>
    <t>64/1-64/2</t>
  </si>
  <si>
    <t>65/1-65/2</t>
  </si>
  <si>
    <t>出差加油</t>
  </si>
  <si>
    <t>66/1-66/2</t>
  </si>
  <si>
    <t>去询砂石料差旅费、宋总、夏晓傲、笪文强</t>
  </si>
  <si>
    <t>67/1-67/2-67/3</t>
  </si>
  <si>
    <t>32和28套筒</t>
  </si>
  <si>
    <t>新测量仪器和回弹仪标定</t>
  </si>
  <si>
    <t>69/1-69/2</t>
  </si>
  <si>
    <t>有转账记录、</t>
  </si>
  <si>
    <t>补录5.20农用车加油费用</t>
  </si>
  <si>
    <t>有转账记录、发票丢失</t>
  </si>
  <si>
    <t>公示牌</t>
  </si>
  <si>
    <t>72/1-72/2</t>
  </si>
  <si>
    <t>报销项目6月份生活开支买菜等用品</t>
  </si>
  <si>
    <t>73/1-73/2</t>
  </si>
  <si>
    <t>厨师4-5月份两月工资</t>
  </si>
  <si>
    <t>74/1-74/2</t>
  </si>
  <si>
    <t>有收条</t>
  </si>
  <si>
    <t>转给当时临时便道树木清除费</t>
  </si>
  <si>
    <t>75/1-75/2</t>
  </si>
  <si>
    <t>取项目上快递费</t>
  </si>
  <si>
    <t>买车丝机刀片机滚丝轮</t>
  </si>
  <si>
    <t>78/1</t>
  </si>
  <si>
    <t>取套筒物流费用</t>
  </si>
  <si>
    <t>79/1-79/2</t>
  </si>
  <si>
    <t>买修水管材料</t>
  </si>
  <si>
    <t>80/1-80/2</t>
  </si>
  <si>
    <t>81/1</t>
  </si>
  <si>
    <t>82/1-82/2</t>
  </si>
  <si>
    <t>托架吊装吊车费用</t>
  </si>
  <si>
    <t>买泡沫板材料</t>
  </si>
  <si>
    <t>84/1-84-2</t>
  </si>
  <si>
    <t>85/1-85/2</t>
  </si>
  <si>
    <t>取滚丝轮刀片快递费</t>
  </si>
  <si>
    <t>86/1</t>
  </si>
  <si>
    <t>买墨粉</t>
  </si>
  <si>
    <t>87/1-87/2</t>
  </si>
  <si>
    <t>办事午饭</t>
  </si>
  <si>
    <t>88/1</t>
  </si>
  <si>
    <t>水平尺</t>
  </si>
  <si>
    <t>89/1</t>
  </si>
  <si>
    <t>90/1-90/2</t>
  </si>
  <si>
    <t>临时买木板</t>
  </si>
  <si>
    <t>91/1</t>
  </si>
  <si>
    <t>报销日期：8.18</t>
  </si>
  <si>
    <t>采购一台厨房用电风扇</t>
  </si>
  <si>
    <t>买三种预压沙袋样品</t>
  </si>
  <si>
    <t>4/1-4/2-4/3</t>
  </si>
  <si>
    <t>托架运费</t>
  </si>
  <si>
    <t>5/1-5/2-5/3-5/4</t>
  </si>
  <si>
    <t>报销小李垫付模板钱</t>
  </si>
  <si>
    <t>买高强螺栓配套扳手电线等</t>
  </si>
  <si>
    <t>项目上临时拿插头</t>
  </si>
  <si>
    <t>转小刘垫付材料款</t>
  </si>
  <si>
    <t>10/1-10/2-10/3-10/4-10/5-10/6-10/7-10/8-40/9</t>
  </si>
  <si>
    <t>65大扳手</t>
  </si>
  <si>
    <t>皮卡车换轮胎</t>
  </si>
  <si>
    <t>14/1-14/2</t>
  </si>
  <si>
    <t>15/1-15/2</t>
  </si>
  <si>
    <t>报销小鱼买项目上用品</t>
  </si>
  <si>
    <t>17/1-17/2-17/3-17/4-17/5-17/6-17/7-17/8-17/9</t>
  </si>
  <si>
    <t>现场办事吃饭</t>
  </si>
  <si>
    <t>施工来项目上报销车费</t>
  </si>
  <si>
    <t>施海庆</t>
  </si>
  <si>
    <t>两车0号块模版运费</t>
  </si>
  <si>
    <t>转小刘付临时吊车运费</t>
  </si>
  <si>
    <t>买两吨水泥</t>
  </si>
  <si>
    <t>22/1-22/2</t>
  </si>
  <si>
    <t>有转账记录未打印、无发票</t>
  </si>
  <si>
    <t>摄像头充值流量费</t>
  </si>
  <si>
    <t>氧气及乙炔瓶租赁</t>
  </si>
  <si>
    <t>有转账记录（补充收据条、无发票；押金会退回</t>
  </si>
  <si>
    <t>因调岗至太和项目寄送生活物品</t>
  </si>
  <si>
    <t>0号块模版运费</t>
  </si>
  <si>
    <t>26/1-26/2</t>
  </si>
  <si>
    <t>买对讲机</t>
  </si>
  <si>
    <t>蒋本猛鉴定病例资料打印</t>
  </si>
  <si>
    <t>29/1-29/2</t>
  </si>
  <si>
    <t>30/1-30/2</t>
  </si>
  <si>
    <t>与夏工一起带蒋本猛去大理做司法鉴定差旅含停车费</t>
  </si>
  <si>
    <t>31/1-31/2-31/2-31/3-31/4-31/5-31/6-31/7-31/8-31/9-31/10-31/11</t>
  </si>
  <si>
    <t>缺少报销封面有转账记录、有发票</t>
  </si>
  <si>
    <t>夏晓傲调岗至太和项目退机票费用</t>
  </si>
  <si>
    <t>32/1-32/2</t>
  </si>
  <si>
    <t>垫片运费</t>
  </si>
  <si>
    <t>转地泵技术员工资</t>
  </si>
  <si>
    <t>34/1-34/2</t>
  </si>
  <si>
    <t>工地电费</t>
  </si>
  <si>
    <t>35/1-35/2</t>
  </si>
  <si>
    <t>与业主单位、监理单位去大理考察石子厂差旅；加油，买水</t>
  </si>
  <si>
    <t>36/1-36/2-36/3-36/4-36/5-36/6-36/7-36/8-36/9-36/10-36/11-36/12</t>
  </si>
  <si>
    <t>有转账记录、有发票少1500住酒店及500租车在赵工那</t>
  </si>
  <si>
    <t>报销李昌涛买床单被套及一吨水泥</t>
  </si>
  <si>
    <t>37/1-37/2</t>
  </si>
  <si>
    <t>五金店拿木方</t>
  </si>
  <si>
    <t>3吨水泥</t>
  </si>
  <si>
    <t>39/1-39/2</t>
  </si>
  <si>
    <t>宽带费</t>
  </si>
  <si>
    <t>监理招待费</t>
  </si>
  <si>
    <t>大厨工资</t>
  </si>
  <si>
    <t>降暑西瓜</t>
  </si>
  <si>
    <r>
      <rPr>
        <sz val="11"/>
        <color theme="1"/>
        <rFont val="宋体"/>
        <charset val="134"/>
        <scheme val="minor"/>
      </rPr>
      <t>有</t>
    </r>
    <r>
      <rPr>
        <sz val="11"/>
        <rFont val="宋体"/>
        <charset val="134"/>
        <scheme val="minor"/>
      </rPr>
      <t>转账记录、有发票</t>
    </r>
  </si>
  <si>
    <t>韩国才差旅报销</t>
  </si>
  <si>
    <t>45/1---45/21</t>
  </si>
  <si>
    <t>41件耐候钢丝</t>
  </si>
  <si>
    <t>46/1-46/2</t>
  </si>
  <si>
    <t>8.12-8.15临时租用小挖机四天</t>
  </si>
  <si>
    <t>7.24-7.27临时租用随车吊四天</t>
  </si>
  <si>
    <t>48/1-48/2-48/3-48/5-48/6</t>
  </si>
  <si>
    <t>夏工因公司调令撤回生活物资重新寄回</t>
  </si>
  <si>
    <t>49/1-49/2</t>
  </si>
  <si>
    <t>50/1-50/2</t>
  </si>
  <si>
    <t>买枕木100根</t>
  </si>
  <si>
    <t>有转账记录未打印（找张寿）、无发票</t>
  </si>
  <si>
    <t>3号墩预埋件物流费</t>
  </si>
  <si>
    <t>有转账记录，有发票未打印（找赵工）</t>
  </si>
  <si>
    <t>杵打桥百货商店临时拿材料</t>
  </si>
  <si>
    <t>小燕子超市</t>
  </si>
  <si>
    <t>57/1-57/2-57/3-57/4-57/5</t>
  </si>
  <si>
    <t>报销小刘买猪肉及锁芯印油</t>
  </si>
  <si>
    <t>58/1-58/2-58/3-58/4</t>
  </si>
  <si>
    <t>报销日期：9.26</t>
  </si>
  <si>
    <t>寄送资料去公司</t>
  </si>
  <si>
    <t>招待酒4瓶及大重九一条</t>
  </si>
  <si>
    <t>现场办事停车</t>
  </si>
  <si>
    <t>4/1-4/2</t>
  </si>
  <si>
    <t>刘民涛网上订购安全帽报销（小刘代付）</t>
  </si>
  <si>
    <t>买木板</t>
  </si>
  <si>
    <t>广聚楼请客吃饭</t>
  </si>
  <si>
    <t>7/1-7/2发</t>
  </si>
  <si>
    <t>云南石化加油</t>
  </si>
  <si>
    <t>临时租用场地一个月堆放波形钢腹板材料</t>
  </si>
  <si>
    <t>维西佳航</t>
  </si>
  <si>
    <t>临时租用吊车一天</t>
  </si>
  <si>
    <t>招待费（现金）</t>
  </si>
  <si>
    <t>12/1</t>
  </si>
  <si>
    <t>写说明</t>
  </si>
  <si>
    <t>大重九一条</t>
  </si>
  <si>
    <t>焊丝托运费（小刘代付）</t>
  </si>
  <si>
    <t>网购加强扳手</t>
  </si>
  <si>
    <t>15/1- 15/2发</t>
  </si>
  <si>
    <t>电工和军工资</t>
  </si>
  <si>
    <t>有转账记录、有领款单</t>
  </si>
  <si>
    <t>网购扳手要求寄顺丰取件费</t>
  </si>
  <si>
    <t>桩基出场找大货车及其他车辆费用</t>
  </si>
  <si>
    <t>临时找吊车一小时帮忙</t>
  </si>
  <si>
    <t>空压机零件更换及修理费</t>
  </si>
  <si>
    <t>21/1--21/4</t>
  </si>
  <si>
    <t>空压机罐体补焊</t>
  </si>
  <si>
    <t>23/1-23/2</t>
  </si>
  <si>
    <t>皮卡车更换两轮胎及保养费用</t>
  </si>
  <si>
    <t>报销虞强强找人修卫生间管道修理费</t>
  </si>
  <si>
    <t>皮卡车工地上爆胎上门修理费（小鱼代付）</t>
  </si>
  <si>
    <t>购买破桩钻头</t>
  </si>
  <si>
    <t>修理打印机及更换墨粉盒及粉末</t>
  </si>
  <si>
    <t>县城办事停车费</t>
  </si>
  <si>
    <t>买内存卡寄蒋本猛医院资料至大理鉴定科</t>
  </si>
  <si>
    <t>32套筒</t>
  </si>
  <si>
    <t>大理办事途中吃饭</t>
  </si>
  <si>
    <t>拉水泥块运费</t>
  </si>
  <si>
    <t>买机油（小刘代付）</t>
  </si>
  <si>
    <t>买空破桩机器配件</t>
  </si>
  <si>
    <t>套筒托运费（小刘代付）</t>
  </si>
  <si>
    <t>去大理办事中途吃饭</t>
  </si>
  <si>
    <t>43/1--43/6</t>
  </si>
  <si>
    <t>有转账记录、有120的发票</t>
  </si>
  <si>
    <t>和江拉运试压块运费</t>
  </si>
  <si>
    <t>45/1-45/2</t>
  </si>
  <si>
    <t>试压块运费</t>
  </si>
  <si>
    <t>三车T梁运费</t>
  </si>
  <si>
    <t>专票</t>
  </si>
  <si>
    <t>三袋腻子粉</t>
  </si>
  <si>
    <t>专家费（现金）</t>
  </si>
  <si>
    <t>皮卡车更换轮胎</t>
  </si>
  <si>
    <t>52/1-52/2</t>
  </si>
  <si>
    <t>53/1-53/2-53/3发</t>
  </si>
  <si>
    <t>专家来现场指导住酒店实付350退回52押金</t>
  </si>
  <si>
    <t>加油（小刘代付）</t>
  </si>
  <si>
    <t>招待费(现金）</t>
  </si>
  <si>
    <t>9.20-9.22两天临时吊车费用</t>
  </si>
  <si>
    <t>58/1- 58/2</t>
  </si>
  <si>
    <t xml:space="preserve"> 买红旗</t>
  </si>
  <si>
    <t>59.159.2</t>
  </si>
  <si>
    <t>61/1-61/2</t>
  </si>
  <si>
    <t>换皮卡车雨刮器</t>
  </si>
  <si>
    <t>修车轮胎</t>
  </si>
  <si>
    <t>买被子被罩</t>
  </si>
  <si>
    <t>钢瓶费</t>
  </si>
  <si>
    <t>842少了</t>
  </si>
  <si>
    <t xml:space="preserve">67/1-67/2 </t>
  </si>
  <si>
    <t>小于休假费</t>
  </si>
  <si>
    <t>68</t>
  </si>
  <si>
    <t>对面饭店8月份餐饮费1675</t>
  </si>
  <si>
    <t>69/1-69/2-69/3</t>
  </si>
  <si>
    <t>70/1-70/2</t>
  </si>
  <si>
    <t>8月份物品领用</t>
  </si>
  <si>
    <t>71</t>
  </si>
  <si>
    <t>树木清理费</t>
  </si>
  <si>
    <t>71/1-71/2</t>
  </si>
  <si>
    <t>宋总休假费</t>
  </si>
  <si>
    <t>72</t>
  </si>
  <si>
    <t>报销日期：11.4</t>
  </si>
  <si>
    <t>报销张松垫付王总、邢总等人去长沙出差</t>
  </si>
  <si>
    <t>0</t>
  </si>
  <si>
    <t>行政已交至财务</t>
  </si>
  <si>
    <t>40米测量绳</t>
  </si>
  <si>
    <t>小李休假</t>
  </si>
  <si>
    <t>3/1-3/2-3/3-3/4</t>
  </si>
  <si>
    <t>借梁工车去大理出差加油及过路费</t>
  </si>
  <si>
    <t>4/1-4/2-4/3-4/4-4/5-4/6</t>
  </si>
  <si>
    <t xml:space="preserve">笪文强  </t>
  </si>
  <si>
    <t>冲水泵</t>
  </si>
  <si>
    <t>6/1-6/2</t>
  </si>
  <si>
    <t>有收据，有转账记录</t>
  </si>
  <si>
    <t>寄送项目报销台账</t>
  </si>
  <si>
    <t>7/1-7/2</t>
  </si>
  <si>
    <t>对面租房现金支付</t>
  </si>
  <si>
    <t xml:space="preserve">笪文强 </t>
  </si>
  <si>
    <t>现金支付，有合同；</t>
  </si>
  <si>
    <t>棉被</t>
  </si>
  <si>
    <t>笪文强出差差旅费、</t>
  </si>
  <si>
    <t>15/1-15/9</t>
  </si>
  <si>
    <t>报销张松漏报项目</t>
  </si>
  <si>
    <t>16</t>
  </si>
  <si>
    <t>行政部已提交至财务</t>
  </si>
  <si>
    <t>有付款记录，发票丢失</t>
  </si>
  <si>
    <t>三件套</t>
  </si>
  <si>
    <t>18/1-18/2</t>
  </si>
  <si>
    <t>转运试压块</t>
  </si>
  <si>
    <t>19/1-19/2-19/3</t>
  </si>
  <si>
    <t>地泵师傅工资</t>
  </si>
  <si>
    <t>预埋件图纸打印费</t>
  </si>
  <si>
    <t>车丝机维修费</t>
  </si>
  <si>
    <t>电热水龙头</t>
  </si>
  <si>
    <t>有转账记录、有发票未开</t>
  </si>
  <si>
    <t>损坏树赔偿</t>
  </si>
  <si>
    <t>报销王总出差去长沙费用</t>
  </si>
  <si>
    <t>26</t>
  </si>
  <si>
    <t>账单已提交至财务</t>
  </si>
  <si>
    <t>报销小施工差旅费</t>
  </si>
  <si>
    <t>27/1-27/2-27/3</t>
  </si>
  <si>
    <t>图纸打印费</t>
  </si>
  <si>
    <t>28/1-28/2</t>
  </si>
  <si>
    <t>夏晓傲休假</t>
  </si>
  <si>
    <t>29/1--29/10</t>
  </si>
  <si>
    <t>夏晓傲出差</t>
  </si>
  <si>
    <t>30/1-30/2-30/3</t>
  </si>
  <si>
    <t>皮卡车尿素</t>
  </si>
  <si>
    <t>31/1-31/2</t>
  </si>
  <si>
    <t>充油卡</t>
  </si>
  <si>
    <t>打印文件</t>
  </si>
  <si>
    <t>无转账记录、无发票</t>
  </si>
  <si>
    <t>后八轮倒运T梁运费</t>
  </si>
  <si>
    <t>小韩休假</t>
  </si>
  <si>
    <t>38/1---38/8</t>
  </si>
  <si>
    <t>农用车修理费</t>
  </si>
  <si>
    <t>项目部买枕头</t>
  </si>
  <si>
    <t>43</t>
  </si>
  <si>
    <t>给王总及公司聘请专家订机票</t>
  </si>
  <si>
    <t>买信封</t>
  </si>
  <si>
    <t>厨师工资</t>
  </si>
  <si>
    <t>48/1-48/2</t>
  </si>
  <si>
    <t>无转账记录、有发票</t>
  </si>
  <si>
    <t>购买14工字钢</t>
  </si>
  <si>
    <t>有转账记录，发票未开</t>
  </si>
  <si>
    <t>单独开了6100 发票</t>
  </si>
  <si>
    <t>专家来住酒店</t>
  </si>
  <si>
    <t>送专家去大理路途买水</t>
  </si>
  <si>
    <t>送专家途中吃饭</t>
  </si>
  <si>
    <t>送专家去大理及去大理取砂石料高速过路费</t>
  </si>
  <si>
    <t>59/1-59/2-59/3-59/4-59/5-59/6</t>
  </si>
  <si>
    <t>专家来现金</t>
  </si>
  <si>
    <t>晚招待吃饭</t>
  </si>
  <si>
    <t>整体开发票6100</t>
  </si>
  <si>
    <t>取料晚未归大理住宿</t>
  </si>
  <si>
    <t>有转账记录，发票开不了</t>
  </si>
  <si>
    <t>出差办事吃饭</t>
  </si>
  <si>
    <t>68/1-68/2</t>
  </si>
  <si>
    <t>王总与带队来项目指导住酒店2天</t>
  </si>
  <si>
    <t>70/1-70/2-70/3</t>
  </si>
  <si>
    <t>72/1</t>
  </si>
  <si>
    <t>73/1-73/2-73/3-73/4</t>
  </si>
  <si>
    <t>定机票</t>
  </si>
  <si>
    <t>打印转账记录发票已寄回公司</t>
  </si>
  <si>
    <t>吃早饭</t>
  </si>
  <si>
    <t>76/1-76/2</t>
  </si>
  <si>
    <t>送王总他们吃早饭</t>
  </si>
  <si>
    <t>路途买水</t>
  </si>
  <si>
    <t>差旅中途吃饭</t>
  </si>
  <si>
    <t>79/1</t>
  </si>
  <si>
    <t>有转账记录 ，有发票</t>
  </si>
  <si>
    <t>招待买礼品</t>
  </si>
  <si>
    <t>83/1-83/2</t>
  </si>
  <si>
    <t>10.17夏晓傲、刘民涛出差</t>
  </si>
  <si>
    <t>84/1--84/16</t>
  </si>
  <si>
    <t>帮沙建订机票</t>
  </si>
  <si>
    <t>87/1</t>
  </si>
  <si>
    <t>有转账记录、发票未开</t>
  </si>
  <si>
    <t>88/1-88/2</t>
  </si>
  <si>
    <t>与夏工去昆明采购高精度水准仪差旅；加油390+321、</t>
  </si>
  <si>
    <t>89/1-89/2-89/3-89/4</t>
  </si>
  <si>
    <t>差旅吃饭补助280，住酒店348</t>
  </si>
  <si>
    <t>90/1-90/2-90/2</t>
  </si>
  <si>
    <t>高精度水准仪与铟钢尺等</t>
  </si>
  <si>
    <t>有转账记录、发票暂未开出</t>
  </si>
  <si>
    <t>钢构棚接户主家电电费</t>
  </si>
  <si>
    <t>92/1</t>
  </si>
  <si>
    <t xml:space="preserve"> 两车挂篮运费</t>
  </si>
  <si>
    <t>93/1-93/2</t>
  </si>
  <si>
    <t>两次招待吃饭300+289</t>
  </si>
  <si>
    <t>94/1-94/2</t>
  </si>
  <si>
    <t>报销姚明来项目上出差开庭差旅费</t>
  </si>
  <si>
    <t>95/1</t>
  </si>
  <si>
    <t>已送至财务</t>
  </si>
  <si>
    <t>96/1</t>
  </si>
  <si>
    <t>报销日期：12.5</t>
  </si>
  <si>
    <t>购买办公桌</t>
  </si>
  <si>
    <t>王院长来时候给他买的毛巾和牙膏</t>
  </si>
  <si>
    <t>有转账记录、10.12号有发票</t>
  </si>
  <si>
    <t>刘民涛休假</t>
  </si>
  <si>
    <t>4</t>
  </si>
  <si>
    <t>有转账记录、有发票1</t>
  </si>
  <si>
    <t>有转账记录、有发票2</t>
  </si>
  <si>
    <t>有转账记录、有发票3</t>
  </si>
  <si>
    <t>水泥</t>
  </si>
  <si>
    <t>财务记账</t>
  </si>
  <si>
    <t>有转账记录、无发票有领款单</t>
  </si>
  <si>
    <t>GNSS接收机设备</t>
  </si>
  <si>
    <t>去昆明采购仪器出差我与夏工11.4-11.6吃饭标准140/天；住宿已在上方填报不单独做差旅表</t>
  </si>
  <si>
    <t>19</t>
  </si>
  <si>
    <t>出差返程加油</t>
  </si>
  <si>
    <t>临时找吊车干活半天</t>
  </si>
  <si>
    <t>三天招待费吃饭</t>
  </si>
  <si>
    <t>有转账记录、有发票6饭店发票统一开票</t>
  </si>
  <si>
    <t>有转账记录、有发票4</t>
  </si>
  <si>
    <t>招待笪总</t>
  </si>
  <si>
    <t>有转账记录、有发票5</t>
  </si>
  <si>
    <t>采购地泵零散小配件</t>
  </si>
  <si>
    <t>招待李县长</t>
  </si>
  <si>
    <t>4支对讲机</t>
  </si>
  <si>
    <t>小李加油卡充值</t>
  </si>
  <si>
    <t xml:space="preserve">有转账记录、有发票wu </t>
  </si>
  <si>
    <t>报销9月份买菜</t>
  </si>
  <si>
    <t>35</t>
  </si>
  <si>
    <t>报销沙建费用</t>
  </si>
  <si>
    <t>36</t>
  </si>
  <si>
    <t>移交给财务</t>
  </si>
  <si>
    <t>T梁模版存放场地费</t>
  </si>
  <si>
    <t>厨房水龙头加热</t>
  </si>
  <si>
    <t>有转账记录、有发票无</t>
  </si>
  <si>
    <t>重复序号不调整</t>
  </si>
  <si>
    <t>有转账记录、无发票无</t>
  </si>
  <si>
    <t>44</t>
  </si>
  <si>
    <t>无有转账记录、无发票</t>
  </si>
  <si>
    <t>临时吊车</t>
  </si>
  <si>
    <t>波形钢腹板转运两天费用</t>
  </si>
  <si>
    <t>500*500*1.5钢板</t>
  </si>
  <si>
    <t>50/1-50/2-50/3</t>
  </si>
  <si>
    <t>办事住宿</t>
  </si>
  <si>
    <t>51/1-51/2-51/3-51/4-51/5</t>
  </si>
  <si>
    <t>胡文明</t>
  </si>
  <si>
    <t>付对面电线杆及场地费（现金）</t>
  </si>
  <si>
    <t>有转账记录、无发票（现金）有单据</t>
  </si>
  <si>
    <t>来实习生买床</t>
  </si>
  <si>
    <t>738和皮卡车充电器</t>
  </si>
  <si>
    <t>2个可太阳能无线摄像头</t>
  </si>
  <si>
    <t>挖机拖车费</t>
  </si>
  <si>
    <t>购买高压泵管、弯头、液压油等用于0号块施工发货运费</t>
  </si>
  <si>
    <t>接胡文明路途加油费</t>
  </si>
  <si>
    <t>有转账记录、有发票开票失败</t>
  </si>
  <si>
    <t>机场停车费6，吃饭93</t>
  </si>
  <si>
    <t>65/1-55/2</t>
  </si>
  <si>
    <t>更换两车护板及保养</t>
  </si>
  <si>
    <t>小车加油</t>
  </si>
  <si>
    <t>开孔器28</t>
  </si>
  <si>
    <t>有转账记录、无发票有收据</t>
  </si>
  <si>
    <t>买20张层板</t>
  </si>
  <si>
    <t>买水龙头速热水器</t>
  </si>
  <si>
    <t>增压水龙头</t>
  </si>
  <si>
    <t>11.17号随车吊租用一天</t>
  </si>
  <si>
    <t>购买床运费</t>
  </si>
  <si>
    <t>地方办酒送礼</t>
  </si>
  <si>
    <t>与宋总，赵凌一起去昆明出差高速过路费及吃饭补助，住宿，已扣除招待费中伙食</t>
  </si>
  <si>
    <t>75/1---75/16</t>
  </si>
  <si>
    <t>皮卡车修车</t>
  </si>
  <si>
    <t>买尿素</t>
  </si>
  <si>
    <t>77/1-77/2</t>
  </si>
  <si>
    <t>78/1、78/2</t>
  </si>
  <si>
    <t>小鱼买床单</t>
  </si>
  <si>
    <t>小鱼加油</t>
  </si>
  <si>
    <t>81/1-81/2</t>
  </si>
  <si>
    <t>买28套筒</t>
  </si>
  <si>
    <t>86/1-86/2</t>
  </si>
  <si>
    <t>塔吊信号工工资</t>
  </si>
  <si>
    <t>现金招待</t>
  </si>
  <si>
    <t>89</t>
  </si>
  <si>
    <t xml:space="preserve">现金 </t>
  </si>
  <si>
    <t>91/1-91/2</t>
  </si>
  <si>
    <t>出差送人吃饭</t>
  </si>
  <si>
    <t>刘松豪休假</t>
  </si>
  <si>
    <t>93</t>
  </si>
  <si>
    <t>夏晓傲接送沙建到维西项目部复核测量</t>
  </si>
  <si>
    <t>94</t>
  </si>
  <si>
    <t>接笪总到维西项目指导</t>
  </si>
  <si>
    <t>95/1-95/2-95/3-95/4</t>
  </si>
  <si>
    <t>监控会员费两个</t>
  </si>
  <si>
    <t>96/1-96/2</t>
  </si>
  <si>
    <t>97/1-97/2</t>
  </si>
  <si>
    <t>738加油及加玻璃水</t>
  </si>
  <si>
    <t>98/1-98/2</t>
  </si>
  <si>
    <t>99/1</t>
  </si>
  <si>
    <t>小燕子超市9-10月份领用物品</t>
  </si>
  <si>
    <t>101.1、101.2</t>
  </si>
  <si>
    <t>对面10月份领用生活物品</t>
  </si>
  <si>
    <t>102</t>
  </si>
  <si>
    <t>103/1-103/2</t>
  </si>
  <si>
    <t>无有转账记录、有发票</t>
  </si>
  <si>
    <t>104/1</t>
  </si>
  <si>
    <t>报销日期：2024.1.8</t>
  </si>
  <si>
    <t>项目部人回去考试开车停车在车站（未报销小李垫付）</t>
  </si>
  <si>
    <t>有付款记录，无发票</t>
  </si>
  <si>
    <t>宋总回家探亲差旅费</t>
  </si>
  <si>
    <t>3</t>
  </si>
  <si>
    <t>有付款记录，有发票，晚上拼车无发票</t>
  </si>
  <si>
    <t>有付款记录，暂无发票</t>
  </si>
  <si>
    <t>办事停车费</t>
  </si>
  <si>
    <t>办事住宿费</t>
  </si>
  <si>
    <t>无付款记录，有发票</t>
  </si>
  <si>
    <t>有付款记录，有发票</t>
  </si>
  <si>
    <t>买规范计算类书籍</t>
  </si>
  <si>
    <t>夏晓傲回家探亲差旅费</t>
  </si>
  <si>
    <t>11</t>
  </si>
  <si>
    <t>买年糕</t>
  </si>
  <si>
    <t>15/1-15-2</t>
  </si>
  <si>
    <t>寄财务账单</t>
  </si>
  <si>
    <t>买雨布盖材料</t>
  </si>
  <si>
    <t>取减水剂快递</t>
  </si>
  <si>
    <t>防雨布盖材料</t>
  </si>
  <si>
    <t>报销刘民涛垫付招待费</t>
  </si>
  <si>
    <t>买减水剂大桶</t>
  </si>
  <si>
    <t>用马遥发票</t>
  </si>
  <si>
    <t>买3MM厚钢板</t>
  </si>
  <si>
    <t>11月份生活费</t>
  </si>
  <si>
    <t>32/1--32/9</t>
  </si>
  <si>
    <t>垫付减水剂费用</t>
  </si>
  <si>
    <t>报销刘民涛垫付快递费</t>
  </si>
  <si>
    <t>0号块浇筑买烟花</t>
  </si>
  <si>
    <t>买开关</t>
  </si>
  <si>
    <t>浇筑0好坏祭祀香火费用</t>
  </si>
  <si>
    <t>38/1-38/2-38/3</t>
  </si>
  <si>
    <t>吊车临时四天费用</t>
  </si>
  <si>
    <t>有付款记录，无发票，后补</t>
  </si>
  <si>
    <t>临时固找农用车</t>
  </si>
  <si>
    <t>40/1---40/7</t>
  </si>
  <si>
    <t>临时租地一年</t>
  </si>
  <si>
    <t>25精轧螺纹钢连接套</t>
  </si>
  <si>
    <t>买军大衣</t>
  </si>
  <si>
    <t>买棉被</t>
  </si>
  <si>
    <t>转运试压块一天农用车包天</t>
  </si>
  <si>
    <t>无付款记录，无发票</t>
  </si>
  <si>
    <t>2#墩0号块浇筑晚上加班餐</t>
  </si>
  <si>
    <t>1#墩0号块浇筑晚上加班餐</t>
  </si>
  <si>
    <t>加两桶油</t>
  </si>
  <si>
    <t>采购注浆料</t>
  </si>
  <si>
    <t>1#墩0号块浇筑买烟花</t>
  </si>
  <si>
    <t>1#墩车载泵租赁费（按方量计算）40/方，287方 扣除我们给他加油1600</t>
  </si>
  <si>
    <t>58/1-58/2</t>
  </si>
  <si>
    <t>多1520元票</t>
  </si>
  <si>
    <t>59</t>
  </si>
  <si>
    <t>有付款记录，有发票（机票发票寄回公司了）</t>
  </si>
  <si>
    <t>旅游招待费</t>
  </si>
  <si>
    <t>62</t>
  </si>
  <si>
    <t>有付款记录，无发票付款记录不全</t>
  </si>
  <si>
    <t>差410元发票</t>
  </si>
  <si>
    <t>挂篮运费</t>
  </si>
  <si>
    <t>购买防坠器</t>
  </si>
  <si>
    <t>施工差旅</t>
  </si>
  <si>
    <t>67/1-67/2</t>
  </si>
  <si>
    <t>70/1-70/3</t>
  </si>
  <si>
    <t>昆明出差取锚垫板</t>
  </si>
  <si>
    <t>71/1--71/15</t>
  </si>
  <si>
    <t>皮卡车洗车</t>
  </si>
  <si>
    <t>托运费</t>
  </si>
  <si>
    <t>更换刹车</t>
  </si>
  <si>
    <t>有付款记录，有发票开在一起2625</t>
  </si>
  <si>
    <t>80墩千斤顶标定费用</t>
  </si>
  <si>
    <t>报销李昌涛垫付招待吃饭</t>
  </si>
  <si>
    <t>78/1-78/2</t>
  </si>
  <si>
    <t>环氧树脂</t>
  </si>
  <si>
    <t>修车费</t>
  </si>
  <si>
    <t>退场机械加油</t>
  </si>
  <si>
    <t>85/1</t>
  </si>
  <si>
    <t>请业主吃饭</t>
  </si>
  <si>
    <t>92/1-92/2</t>
  </si>
  <si>
    <t>虞强强回合肥考试</t>
  </si>
  <si>
    <t>李昌涛回合肥考试</t>
  </si>
  <si>
    <t>95</t>
  </si>
  <si>
    <t>刘民涛回合肥考试</t>
  </si>
  <si>
    <t>96</t>
  </si>
  <si>
    <t>虞强强缺两个145元高铁票</t>
  </si>
  <si>
    <t>刘民涛缺打车5元发票，飞机票749+1331元，高铁票146.5+10.25元</t>
  </si>
  <si>
    <t>报销日期：2024.3.6</t>
  </si>
  <si>
    <t xml:space="preserve">问题：1、12行宋总监理一起出差：3110.44元发票只有：157+58.47+85.65+54.46=355.58；     </t>
  </si>
  <si>
    <t>2、28、36、37、64、66行5个工资，是否可以让对方去税务局代开发票，或者找替票代替；  如果不行，做成工资表，我下月报个税（需要5个人身份证号和手机号）</t>
  </si>
  <si>
    <t>刘民涛回公司考试差旅费（未见）</t>
  </si>
  <si>
    <t>3、62行支付电费的支付单没看到，请重新截图给我；</t>
  </si>
  <si>
    <t>虞强强回公司考试，（发票已补齐）</t>
  </si>
  <si>
    <t>漏保出差高速过路费（补了发票）虞强强</t>
  </si>
  <si>
    <t>3、以下截图请找发票给我谢谢！</t>
  </si>
  <si>
    <t>皮卡车加油（项目上漏报）小李的</t>
  </si>
  <si>
    <t>买钢绞线张拉索帽</t>
  </si>
  <si>
    <t>垫圈</t>
  </si>
  <si>
    <t>注浆试块盒</t>
  </si>
  <si>
    <t>两个卷扬机控制柜</t>
  </si>
  <si>
    <t>18000替票</t>
  </si>
  <si>
    <t>与宋总、监理一起出差132+259+160+206+30+15+10+190+202+450+15+130+428+28+138.44+90+180+157+90+200</t>
  </si>
  <si>
    <t>8</t>
  </si>
  <si>
    <t>替票</t>
  </si>
  <si>
    <t>出差加油330+310+336+364</t>
  </si>
  <si>
    <t>9/1---9/8</t>
  </si>
  <si>
    <t>买挂篮使用其他材料爬锥及连接器等</t>
  </si>
  <si>
    <t>临时拿五金小材料</t>
  </si>
  <si>
    <t>临时五金店零散那工器具小型材料（新研五金）</t>
  </si>
  <si>
    <t>14/1----14/7</t>
  </si>
  <si>
    <t>项目上电费</t>
  </si>
  <si>
    <t>临时五金店零散那工器具小型材料（小燕子五金）</t>
  </si>
  <si>
    <t>16/1---16/10</t>
  </si>
  <si>
    <t>项目部12月份生活费</t>
  </si>
  <si>
    <t>17/1---17/6</t>
  </si>
  <si>
    <t>专票77.23</t>
  </si>
  <si>
    <t>20/1-20/2-20/3</t>
  </si>
  <si>
    <t>更换皮卡车刹车片刹车盘</t>
  </si>
  <si>
    <t>21/1-21/2</t>
  </si>
  <si>
    <t>地泵技术员工资累计15000年底前临时调回项目部剩余工资2600</t>
  </si>
  <si>
    <t>工资</t>
  </si>
  <si>
    <t>23/1-23/2-23/4</t>
  </si>
  <si>
    <t>做工资表</t>
  </si>
  <si>
    <t>就近拿零散五金</t>
  </si>
  <si>
    <t>用1064+67.71票替</t>
  </si>
  <si>
    <t>高质量监控</t>
  </si>
  <si>
    <t>监理每月费用（现金）</t>
  </si>
  <si>
    <t>塔吊信号工工资10-1月份工资（李天宏）</t>
  </si>
  <si>
    <t>塔吊信号工工资10-1月份工资（陈丽梅）</t>
  </si>
  <si>
    <t>每年地方存维护和水费环保费</t>
  </si>
  <si>
    <t>用980元餐票替</t>
  </si>
  <si>
    <t>与宋总出差费用</t>
  </si>
  <si>
    <t>35/1---35/6</t>
  </si>
  <si>
    <t>昆明出差加油和玻璃水323+343+9.9</t>
  </si>
  <si>
    <t>36/1---36/5</t>
  </si>
  <si>
    <t>制作标牌</t>
  </si>
  <si>
    <t>年前送礼</t>
  </si>
  <si>
    <t>临时租地包年</t>
  </si>
  <si>
    <t>报销小鱼皮卡车加油</t>
  </si>
  <si>
    <t>租另一处房电费</t>
  </si>
  <si>
    <t>采购爬锥运费</t>
  </si>
  <si>
    <t>年前买雨衣</t>
  </si>
  <si>
    <t>监控流量卡</t>
  </si>
  <si>
    <t>47/1-47/2-47/3-47/4</t>
  </si>
  <si>
    <t>9月份至1月份招待费用</t>
  </si>
  <si>
    <t>48/1-48/2-48/3</t>
  </si>
  <si>
    <t>年底工人走后临时雇工费1200</t>
  </si>
  <si>
    <t>49/1-49/2-49/3-49/4</t>
  </si>
  <si>
    <t>施海灿</t>
  </si>
  <si>
    <t>雨布500</t>
  </si>
  <si>
    <t>夏晓傲、虞强强、韩国才、刘民涛开车回公司加油</t>
  </si>
  <si>
    <t>50/1---50/9</t>
  </si>
  <si>
    <t>包转运河对岸材料</t>
  </si>
  <si>
    <t>笪文强回家差旅费149+679.9+67+58.47+85.65+227</t>
  </si>
  <si>
    <t>53</t>
  </si>
  <si>
    <t>办理计量招待吃饭</t>
  </si>
  <si>
    <t>厨师10/11/12三个月工资</t>
  </si>
  <si>
    <t>59/1-59/2</t>
  </si>
  <si>
    <t>报税</t>
  </si>
  <si>
    <t>塔吊报停后临时找塔吊顶班费用</t>
  </si>
  <si>
    <t>电工7月份-12月份工资</t>
  </si>
  <si>
    <t>临时随车吊两天1.26--2.1日共两天</t>
  </si>
  <si>
    <t>63/1-63/2-63/3-63/4</t>
  </si>
  <si>
    <t>项目车停公司</t>
  </si>
  <si>
    <t>开发票手续费</t>
  </si>
  <si>
    <t>66</t>
  </si>
  <si>
    <t>67/1--67/13</t>
  </si>
  <si>
    <t>笪文强回项目部差旅费129+188+1356.9+30+54.46+145</t>
  </si>
  <si>
    <t>取公司寄过来快递</t>
  </si>
  <si>
    <t>70</t>
  </si>
  <si>
    <t>交电费300</t>
  </si>
  <si>
    <t>打印机墨粉盒</t>
  </si>
  <si>
    <t>买水泥</t>
  </si>
  <si>
    <t>75/1-75/2-75/3</t>
  </si>
  <si>
    <t>办计量差旅费</t>
  </si>
  <si>
    <t>77/1---77/7</t>
  </si>
  <si>
    <t>四人开车回公司差旅费</t>
  </si>
  <si>
    <t>78/1---78/10</t>
  </si>
  <si>
    <t>刘松豪差旅费</t>
  </si>
  <si>
    <t>79/1---79/10</t>
  </si>
  <si>
    <t>施海灿留守几天生活费及差旅费</t>
  </si>
  <si>
    <t>80/1-80/2-80/3</t>
  </si>
  <si>
    <t>四人从公司开车回项目差旅费</t>
  </si>
  <si>
    <t>81/1---81/17</t>
  </si>
  <si>
    <t>李昌涛回家差旅费</t>
  </si>
  <si>
    <t>82/1-82/2-82/3</t>
  </si>
  <si>
    <t>专票57.06</t>
  </si>
  <si>
    <t>宋广发年底回家差旅费</t>
  </si>
  <si>
    <t>83</t>
  </si>
  <si>
    <t>招待住酒店</t>
  </si>
  <si>
    <t>招待梁总餐费</t>
  </si>
  <si>
    <t>89/1-89/2</t>
  </si>
  <si>
    <t>帮张专家定火车票</t>
  </si>
  <si>
    <t>90/1-90/2-90/3-90/4</t>
  </si>
  <si>
    <t>帮梁总定车票</t>
  </si>
  <si>
    <t>91/1-91/2-92/3-92/4</t>
  </si>
  <si>
    <t>95/1-95/2</t>
  </si>
  <si>
    <t>县城办事住酒店3人两天</t>
  </si>
  <si>
    <t>97/1</t>
  </si>
  <si>
    <t>年底回家来回差旅费</t>
  </si>
  <si>
    <t>98/1---98/7</t>
  </si>
  <si>
    <t xml:space="preserve">                审核：</t>
  </si>
  <si>
    <t>报销日期：2024.4.2</t>
  </si>
  <si>
    <t>有付款记录、有发票</t>
  </si>
  <si>
    <t>有付款记录、无发票</t>
  </si>
  <si>
    <t>网购扩孔磁力钻，增加钻头440</t>
  </si>
  <si>
    <t>3/1--3/4</t>
  </si>
  <si>
    <t>借用第三方检测加油</t>
  </si>
  <si>
    <t>招待住宿</t>
  </si>
  <si>
    <t>7/1--7/4</t>
  </si>
  <si>
    <t>交项目部电费及预存电费</t>
  </si>
  <si>
    <t>11/1-11/2-11/3</t>
  </si>
  <si>
    <t>开车送笪总、王总去大理</t>
  </si>
  <si>
    <t>取机械套筒物流费</t>
  </si>
  <si>
    <t>更换皮卡车尾灯更换钢板保养及检车</t>
  </si>
  <si>
    <t>15/1-15//2-15/3</t>
  </si>
  <si>
    <t>制作制度及广告牌，买档案盒</t>
  </si>
  <si>
    <t>18/1-18/2-18/3</t>
  </si>
  <si>
    <t>项目工地电费</t>
  </si>
  <si>
    <t>临时挖机费</t>
  </si>
  <si>
    <t>放下个月</t>
  </si>
  <si>
    <t>报销笪总来项目上巡查差旅费（票据已在公司）</t>
  </si>
  <si>
    <t>采购钢板</t>
  </si>
  <si>
    <t>23/1--23/3</t>
  </si>
  <si>
    <t>采购20、/32套筒</t>
  </si>
  <si>
    <t>1#墩倒运至2#墩试压块转运</t>
  </si>
  <si>
    <t>做工资</t>
  </si>
  <si>
    <t>采购20、32滚丝轮</t>
  </si>
  <si>
    <t>堆试压块场地倒运至1#墩含人工随车吊机农用车费用</t>
  </si>
  <si>
    <t>二氧化碳气瓶8瓶（押金4800）气体200元/瓶；后期统一开普票</t>
  </si>
  <si>
    <t>与监理取石料招待吃饭</t>
  </si>
  <si>
    <t>购买二保焊机双加热棒表</t>
  </si>
  <si>
    <t>采购20台50吨螺旋千斤顶</t>
  </si>
  <si>
    <t>油卡充值</t>
  </si>
  <si>
    <t>38/1-38/2</t>
  </si>
  <si>
    <t>皮卡车买保险</t>
  </si>
  <si>
    <t>复印件先附件，后面寄来纸质发票</t>
  </si>
  <si>
    <t>从厂家找电焊工陈</t>
  </si>
  <si>
    <t>从厂家找电焊工张</t>
  </si>
  <si>
    <t>42</t>
  </si>
  <si>
    <t>订返程机票加发票邮寄20</t>
  </si>
  <si>
    <t>有付款记录、发票已寄公司</t>
  </si>
  <si>
    <t>欠票</t>
  </si>
  <si>
    <t>除尘器</t>
  </si>
  <si>
    <t>47/1--47/3</t>
  </si>
  <si>
    <t>招待业主</t>
  </si>
  <si>
    <t>51/1-51/2-51/3</t>
  </si>
  <si>
    <t>汽车加油</t>
  </si>
  <si>
    <t>53/1-53/2-53/3</t>
  </si>
  <si>
    <t>与宋总出差差旅费</t>
  </si>
  <si>
    <t>55</t>
  </si>
  <si>
    <t>联系架桥机事宜打车费</t>
  </si>
  <si>
    <t>58/1--58/8</t>
  </si>
  <si>
    <t>来项目差旅费</t>
  </si>
  <si>
    <t>徐正新</t>
  </si>
  <si>
    <t>迁移树木</t>
  </si>
  <si>
    <t>领用物品</t>
  </si>
  <si>
    <t>购买三件套</t>
  </si>
  <si>
    <t>63/1-63/2-63/3</t>
  </si>
  <si>
    <t>购买棉被</t>
  </si>
  <si>
    <t>修焊机</t>
  </si>
  <si>
    <t>洪胜文到维西项目部</t>
  </si>
  <si>
    <t>洪胜文</t>
  </si>
  <si>
    <t>差277元</t>
  </si>
  <si>
    <t>闫晨阳到维西项目部</t>
  </si>
  <si>
    <t>闫晨阳</t>
  </si>
  <si>
    <t>项目部2月份生活费</t>
  </si>
  <si>
    <t>74</t>
  </si>
  <si>
    <t>3月份招待费</t>
  </si>
  <si>
    <t>报销日期：2024.5.14</t>
  </si>
  <si>
    <t>报销借监理车加油</t>
  </si>
  <si>
    <t>与宋总出差长沙差旅费</t>
  </si>
  <si>
    <t>预存交电费</t>
  </si>
  <si>
    <t>小车加油及油桶加油</t>
  </si>
  <si>
    <t xml:space="preserve">买注浆料 </t>
  </si>
  <si>
    <t>梁地泵师傅工资</t>
  </si>
  <si>
    <t>8/1-8/2-8/3-8/4</t>
  </si>
  <si>
    <t>随车吊上月度干活费用</t>
  </si>
  <si>
    <t>0.</t>
  </si>
  <si>
    <t>洪工工资</t>
  </si>
  <si>
    <t>闫工工资</t>
  </si>
  <si>
    <t>预制梁场剩余土方回填，挖机及车费</t>
  </si>
  <si>
    <t>浇筑混凝土期间临时顾人工，2700为现金</t>
  </si>
  <si>
    <t>738保养</t>
  </si>
  <si>
    <t>15/1-15/2-15/3</t>
  </si>
  <si>
    <t>吊车费</t>
  </si>
  <si>
    <t>施工回家差旅费</t>
  </si>
  <si>
    <t>寄项目上快递</t>
  </si>
  <si>
    <t>寄项目账单快递费</t>
  </si>
  <si>
    <t>租乙炔</t>
  </si>
  <si>
    <t>韩国才调休回家差旅费</t>
  </si>
  <si>
    <t>报销日期：2024.5.26</t>
  </si>
  <si>
    <t>738、油桶加油</t>
  </si>
  <si>
    <t>1-1/1-2</t>
  </si>
  <si>
    <t>二氧化碳、乙炔、氧气租赁</t>
  </si>
  <si>
    <t>2-1/2-2/2-3</t>
  </si>
  <si>
    <t>县城办事午餐</t>
  </si>
  <si>
    <t>3-1/3-2</t>
  </si>
  <si>
    <t>4-1/4-2</t>
  </si>
  <si>
    <t>合同快递费</t>
  </si>
  <si>
    <t>5-1</t>
  </si>
  <si>
    <t>6-1</t>
  </si>
  <si>
    <t>7-1/7-2</t>
  </si>
  <si>
    <t>8-1/8-2</t>
  </si>
  <si>
    <t>宋广发网签图片</t>
  </si>
  <si>
    <t>9-1</t>
  </si>
  <si>
    <t>/</t>
  </si>
  <si>
    <t>洪胜文工资</t>
  </si>
  <si>
    <t>10-1/10-2/10-3</t>
  </si>
  <si>
    <t>11-1/11-2</t>
  </si>
  <si>
    <t>合同、报销资料快递费</t>
  </si>
  <si>
    <t>12-1/12-2</t>
  </si>
  <si>
    <t>13-1/13-2</t>
  </si>
  <si>
    <t>招待杜总</t>
  </si>
  <si>
    <t>14-1/14-2</t>
  </si>
  <si>
    <t>15-1/15-2</t>
  </si>
  <si>
    <t>16-1/16-2/16-3/16-4/16-5/16-6/16-7</t>
  </si>
  <si>
    <t>17-1/17-2</t>
  </si>
  <si>
    <t>18-1/18-2</t>
  </si>
  <si>
    <t>19-1/19-2</t>
  </si>
  <si>
    <t>20-1/20-2</t>
  </si>
  <si>
    <t>21-1/21-2</t>
  </si>
  <si>
    <t>22-1/22-2</t>
  </si>
  <si>
    <t>23-1/23-2</t>
  </si>
  <si>
    <t>百度文库会员、招待杜总</t>
  </si>
  <si>
    <t>24-1/24-2/24-3</t>
  </si>
  <si>
    <t>25-1/25-2</t>
  </si>
  <si>
    <t>26-1/26-2</t>
  </si>
  <si>
    <t>项目部4月份生活费</t>
  </si>
  <si>
    <t>27-1/--/27-10</t>
  </si>
  <si>
    <t>需要发票</t>
  </si>
  <si>
    <t>项目部3月份生活费（含补贴300元油费）</t>
  </si>
  <si>
    <t>28-1/--/28-10</t>
  </si>
  <si>
    <t>吊车租赁费</t>
  </si>
  <si>
    <t>29-1/--/29-4</t>
  </si>
  <si>
    <t>随车吊租赁费</t>
  </si>
  <si>
    <t>30-1/30-2/30-3</t>
  </si>
  <si>
    <t>临时工工资/货车租赁费</t>
  </si>
  <si>
    <t>31-1/--/31-7</t>
  </si>
  <si>
    <t>发票不清晰</t>
  </si>
  <si>
    <t>32-1/32-2</t>
  </si>
  <si>
    <t>挖机、装载机租赁费</t>
  </si>
  <si>
    <t>33-1/--/33-16</t>
  </si>
  <si>
    <t>34-1/34-2</t>
  </si>
  <si>
    <t>35-1/35-2</t>
  </si>
  <si>
    <t>36-1/36-2</t>
  </si>
  <si>
    <t>37-1/37-2</t>
  </si>
  <si>
    <t>差旅报销-夏晓傲</t>
  </si>
  <si>
    <t>38-1/--/38-5</t>
  </si>
  <si>
    <t>差旅报销-闫晨阳</t>
  </si>
  <si>
    <t>39-1/--/39-12</t>
  </si>
  <si>
    <t>差旅报销-刘民涛</t>
  </si>
  <si>
    <t>40-1/--/40-20</t>
  </si>
  <si>
    <t>差旅报销-虞强强</t>
  </si>
  <si>
    <t>41-1/--/41-24</t>
  </si>
  <si>
    <t>差旅报销-韩国才、刘松豪</t>
  </si>
  <si>
    <t>原件在公司</t>
  </si>
  <si>
    <t>报销日期：2024.6.20</t>
  </si>
  <si>
    <t>738停车费</t>
  </si>
  <si>
    <t>1-1/1-4</t>
  </si>
  <si>
    <t>招待费（过节费用）</t>
  </si>
  <si>
    <t>2-1</t>
  </si>
  <si>
    <t>5月份生活费、油费补贴、电费</t>
  </si>
  <si>
    <t>4-1/4-12</t>
  </si>
  <si>
    <t>县城办事</t>
  </si>
  <si>
    <t>6-1/6-2</t>
  </si>
  <si>
    <t>皮卡车停车费</t>
  </si>
  <si>
    <t>7-1</t>
  </si>
  <si>
    <t>招待监理</t>
  </si>
  <si>
    <t>10-1/10-2</t>
  </si>
  <si>
    <t>12-1</t>
  </si>
  <si>
    <t>资料快递费</t>
  </si>
  <si>
    <t>14-1</t>
  </si>
  <si>
    <t>15-1</t>
  </si>
  <si>
    <t>16-1/16-2</t>
  </si>
  <si>
    <t>17-1</t>
  </si>
  <si>
    <t>垫块费用</t>
  </si>
  <si>
    <t>19-1/--/19-23</t>
  </si>
  <si>
    <t>材料费和电费（小燕子超市）</t>
  </si>
  <si>
    <t>20-1/--/20-4</t>
  </si>
  <si>
    <t>少268.56发票</t>
  </si>
  <si>
    <t>T梁材料费</t>
  </si>
  <si>
    <t>21-1/21-2/21-3</t>
  </si>
  <si>
    <t>材料费（新研超市）</t>
  </si>
  <si>
    <t>22-1/--/22-16</t>
  </si>
  <si>
    <t>测量员4月、5月工资</t>
  </si>
  <si>
    <t>23-1/23-2/23-3</t>
  </si>
  <si>
    <t>标志牌制作费、打印费</t>
  </si>
  <si>
    <t>24-1/--/24-5</t>
  </si>
  <si>
    <t>便道、T梁台座基础混凝土费用</t>
  </si>
  <si>
    <t>27-1/27-2</t>
  </si>
  <si>
    <t>28-1/28-2</t>
  </si>
  <si>
    <t>29-1/29-2</t>
  </si>
  <si>
    <t>30-1/30-2</t>
  </si>
  <si>
    <t>31-1/--/31-5</t>
  </si>
  <si>
    <t>32-1/--/32-10</t>
  </si>
  <si>
    <t>差旅报销-韩国才</t>
  </si>
  <si>
    <t>33-1/--/33-4</t>
  </si>
  <si>
    <t>少160.43发票</t>
  </si>
  <si>
    <t>差旅报销-宋广发</t>
  </si>
  <si>
    <t>34-1/--/34-49</t>
  </si>
  <si>
    <t>少2315.16发票</t>
  </si>
  <si>
    <t>35-1</t>
  </si>
  <si>
    <t>738汽车</t>
  </si>
  <si>
    <t>36-1</t>
  </si>
  <si>
    <t>临时挖机费用（余金塔挖机，前期因无发票未报销）</t>
  </si>
  <si>
    <t>收款单据原件在公司</t>
  </si>
  <si>
    <t>项目部修锁</t>
  </si>
  <si>
    <t>38-1/38-2</t>
  </si>
  <si>
    <t>无文件</t>
  </si>
  <si>
    <t>39-1/--/39-4</t>
  </si>
  <si>
    <t>招待中南设计院</t>
  </si>
  <si>
    <t>40-1/--/40-6</t>
  </si>
  <si>
    <t>41-1/--/41-20</t>
  </si>
  <si>
    <t>少523发票</t>
  </si>
  <si>
    <t>42-1/42-2</t>
  </si>
  <si>
    <t>差旅报销-笪文强</t>
  </si>
  <si>
    <t>报销日期：2024.7.30</t>
  </si>
  <si>
    <t>1-1</t>
  </si>
  <si>
    <t>3-1</t>
  </si>
  <si>
    <t>T梁钢板费用</t>
  </si>
  <si>
    <t>5-1/5-2</t>
  </si>
  <si>
    <t>龙门吊限位器钢板费用</t>
  </si>
  <si>
    <t>柴油票替</t>
  </si>
  <si>
    <t>四人县城办事餐费</t>
  </si>
  <si>
    <t>8-1</t>
  </si>
  <si>
    <t>9-1/9-2</t>
  </si>
  <si>
    <t>随车吊费用（老李）</t>
  </si>
  <si>
    <t>T梁模板和钢腹板存放场地费用</t>
  </si>
  <si>
    <t>柴油发票替</t>
  </si>
  <si>
    <t>13-1</t>
  </si>
  <si>
    <t>4000元发票</t>
  </si>
  <si>
    <t>货车费用</t>
  </si>
  <si>
    <t>6月份生活费</t>
  </si>
  <si>
    <t>16-1/16-11</t>
  </si>
  <si>
    <t>6月份油费补贴</t>
  </si>
  <si>
    <t>62圆垫块费用</t>
  </si>
  <si>
    <t>18-1</t>
  </si>
  <si>
    <t>钢筋转运1趟</t>
  </si>
  <si>
    <t>19-1</t>
  </si>
  <si>
    <t>注浆机材料费（2个止回阀、一个注浆管）</t>
  </si>
  <si>
    <t>23-1</t>
  </si>
  <si>
    <t>雨布（覆盖机制砂）</t>
  </si>
  <si>
    <t>24-1</t>
  </si>
  <si>
    <t>25-1</t>
  </si>
  <si>
    <t>随车吊费用（小马）</t>
  </si>
  <si>
    <t>用餐饮票替</t>
  </si>
  <si>
    <t>738、皮卡洗车</t>
  </si>
  <si>
    <t>29-1</t>
  </si>
  <si>
    <t>31-1</t>
  </si>
  <si>
    <t>32-1</t>
  </si>
  <si>
    <t>招待王文武</t>
  </si>
  <si>
    <t>33-1</t>
  </si>
  <si>
    <t>用卷烟票700+720替</t>
  </si>
  <si>
    <t>T梁混凝土代加工费</t>
  </si>
  <si>
    <t>34-1</t>
  </si>
  <si>
    <t>千斤顶标定</t>
  </si>
  <si>
    <t>招待三检</t>
  </si>
  <si>
    <t>37-1</t>
  </si>
  <si>
    <t>39-1</t>
  </si>
  <si>
    <t>7孔、8孔T梁张拉用纤维板各2个</t>
  </si>
  <si>
    <t>40-1</t>
  </si>
  <si>
    <t>41-1</t>
  </si>
  <si>
    <t>42-1</t>
  </si>
  <si>
    <t>43-1/43-2</t>
  </si>
  <si>
    <t>738保养、皮卡修车</t>
  </si>
  <si>
    <t>44-1/44-2</t>
  </si>
  <si>
    <t>45-1/45-2</t>
  </si>
  <si>
    <t>46-1/46-2</t>
  </si>
  <si>
    <t>47-1</t>
  </si>
  <si>
    <t>48-1</t>
  </si>
  <si>
    <t>49-1</t>
  </si>
  <si>
    <t>50-1/50-2</t>
  </si>
  <si>
    <t>51-1/51-2</t>
  </si>
  <si>
    <t>52-1/52-2</t>
  </si>
  <si>
    <t>53-1</t>
  </si>
  <si>
    <t>54-1</t>
  </si>
  <si>
    <t>办事晚餐</t>
  </si>
  <si>
    <t>55-1/55-2</t>
  </si>
  <si>
    <t>吊车、挖机加油</t>
  </si>
  <si>
    <t>56-1</t>
  </si>
  <si>
    <t>用14+66#发票替</t>
  </si>
  <si>
    <t>防暑降温用品</t>
  </si>
  <si>
    <t>57-1/57-4</t>
  </si>
  <si>
    <t>58-1</t>
  </si>
  <si>
    <t>3*4雨布</t>
  </si>
  <si>
    <t>59-1</t>
  </si>
  <si>
    <t>三人县城办事吃饭</t>
  </si>
  <si>
    <t>60-1</t>
  </si>
  <si>
    <t>施海灿车费</t>
  </si>
  <si>
    <t>61-1</t>
  </si>
  <si>
    <t>吊车临时租赁费</t>
  </si>
  <si>
    <t>62-1/62-2</t>
  </si>
  <si>
    <t>招待用烟</t>
  </si>
  <si>
    <t>63-1/63-2</t>
  </si>
  <si>
    <t>用成品油票1200替</t>
  </si>
  <si>
    <t>64-1/64-2</t>
  </si>
  <si>
    <t>65-1/65-2</t>
  </si>
  <si>
    <t>66-1/66-2</t>
  </si>
  <si>
    <t>1600元票</t>
  </si>
  <si>
    <t>徐正新回家车票</t>
  </si>
  <si>
    <t>67-1/67-2</t>
  </si>
  <si>
    <t>差旅费--刘民涛</t>
  </si>
  <si>
    <t>68-1/--/68-24</t>
  </si>
  <si>
    <t>差旅费--施海灿</t>
  </si>
  <si>
    <t>69-1/--/69-5</t>
  </si>
  <si>
    <t>用柴油777元票替</t>
  </si>
  <si>
    <t>差旅费--闫晨阳</t>
  </si>
  <si>
    <t>70-1/--70-17</t>
  </si>
  <si>
    <t>差旅费--虞强强、宋广发</t>
  </si>
  <si>
    <t>71-1/--71-28</t>
  </si>
  <si>
    <t>72-1/72-2</t>
  </si>
  <si>
    <t>73-1</t>
  </si>
  <si>
    <t>T梁浇筑三检买水</t>
  </si>
  <si>
    <t>74-1/74-2/74-3</t>
  </si>
  <si>
    <t>75-1/75-2</t>
  </si>
  <si>
    <t>76-1/76-2/76-3</t>
  </si>
  <si>
    <t>77-1</t>
  </si>
  <si>
    <t>买材料</t>
  </si>
  <si>
    <t>78-1</t>
  </si>
  <si>
    <t>79-1/79-2</t>
  </si>
  <si>
    <t>差旅费-宋广发</t>
  </si>
  <si>
    <t>80-1/--/80-29</t>
  </si>
  <si>
    <t>报销日期：2024.9.2</t>
  </si>
  <si>
    <t>收砂石料晚餐</t>
  </si>
  <si>
    <t xml:space="preserve">    </t>
  </si>
  <si>
    <t>一吨注浆料</t>
  </si>
  <si>
    <t>10-1</t>
  </si>
  <si>
    <t>6、7月生活费及招待费</t>
  </si>
  <si>
    <t>11-1/--/11-14</t>
  </si>
  <si>
    <t>7月份生活费</t>
  </si>
  <si>
    <t>12-1/--/12-13</t>
  </si>
  <si>
    <t>临时用工费</t>
  </si>
  <si>
    <t>13-1/13-2/13-3</t>
  </si>
  <si>
    <t>6000个悬臂梁用水泥垫块</t>
  </si>
  <si>
    <t>场地租赁费</t>
  </si>
  <si>
    <t>挖机、铲车临时租赁费</t>
  </si>
  <si>
    <t>16-1/--/16-9</t>
  </si>
  <si>
    <t>20、32套筒</t>
  </si>
  <si>
    <t>17-1/--/17-5</t>
  </si>
  <si>
    <t>钢腹板焊丝订金</t>
  </si>
  <si>
    <t>WPS会员（编辑资料用）</t>
  </si>
  <si>
    <t>套筒物流费</t>
  </si>
  <si>
    <t>21-1</t>
  </si>
  <si>
    <t>现场树钱</t>
  </si>
  <si>
    <t>22-1</t>
  </si>
  <si>
    <t>32精轧螺纹钢连接器运费</t>
  </si>
  <si>
    <t>收砂石料买水</t>
  </si>
  <si>
    <t>施工场地电费</t>
  </si>
  <si>
    <t>27-1</t>
  </si>
  <si>
    <t>张拉设备标定</t>
  </si>
  <si>
    <t>31-1/31-2</t>
  </si>
  <si>
    <t>挖机临时租赁费</t>
  </si>
  <si>
    <t>36-1/36-2/36-3/36-4</t>
  </si>
  <si>
    <t>招待监控量测单位</t>
  </si>
  <si>
    <t>刘民涛--差旅费</t>
  </si>
  <si>
    <t>38-1/--/38-12</t>
  </si>
  <si>
    <t>虞强强--差旅费</t>
  </si>
  <si>
    <t>39-1/--/39-14</t>
  </si>
  <si>
    <t>施海灿--差旅费</t>
  </si>
  <si>
    <t>40-1/40-2/40-3</t>
  </si>
  <si>
    <t>41-1/41-2</t>
  </si>
  <si>
    <t>42-1/42-2/42-3</t>
  </si>
  <si>
    <t>昆明出差</t>
  </si>
  <si>
    <t>43-1/--/43-21</t>
  </si>
  <si>
    <t>丽江出差</t>
  </si>
  <si>
    <t>44-1/--/44-7</t>
  </si>
  <si>
    <t>收砂石料中餐、快递费</t>
  </si>
  <si>
    <t>45-1/45-2/45-3</t>
  </si>
  <si>
    <t>刘敏涛</t>
  </si>
  <si>
    <t>46-1/46-2/46-3/46-4</t>
  </si>
  <si>
    <t>47-1/47-2/47-3</t>
  </si>
  <si>
    <t>修地泵轮胎及焊泵管</t>
  </si>
  <si>
    <t>49-1/49-2</t>
  </si>
  <si>
    <t>报销日期：2024.10.29</t>
  </si>
  <si>
    <t>2-1/2-2</t>
  </si>
  <si>
    <t>钢腹板焊丝</t>
  </si>
  <si>
    <t>票：7875</t>
  </si>
  <si>
    <t>施工班组垫付</t>
  </si>
  <si>
    <t>泵管运费</t>
  </si>
  <si>
    <t>零星采购</t>
  </si>
  <si>
    <t>7-1/--7-19</t>
  </si>
  <si>
    <t>新研超市零星采购</t>
  </si>
  <si>
    <t>8-1/--8-4</t>
  </si>
  <si>
    <t>2个60吨千斤顶抗震油表</t>
  </si>
  <si>
    <t>老李随车吊费用</t>
  </si>
  <si>
    <t>11-1/11-2/11-3</t>
  </si>
  <si>
    <t>场外材料转运</t>
  </si>
  <si>
    <t>招待三检（混凝土拌合站）</t>
  </si>
  <si>
    <t>小马随车吊费用</t>
  </si>
  <si>
    <t>13-2无发票</t>
  </si>
  <si>
    <t>中秋送礼</t>
  </si>
  <si>
    <t>钢筋切断机控制盒</t>
  </si>
  <si>
    <t>中秋节聚餐</t>
  </si>
  <si>
    <t>宽带费用</t>
  </si>
  <si>
    <t>20-1</t>
  </si>
  <si>
    <t>招待王总、业主梁总</t>
  </si>
  <si>
    <t>738电费</t>
  </si>
  <si>
    <t>切断机变压器费用</t>
  </si>
  <si>
    <t>拌合站收材料餐费</t>
  </si>
  <si>
    <t>26-1</t>
  </si>
  <si>
    <t>2台对讲机</t>
  </si>
  <si>
    <t>随车吊（老李）</t>
  </si>
  <si>
    <t>4次一起</t>
  </si>
  <si>
    <t>738停车</t>
  </si>
  <si>
    <t>差旅费--韩国才</t>
  </si>
  <si>
    <t>39-1/--/39-9</t>
  </si>
  <si>
    <t>差旅费--夏晓傲</t>
  </si>
  <si>
    <t>40-1/40-2</t>
  </si>
  <si>
    <t>41-1/--41-4</t>
  </si>
  <si>
    <t>42-1/--/42-11</t>
  </si>
  <si>
    <t>中秋送礼（现场监理、监控量测）</t>
  </si>
  <si>
    <t>43-1</t>
  </si>
  <si>
    <t>47-1/--/47-24</t>
  </si>
  <si>
    <t>差旅费--徐正新</t>
  </si>
  <si>
    <t>48-1/--/48-46</t>
  </si>
  <si>
    <t>差旅费--许林</t>
  </si>
  <si>
    <t>在公司</t>
  </si>
  <si>
    <t>8、9月份生活费</t>
  </si>
  <si>
    <t>50-1/--/50-20</t>
  </si>
  <si>
    <t>少一个50-9</t>
  </si>
  <si>
    <t>设计院买水</t>
  </si>
  <si>
    <t>51-1</t>
  </si>
  <si>
    <t>环氧树脂快递费</t>
  </si>
  <si>
    <t>54-1/54-2</t>
  </si>
  <si>
    <t>招待费（三检）</t>
  </si>
  <si>
    <t>57-1/57-2</t>
  </si>
  <si>
    <t>塌落度桶</t>
  </si>
  <si>
    <t>60-1/60-2</t>
  </si>
  <si>
    <t>招待</t>
  </si>
  <si>
    <t>63-1</t>
  </si>
  <si>
    <t>补发票钱、电费等</t>
  </si>
  <si>
    <t>64-1/--/64-5</t>
  </si>
  <si>
    <t>65-1</t>
  </si>
  <si>
    <t>66-1/--/66-5</t>
  </si>
  <si>
    <t>招待业主、监理、三检、监控量测</t>
  </si>
  <si>
    <t>68-1/68-2</t>
  </si>
  <si>
    <t>招待检测、监控量测</t>
  </si>
  <si>
    <t>69-1/69-2-69-3</t>
  </si>
  <si>
    <t>闫成阳</t>
  </si>
  <si>
    <t>70-1/70-2/70-3</t>
  </si>
  <si>
    <t>话费充值</t>
  </si>
  <si>
    <t>71-1</t>
  </si>
  <si>
    <t>话费补贴</t>
  </si>
  <si>
    <t>72-1</t>
  </si>
  <si>
    <t>招待检测（三检）</t>
  </si>
  <si>
    <t>74-1</t>
  </si>
  <si>
    <t>75-1</t>
  </si>
  <si>
    <t>报销日期：2024.12.17</t>
  </si>
  <si>
    <t>顺丰快递费用</t>
  </si>
  <si>
    <t>4-1</t>
  </si>
  <si>
    <t>文件打印</t>
  </si>
  <si>
    <t>5-1/--/5-7</t>
  </si>
  <si>
    <t>738换胎</t>
  </si>
  <si>
    <t>监理费用</t>
  </si>
  <si>
    <t>袋装水泥费用</t>
  </si>
  <si>
    <t>设计变更送礼</t>
  </si>
  <si>
    <t>招待监理（送礼）</t>
  </si>
  <si>
    <t>招待监控量测（送礼）</t>
  </si>
  <si>
    <t>锚具、夹片费用</t>
  </si>
  <si>
    <t>县城五金店剩余货物费用</t>
  </si>
  <si>
    <t>赵凌招待设计院买酒</t>
  </si>
  <si>
    <t>双桥缘招待费用</t>
  </si>
  <si>
    <t>16-1/--/16-24</t>
  </si>
  <si>
    <t>20套筒费用</t>
  </si>
  <si>
    <t>山庄招待费</t>
  </si>
  <si>
    <t>19-1/--/19-8</t>
  </si>
  <si>
    <t>钢腹板螺栓</t>
  </si>
  <si>
    <t>水泥垫片</t>
  </si>
  <si>
    <t>锚具费用</t>
  </si>
  <si>
    <t>28-1</t>
  </si>
  <si>
    <t>30-1</t>
  </si>
  <si>
    <t>33-1/33-2</t>
  </si>
  <si>
    <t>吊车、船加油</t>
  </si>
  <si>
    <t>计量找签字住宿</t>
  </si>
  <si>
    <t>云聚物流费用</t>
  </si>
  <si>
    <t>临时吊车费用</t>
  </si>
  <si>
    <t>45-1/--/45-15</t>
  </si>
  <si>
    <t>10月份生活费</t>
  </si>
  <si>
    <t>46-1/--/46-12</t>
  </si>
  <si>
    <t>47-1/--/47-10</t>
  </si>
  <si>
    <t>48-1/48-2</t>
  </si>
  <si>
    <t>49-1/--/49-12</t>
  </si>
  <si>
    <t>招待监控量测</t>
  </si>
  <si>
    <t>51-1/--/51-20</t>
  </si>
  <si>
    <t>项目部聚餐</t>
  </si>
  <si>
    <t>53-1/53-2</t>
  </si>
  <si>
    <t>55-1</t>
  </si>
  <si>
    <t>56-1/56-2</t>
  </si>
  <si>
    <t>57-1</t>
  </si>
  <si>
    <t>监控量测车费</t>
  </si>
  <si>
    <t>59-1/59-2</t>
  </si>
  <si>
    <t>差旅费--虞强强</t>
  </si>
  <si>
    <t>60-1/--60-27</t>
  </si>
  <si>
    <t>61-1/61-2</t>
  </si>
  <si>
    <t>诉讼保险</t>
  </si>
  <si>
    <t>临时工工资（清除垃圾）、装载机（小）费用</t>
  </si>
  <si>
    <t>67-1</t>
  </si>
  <si>
    <t>招待监理（现金送礼）</t>
  </si>
  <si>
    <t>69-1/--/69-26</t>
  </si>
  <si>
    <t>临时挖机、装载机（50）、及临时场地租赁费用（钢腹板存放）</t>
  </si>
  <si>
    <t>70-1</t>
  </si>
  <si>
    <t>张拉设备运费</t>
  </si>
  <si>
    <t>聚餐</t>
  </si>
  <si>
    <t>76-1</t>
  </si>
  <si>
    <t>77-1/77-2</t>
  </si>
  <si>
    <t>修空压机</t>
  </si>
  <si>
    <t>二氧化碳气体</t>
  </si>
  <si>
    <t>80-1</t>
  </si>
  <si>
    <t>81-1/81-2/81-3</t>
  </si>
  <si>
    <t>82-1/82-2</t>
  </si>
  <si>
    <t>83-1/83-2</t>
  </si>
  <si>
    <t>差旅费--宋广发</t>
  </si>
  <si>
    <t>84-1/--/84-5</t>
  </si>
  <si>
    <t>报销日期：2025.3.12</t>
  </si>
  <si>
    <t>738加油、买福字</t>
  </si>
  <si>
    <t>现金支付无转账记录</t>
  </si>
  <si>
    <t>晚餐</t>
  </si>
  <si>
    <t>过节礼物（招待）</t>
  </si>
  <si>
    <t>11-1</t>
  </si>
  <si>
    <t>项目部水费</t>
  </si>
  <si>
    <t>招待监理（过节费）</t>
  </si>
  <si>
    <t>彩钢瓦大棚质保金</t>
  </si>
  <si>
    <t>16-1</t>
  </si>
  <si>
    <t>购买过节礼物</t>
  </si>
  <si>
    <t>施海灿家过年</t>
  </si>
  <si>
    <t>过节礼花</t>
  </si>
  <si>
    <t>开门礼炮</t>
  </si>
  <si>
    <t>项目开门礼炮</t>
  </si>
  <si>
    <t>22-1/22-2/22-3</t>
  </si>
  <si>
    <t>厨师不在，食堂无菜</t>
  </si>
  <si>
    <t>26-1/--/26-7</t>
  </si>
  <si>
    <t>27-1/--/27-14</t>
  </si>
  <si>
    <t>水泥一吨</t>
  </si>
  <si>
    <t>地泵用</t>
  </si>
  <si>
    <t>钢板（3公分厚）</t>
  </si>
  <si>
    <t>货拉拉（钢板从大理送到维西）</t>
  </si>
  <si>
    <t>39-1/39-2</t>
  </si>
  <si>
    <t>码头、0#台、3#台吊装材料</t>
  </si>
  <si>
    <t>随车吊租赁费--小马</t>
  </si>
  <si>
    <t>转运钢筋等材料</t>
  </si>
  <si>
    <t>随车吊租赁费--老李</t>
  </si>
  <si>
    <t>41-1/41-2/41-3</t>
  </si>
  <si>
    <t>招待--双桥缘饭店</t>
  </si>
  <si>
    <t>42-1/--/42-4</t>
  </si>
  <si>
    <t>生活费（2025年1月、2月）</t>
  </si>
  <si>
    <t>43-1/--/43-16</t>
  </si>
  <si>
    <t>44-1/--/44-19</t>
  </si>
  <si>
    <t>46-1/--/46-5</t>
  </si>
  <si>
    <t>47-1/--/47-22</t>
  </si>
  <si>
    <t>车费</t>
  </si>
  <si>
    <t>县城办事餐费</t>
  </si>
  <si>
    <t>吊车、动力船加油</t>
  </si>
  <si>
    <t>58-1/58-2</t>
  </si>
  <si>
    <t>60-1/--/60-14</t>
  </si>
  <si>
    <t>差旅费-赵凌</t>
  </si>
  <si>
    <t>61-1/--/61-10</t>
  </si>
  <si>
    <t xml:space="preserve">赵凌 </t>
  </si>
  <si>
    <t>62-1</t>
  </si>
  <si>
    <t>厨房采购</t>
  </si>
  <si>
    <t>原件在上次报销单中</t>
  </si>
  <si>
    <t>总共55000，上次已报销35000</t>
  </si>
  <si>
    <t>64-1</t>
  </si>
  <si>
    <t>66-1</t>
  </si>
  <si>
    <t>购买过节物品</t>
  </si>
  <si>
    <t>丽江吃饭</t>
  </si>
  <si>
    <t>68-1</t>
  </si>
  <si>
    <t>69-1</t>
  </si>
  <si>
    <t>打车去施海灿家</t>
  </si>
  <si>
    <t>中餐</t>
  </si>
  <si>
    <t>79-1</t>
  </si>
  <si>
    <t>80-1/80-2</t>
  </si>
  <si>
    <t>过节买酒</t>
  </si>
  <si>
    <t>81-1</t>
  </si>
  <si>
    <t>83-1</t>
  </si>
  <si>
    <t>报销日期：2025.5.12</t>
  </si>
  <si>
    <t>五金采购</t>
  </si>
  <si>
    <t>19孔锚具</t>
  </si>
  <si>
    <t>保全费</t>
  </si>
  <si>
    <t>合拢期间项目用车不够</t>
  </si>
  <si>
    <t>合拢红包</t>
  </si>
  <si>
    <t>换现金发放现场人员</t>
  </si>
  <si>
    <t>合拢烟花炮竹</t>
  </si>
  <si>
    <t>专家咨询费</t>
  </si>
  <si>
    <t>钢腹板油漆</t>
  </si>
  <si>
    <t>合拢用酒（补差价）</t>
  </si>
  <si>
    <t>钢腹板油漆运费、人工费</t>
  </si>
  <si>
    <t>38-1</t>
  </si>
  <si>
    <t>笪总差旅费报销</t>
  </si>
  <si>
    <t>44-1</t>
  </si>
  <si>
    <t>45-1</t>
  </si>
  <si>
    <t>46-1</t>
  </si>
  <si>
    <t>合拢晚宴费用</t>
  </si>
  <si>
    <t>合拢用酒</t>
  </si>
  <si>
    <t>场地租赁费（原废旧模板存放处）</t>
  </si>
  <si>
    <t>水吊驶离大船挖机填路费用</t>
  </si>
  <si>
    <t>50-1</t>
  </si>
  <si>
    <t>监控量测用车加油</t>
  </si>
  <si>
    <t>中段合拢住宿费</t>
  </si>
  <si>
    <t>边跨合拢住宿（监控量测）</t>
  </si>
  <si>
    <t>差旅费-闫晨阳</t>
  </si>
  <si>
    <t>57-1/--/57-19</t>
  </si>
  <si>
    <t>59-1/--/59-4</t>
  </si>
  <si>
    <t>61-1/--/61-20</t>
  </si>
  <si>
    <t>零星采购--新研超市</t>
  </si>
  <si>
    <t>62-1/--/62-12</t>
  </si>
  <si>
    <t>生活费--3月份</t>
  </si>
  <si>
    <t>63-1/--/63-20</t>
  </si>
  <si>
    <t>生活费--4月份</t>
  </si>
  <si>
    <t>64-1/--/64-17</t>
  </si>
  <si>
    <t>招待费--双桥缘饭店</t>
  </si>
  <si>
    <t>65-1/--/65-9</t>
  </si>
  <si>
    <t>转运费</t>
  </si>
  <si>
    <t>修理机器</t>
  </si>
  <si>
    <t>71-1/71-2</t>
  </si>
  <si>
    <t>办事吃饭</t>
  </si>
  <si>
    <t>73-1/73-2</t>
  </si>
  <si>
    <t>76-1/76-2</t>
  </si>
  <si>
    <t>78-1/78-2</t>
  </si>
  <si>
    <t>烟花炮竹</t>
  </si>
  <si>
    <t>合拢住宿费</t>
  </si>
  <si>
    <t>砂石料转运费</t>
  </si>
  <si>
    <t>84-1/84-2/84-3</t>
  </si>
  <si>
    <t>85-1/85-2/85-3</t>
  </si>
  <si>
    <t>86-1/86-2/86-3</t>
  </si>
  <si>
    <t>87-1</t>
  </si>
  <si>
    <t>88-1</t>
  </si>
  <si>
    <t>临时租车费用</t>
  </si>
  <si>
    <t>89-1</t>
  </si>
  <si>
    <t>合拢时期项目部车辆不够用，临时租辆车</t>
  </si>
  <si>
    <t>90-1</t>
  </si>
  <si>
    <t>临时随车费用</t>
  </si>
  <si>
    <t>91-1</t>
  </si>
  <si>
    <t>买五金</t>
  </si>
  <si>
    <t>92-1</t>
  </si>
  <si>
    <t>93-1/93-2</t>
  </si>
  <si>
    <t>94-1</t>
  </si>
  <si>
    <t>95-1</t>
  </si>
  <si>
    <t>临时生活物资采购</t>
  </si>
  <si>
    <t>96-1/--/96-4</t>
  </si>
  <si>
    <t>过路费、停车费</t>
  </si>
  <si>
    <t>97-1/--/97-4</t>
  </si>
  <si>
    <t>98-1/98-2</t>
  </si>
  <si>
    <t>99-1</t>
  </si>
  <si>
    <t>100-1/100-2</t>
  </si>
  <si>
    <t>101-1/--/101-9</t>
  </si>
  <si>
    <t>笪总账，报销后直接转笪总</t>
  </si>
  <si>
    <t>103-1/103-2/103-3</t>
  </si>
  <si>
    <t>104-1/104-2</t>
  </si>
  <si>
    <t>报销日期：2025.8.5</t>
  </si>
  <si>
    <t>聚餐费</t>
  </si>
  <si>
    <t>购买新水准仪</t>
  </si>
  <si>
    <t>临时随车吊费用</t>
  </si>
  <si>
    <t>738修车</t>
  </si>
  <si>
    <t>购买厨房用品</t>
  </si>
  <si>
    <t>临时吊车、随车吊费用</t>
  </si>
  <si>
    <t>税费</t>
  </si>
  <si>
    <t>招待费和税费</t>
  </si>
  <si>
    <t>20-1/20-2/20-3</t>
  </si>
  <si>
    <t>租用仪器费用</t>
  </si>
  <si>
    <t>租用第三方监控仪器费用</t>
  </si>
  <si>
    <t>23-1/--/23-5</t>
  </si>
  <si>
    <t>招待设计院</t>
  </si>
  <si>
    <t>临时挖机使用费</t>
  </si>
  <si>
    <t>打印机修理费</t>
  </si>
  <si>
    <t>县城办事中餐费</t>
  </si>
  <si>
    <t>项目部网费</t>
  </si>
  <si>
    <t>等离子割嘴</t>
  </si>
  <si>
    <t>夹片</t>
  </si>
  <si>
    <t>昆明水规院出差费用</t>
  </si>
  <si>
    <t>王总参加</t>
  </si>
  <si>
    <t>长沙出差费用</t>
  </si>
  <si>
    <t>37-1/--/37-8</t>
  </si>
  <si>
    <t>王总长沙出差费用</t>
  </si>
  <si>
    <t>明细在公司</t>
  </si>
  <si>
    <t>丽江回维西费用</t>
  </si>
  <si>
    <t>维西食宿费用</t>
  </si>
  <si>
    <t>修安全围挡费用</t>
  </si>
  <si>
    <t>大理、丽江出差询价</t>
  </si>
  <si>
    <t>44-1/--/44-15</t>
  </si>
  <si>
    <t>应王总要求前往大理、丽江寻找后备施工（预防施工队伍与田海龙谈不妥）</t>
  </si>
  <si>
    <t>738维修+保养</t>
  </si>
  <si>
    <t>47-1/47-2</t>
  </si>
  <si>
    <t>49-1/--/49-4</t>
  </si>
  <si>
    <t>52-1</t>
  </si>
  <si>
    <t>白济汛办事餐费</t>
  </si>
  <si>
    <t>白济汛寄身份证回公司</t>
  </si>
  <si>
    <t>寄韩国才东西回公司</t>
  </si>
  <si>
    <t>笪文强开庭报销车费</t>
  </si>
  <si>
    <t>临时用工、车费用</t>
  </si>
  <si>
    <t>项目部房租费</t>
  </si>
  <si>
    <t>项目部生活费及双桥缘饭店招待费（5、6、7三个月）</t>
  </si>
  <si>
    <t>61-1/--/61-47</t>
  </si>
  <si>
    <t>千斤顶标定费用及运费</t>
  </si>
  <si>
    <t>63-1/63-2/63-3</t>
  </si>
  <si>
    <t>66-1/--/66-9</t>
  </si>
  <si>
    <t>房租费（原监理、第三方监控住房、已退租）</t>
  </si>
  <si>
    <t>临时吊车租赁费</t>
  </si>
  <si>
    <t>临时随车吊租赁费</t>
  </si>
  <si>
    <t>69-1/69-2</t>
  </si>
  <si>
    <t>施海灿6月份工资</t>
  </si>
  <si>
    <t>项目部补发剩余20天</t>
  </si>
  <si>
    <t>桥面清理人工费</t>
  </si>
  <si>
    <t>74-1/74-2</t>
  </si>
  <si>
    <t>报销日期：2025.10.9</t>
  </si>
  <si>
    <t>临时用吊车费用</t>
  </si>
  <si>
    <t>洒水车费用</t>
  </si>
  <si>
    <t>昆明出差房间费</t>
  </si>
  <si>
    <t>7-1/7-2/7-3</t>
  </si>
  <si>
    <t>送赵凌前往机场</t>
  </si>
  <si>
    <t>招待费-县乡领导检查</t>
  </si>
  <si>
    <t>厨房物资采购</t>
  </si>
  <si>
    <t>回公司开会</t>
  </si>
  <si>
    <t>回项目网约车费用</t>
  </si>
  <si>
    <t>香格里拉出差（找设计院）</t>
  </si>
  <si>
    <t>铲车租赁费</t>
  </si>
  <si>
    <t>体外束钢管租赁费</t>
  </si>
  <si>
    <t>25-1/--/25-12</t>
  </si>
  <si>
    <t>招待费-国庆、中秋双节</t>
  </si>
  <si>
    <t>施海灿7、8、9月工资</t>
  </si>
  <si>
    <t>临时工工资</t>
  </si>
  <si>
    <t>临时挖机租赁费</t>
  </si>
  <si>
    <t>双桥缘饭店--8、9月招待费</t>
  </si>
  <si>
    <t>32-1/--/32-6</t>
  </si>
  <si>
    <t>项目部生活费--8、9月</t>
  </si>
  <si>
    <t>33-1/--/33-14</t>
  </si>
  <si>
    <t>项目聚餐</t>
  </si>
  <si>
    <t>36-1/36-2/36-3</t>
  </si>
  <si>
    <t>43-1/43-2/43-3</t>
  </si>
  <si>
    <t>购买水泥费用</t>
  </si>
  <si>
    <t>招待费--三检</t>
  </si>
  <si>
    <t>湘代超市--五金费用</t>
  </si>
  <si>
    <t>46-1/--/46-4</t>
  </si>
  <si>
    <t>.</t>
  </si>
  <si>
    <t>报销日期：2026.1.15</t>
  </si>
  <si>
    <t>县城办事中餐</t>
  </si>
  <si>
    <t>中餐-三人</t>
  </si>
  <si>
    <t>4-1/4-2/4-3</t>
  </si>
  <si>
    <t>项目部宽带费</t>
  </si>
  <si>
    <t>8-1/--/8-7</t>
  </si>
  <si>
    <t>临时用车费用</t>
  </si>
  <si>
    <t>大厨补贴油费</t>
  </si>
  <si>
    <t>前往白济汛派出所备案车费</t>
  </si>
  <si>
    <t>长沙出差住宿费</t>
  </si>
  <si>
    <t>招待用酒</t>
  </si>
  <si>
    <t>县城办事三人中餐</t>
  </si>
  <si>
    <t>维西到丽江车费</t>
  </si>
  <si>
    <t>丽江到合肥机票</t>
  </si>
  <si>
    <t>12月1日至1月4日餐补2人</t>
  </si>
  <si>
    <t>2025年10月份生活费</t>
  </si>
  <si>
    <t>60-1/--/60-15</t>
  </si>
  <si>
    <t>湘代超市五金费用等</t>
  </si>
  <si>
    <t>双桥缘饭店费用</t>
  </si>
  <si>
    <t>62-1/--/62-3</t>
  </si>
  <si>
    <t>项目部房租费（2025.8.16~2025.11.16）</t>
  </si>
  <si>
    <t>施海灿10月份工资</t>
  </si>
  <si>
    <t>9100工资从个税申报</t>
  </si>
  <si>
    <t>项目部其余房间退租打扫卫生</t>
  </si>
  <si>
    <t>66-1/66-2/66-3</t>
  </si>
  <si>
    <t>仓库场地租赁费（2025年1月至11月）</t>
  </si>
  <si>
    <t>68-1/--/68-10</t>
  </si>
  <si>
    <t>项目部房租费（2025.11.16~2026.1.16）</t>
  </si>
  <si>
    <t>70-1/70-2</t>
  </si>
  <si>
    <t>大理出差路费</t>
  </si>
  <si>
    <t>元旦招待费</t>
  </si>
  <si>
    <t>丽江至长沙机票-2人</t>
  </si>
  <si>
    <t>转账赵凌由他购买</t>
  </si>
  <si>
    <t>昆明至大理火车票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</si>
</sst>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,##0.00_ "/>
    <numFmt numFmtId="177" formatCode="0.00_ "/>
  </numFmts>
  <fonts count="50">
    <font>
      <sz val="11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22"/>
      <color theme="1"/>
      <name val="宋体"/>
      <charset val="134"/>
      <scheme val="minor"/>
    </font>
    <font>
      <b/>
      <sz val="10"/>
      <color theme="1"/>
      <name val="宋体"/>
      <charset val="134"/>
      <scheme val="minor"/>
    </font>
    <font>
      <sz val="11"/>
      <name val="宋体"/>
      <charset val="134"/>
      <scheme val="minor"/>
    </font>
    <font>
      <sz val="8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6"/>
      <color theme="1"/>
      <name val="宋体"/>
      <charset val="134"/>
      <scheme val="minor"/>
    </font>
    <font>
      <sz val="6"/>
      <color rgb="FFFF0000"/>
      <name val="宋体"/>
      <charset val="134"/>
      <scheme val="minor"/>
    </font>
    <font>
      <b/>
      <sz val="22"/>
      <color theme="1"/>
      <name val="宋体"/>
      <charset val="134"/>
      <scheme val="minor"/>
    </font>
    <font>
      <b/>
      <sz val="10"/>
      <color theme="1"/>
      <name val="宋体"/>
      <charset val="134"/>
      <scheme val="minor"/>
    </font>
    <font>
      <sz val="11"/>
      <name val="宋体"/>
      <charset val="134"/>
      <scheme val="minor"/>
    </font>
    <font>
      <sz val="10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color theme="1"/>
      <name val="宋体"/>
      <charset val="134"/>
      <scheme val="minor"/>
    </font>
    <font>
      <sz val="10"/>
      <name val="宋体"/>
      <charset val="134"/>
      <scheme val="minor"/>
    </font>
    <font>
      <sz val="14"/>
      <color theme="1"/>
      <name val="宋体"/>
      <charset val="134"/>
      <scheme val="minor"/>
    </font>
    <font>
      <sz val="10"/>
      <name val="宋体"/>
      <charset val="134"/>
      <scheme val="minor"/>
    </font>
    <font>
      <sz val="14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11"/>
      <color indexed="8"/>
      <name val="微软雅黑"/>
      <charset val="134"/>
    </font>
    <font>
      <sz val="10"/>
      <color rgb="FFFF0000"/>
      <name val="宋体"/>
      <charset val="134"/>
      <scheme val="minor"/>
    </font>
    <font>
      <sz val="10"/>
      <name val="Microsoft YaHei"/>
      <charset val="134"/>
    </font>
    <font>
      <sz val="10"/>
      <color theme="1"/>
      <name val="Microsoft YaHei"/>
      <charset val="134"/>
    </font>
    <font>
      <sz val="10"/>
      <color rgb="FFFF0000"/>
      <name val="Microsoft YaHei"/>
      <charset val="134"/>
    </font>
    <font>
      <sz val="20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sz val="12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</fonts>
  <fills count="4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4"/>
        <bgColor indexed="64"/>
      </patternFill>
    </fill>
    <fill>
      <patternFill patternType="solid">
        <fgColor theme="4" tint="0.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6"/>
        <bgColor indexed="64"/>
      </patternFill>
    </fill>
    <fill>
      <patternFill patternType="solid">
        <fgColor theme="7" tint="0.6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12" borderId="13" applyNumberFormat="0" applyFont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14" applyNumberFormat="0" applyFill="0" applyAlignment="0" applyProtection="0">
      <alignment vertical="center"/>
    </xf>
    <xf numFmtId="0" fontId="36" fillId="0" borderId="14" applyNumberFormat="0" applyFill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13" borderId="16" applyNumberFormat="0" applyAlignment="0" applyProtection="0">
      <alignment vertical="center"/>
    </xf>
    <xf numFmtId="0" fontId="39" fillId="14" borderId="17" applyNumberFormat="0" applyAlignment="0" applyProtection="0">
      <alignment vertical="center"/>
    </xf>
    <xf numFmtId="0" fontId="40" fillId="14" borderId="16" applyNumberFormat="0" applyAlignment="0" applyProtection="0">
      <alignment vertical="center"/>
    </xf>
    <xf numFmtId="0" fontId="41" fillId="15" borderId="18" applyNumberFormat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3" fillId="0" borderId="20" applyNumberFormat="0" applyFill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5" fillId="17" borderId="0" applyNumberFormat="0" applyBorder="0" applyAlignment="0" applyProtection="0">
      <alignment vertical="center"/>
    </xf>
    <xf numFmtId="0" fontId="46" fillId="18" borderId="0" applyNumberFormat="0" applyBorder="0" applyAlignment="0" applyProtection="0">
      <alignment vertical="center"/>
    </xf>
    <xf numFmtId="0" fontId="47" fillId="19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7" fillId="22" borderId="0" applyNumberFormat="0" applyBorder="0" applyAlignment="0" applyProtection="0">
      <alignment vertical="center"/>
    </xf>
    <xf numFmtId="0" fontId="47" fillId="23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7" fillId="26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11" borderId="0" applyNumberFormat="0" applyBorder="0" applyAlignment="0" applyProtection="0">
      <alignment vertical="center"/>
    </xf>
    <xf numFmtId="0" fontId="47" fillId="33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48" fillId="35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47" fillId="38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9" fillId="0" borderId="0">
      <alignment vertical="center"/>
    </xf>
  </cellStyleXfs>
  <cellXfs count="431">
    <xf numFmtId="0" fontId="0" fillId="0" borderId="0" xfId="0"/>
    <xf numFmtId="0" fontId="0" fillId="0" borderId="0" xfId="0" applyFill="1" applyBorder="1" applyAlignment="1"/>
    <xf numFmtId="0" fontId="1" fillId="0" borderId="0" xfId="0" applyFont="1" applyFill="1" applyBorder="1" applyAlignment="1"/>
    <xf numFmtId="0" fontId="2" fillId="0" borderId="1" xfId="0" applyFont="1" applyFill="1" applyBorder="1" applyAlignment="1">
      <alignment horizontal="center" vertical="center" wrapText="1" shrinkToFit="1"/>
    </xf>
    <xf numFmtId="0" fontId="3" fillId="0" borderId="1" xfId="0" applyFont="1" applyFill="1" applyBorder="1" applyAlignment="1">
      <alignment horizontal="center" vertical="center" wrapText="1" shrinkToFit="1"/>
    </xf>
    <xf numFmtId="49" fontId="3" fillId="0" borderId="1" xfId="0" applyNumberFormat="1" applyFont="1" applyFill="1" applyBorder="1" applyAlignment="1">
      <alignment horizontal="center" vertical="center" wrapText="1" shrinkToFit="1"/>
    </xf>
    <xf numFmtId="0" fontId="0" fillId="0" borderId="0" xfId="0" applyFill="1" applyBorder="1" applyAlignment="1">
      <alignment horizontal="left" wrapText="1" shrinkToFit="1"/>
    </xf>
    <xf numFmtId="0" fontId="0" fillId="0" borderId="0" xfId="0" applyFill="1" applyBorder="1" applyAlignment="1">
      <alignment horizontal="center" wrapText="1" shrinkToFit="1"/>
    </xf>
    <xf numFmtId="0" fontId="0" fillId="0" borderId="1" xfId="0" applyFill="1" applyBorder="1" applyAlignment="1">
      <alignment horizontal="center" wrapText="1" shrinkToFit="1"/>
    </xf>
    <xf numFmtId="0" fontId="0" fillId="0" borderId="0" xfId="0" applyFill="1" applyBorder="1" applyAlignment="1">
      <alignment horizontal="center"/>
    </xf>
    <xf numFmtId="0" fontId="0" fillId="0" borderId="1" xfId="0" applyFill="1" applyBorder="1" applyAlignment="1"/>
    <xf numFmtId="49" fontId="4" fillId="0" borderId="1" xfId="0" applyNumberFormat="1" applyFont="1" applyFill="1" applyBorder="1" applyAlignment="1">
      <alignment horizontal="center" vertical="center" shrinkToFit="1"/>
    </xf>
    <xf numFmtId="0" fontId="4" fillId="0" borderId="1" xfId="0" applyFont="1" applyFill="1" applyBorder="1" applyAlignment="1">
      <alignment horizontal="center" vertical="center" shrinkToFit="1"/>
    </xf>
    <xf numFmtId="0" fontId="0" fillId="0" borderId="1" xfId="0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 wrapText="1" shrinkToFit="1"/>
    </xf>
    <xf numFmtId="0" fontId="1" fillId="0" borderId="1" xfId="0" applyFont="1" applyFill="1" applyBorder="1" applyAlignment="1"/>
    <xf numFmtId="0" fontId="1" fillId="0" borderId="1" xfId="0" applyFont="1" applyFill="1" applyBorder="1" applyAlignment="1">
      <alignment horizontal="center"/>
    </xf>
    <xf numFmtId="0" fontId="5" fillId="0" borderId="1" xfId="0" applyFont="1" applyFill="1" applyBorder="1" applyAlignment="1">
      <alignment wrapText="1"/>
    </xf>
    <xf numFmtId="0" fontId="0" fillId="0" borderId="1" xfId="0" applyFill="1" applyBorder="1" applyAlignment="1">
      <alignment horizontal="center" vertical="center" wrapText="1" shrinkToFit="1"/>
    </xf>
    <xf numFmtId="0" fontId="4" fillId="0" borderId="1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 wrapText="1" shrinkToFit="1"/>
    </xf>
    <xf numFmtId="0" fontId="0" fillId="0" borderId="1" xfId="0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 shrinkToFit="1"/>
    </xf>
    <xf numFmtId="176" fontId="4" fillId="0" borderId="1" xfId="0" applyNumberFormat="1" applyFont="1" applyFill="1" applyBorder="1" applyAlignment="1">
      <alignment horizontal="center" vertical="center" wrapText="1" shrinkToFit="1"/>
    </xf>
    <xf numFmtId="0" fontId="6" fillId="0" borderId="1" xfId="0" applyFont="1" applyFill="1" applyBorder="1" applyAlignment="1"/>
    <xf numFmtId="0" fontId="7" fillId="0" borderId="1" xfId="0" applyFont="1" applyFill="1" applyBorder="1" applyAlignment="1"/>
    <xf numFmtId="0" fontId="8" fillId="0" borderId="1" xfId="0" applyFont="1" applyFill="1" applyBorder="1" applyAlignment="1">
      <alignment wrapText="1"/>
    </xf>
    <xf numFmtId="0" fontId="4" fillId="0" borderId="1" xfId="0" applyFont="1" applyFill="1" applyBorder="1" applyAlignment="1">
      <alignment horizontal="center" wrapText="1"/>
    </xf>
    <xf numFmtId="0" fontId="9" fillId="0" borderId="1" xfId="0" applyFont="1" applyFill="1" applyBorder="1" applyAlignment="1"/>
    <xf numFmtId="0" fontId="1" fillId="0" borderId="1" xfId="0" applyFont="1" applyFill="1" applyBorder="1" applyAlignment="1">
      <alignment horizontal="center" wrapText="1" shrinkToFit="1"/>
    </xf>
    <xf numFmtId="0" fontId="1" fillId="0" borderId="1" xfId="0" applyFont="1" applyFill="1" applyBorder="1" applyAlignment="1">
      <alignment horizontal="center"/>
    </xf>
    <xf numFmtId="49" fontId="1" fillId="0" borderId="1" xfId="0" applyNumberFormat="1" applyFont="1" applyFill="1" applyBorder="1" applyAlignment="1">
      <alignment horizontal="center" vertical="center" shrinkToFit="1"/>
    </xf>
    <xf numFmtId="0" fontId="1" fillId="0" borderId="1" xfId="0" applyFont="1" applyFill="1" applyBorder="1" applyAlignment="1">
      <alignment horizontal="center" wrapText="1" shrinkToFit="1"/>
    </xf>
    <xf numFmtId="0" fontId="1" fillId="0" borderId="1" xfId="0" applyFont="1" applyFill="1" applyBorder="1" applyAlignment="1">
      <alignment horizontal="center" vertical="center" shrinkToFit="1"/>
    </xf>
    <xf numFmtId="0" fontId="7" fillId="0" borderId="1" xfId="0" applyFont="1" applyFill="1" applyBorder="1" applyAlignment="1">
      <alignment horizontal="center"/>
    </xf>
    <xf numFmtId="176" fontId="4" fillId="2" borderId="1" xfId="0" applyNumberFormat="1" applyFont="1" applyFill="1" applyBorder="1" applyAlignment="1">
      <alignment horizontal="center" vertical="center" wrapText="1" shrinkToFit="1"/>
    </xf>
    <xf numFmtId="0" fontId="0" fillId="0" borderId="2" xfId="0" applyFill="1" applyBorder="1" applyAlignment="1">
      <alignment horizontal="center" wrapText="1" shrinkToFit="1"/>
    </xf>
    <xf numFmtId="0" fontId="4" fillId="0" borderId="2" xfId="0" applyFont="1" applyFill="1" applyBorder="1" applyAlignment="1">
      <alignment horizontal="center" vertical="center" shrinkToFit="1"/>
    </xf>
    <xf numFmtId="176" fontId="4" fillId="0" borderId="2" xfId="0" applyNumberFormat="1" applyFont="1" applyFill="1" applyBorder="1" applyAlignment="1">
      <alignment horizontal="center" vertical="center" shrinkToFit="1"/>
    </xf>
    <xf numFmtId="176" fontId="4" fillId="0" borderId="2" xfId="0" applyNumberFormat="1" applyFont="1" applyFill="1" applyBorder="1" applyAlignment="1">
      <alignment horizontal="center" vertical="center" wrapText="1" shrinkToFit="1"/>
    </xf>
    <xf numFmtId="49" fontId="4" fillId="0" borderId="2" xfId="0" applyNumberFormat="1" applyFont="1" applyFill="1" applyBorder="1" applyAlignment="1">
      <alignment horizontal="center" vertical="center" shrinkToFit="1"/>
    </xf>
    <xf numFmtId="0" fontId="0" fillId="0" borderId="2" xfId="0" applyFill="1" applyBorder="1" applyAlignment="1"/>
    <xf numFmtId="0" fontId="2" fillId="0" borderId="1" xfId="0" applyFont="1" applyBorder="1" applyAlignment="1">
      <alignment horizontal="center" vertical="center" wrapText="1" shrinkToFit="1"/>
    </xf>
    <xf numFmtId="0" fontId="3" fillId="0" borderId="1" xfId="0" applyFont="1" applyBorder="1" applyAlignment="1">
      <alignment horizontal="center" vertical="center" wrapText="1" shrinkToFit="1"/>
    </xf>
    <xf numFmtId="49" fontId="3" fillId="0" borderId="1" xfId="0" applyNumberFormat="1" applyFont="1" applyBorder="1" applyAlignment="1">
      <alignment horizontal="center" vertical="center" wrapText="1" shrinkToFit="1"/>
    </xf>
    <xf numFmtId="0" fontId="0" fillId="0" borderId="0" xfId="0" applyAlignment="1">
      <alignment horizontal="left" wrapText="1" shrinkToFit="1"/>
    </xf>
    <xf numFmtId="0" fontId="0" fillId="0" borderId="0" xfId="0" applyAlignment="1">
      <alignment horizontal="center" wrapText="1" shrinkToFit="1"/>
    </xf>
    <xf numFmtId="0" fontId="0" fillId="0" borderId="1" xfId="0" applyBorder="1" applyAlignment="1">
      <alignment horizontal="center" wrapText="1" shrinkToFit="1"/>
    </xf>
    <xf numFmtId="0" fontId="0" fillId="0" borderId="0" xfId="0" applyAlignment="1">
      <alignment horizontal="center"/>
    </xf>
    <xf numFmtId="0" fontId="0" fillId="0" borderId="1" xfId="0" applyBorder="1"/>
    <xf numFmtId="49" fontId="4" fillId="0" borderId="1" xfId="0" applyNumberFormat="1" applyFont="1" applyBorder="1" applyAlignment="1">
      <alignment horizontal="center" vertical="center" shrinkToFit="1"/>
    </xf>
    <xf numFmtId="0" fontId="4" fillId="0" borderId="1" xfId="0" applyFont="1" applyBorder="1" applyAlignment="1">
      <alignment horizontal="center" vertical="center" shrinkToFit="1"/>
    </xf>
    <xf numFmtId="0" fontId="0" fillId="0" borderId="1" xfId="0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 wrapText="1" shrinkToFit="1"/>
    </xf>
    <xf numFmtId="0" fontId="1" fillId="0" borderId="1" xfId="0" applyFont="1" applyBorder="1"/>
    <xf numFmtId="0" fontId="1" fillId="0" borderId="1" xfId="0" applyFont="1" applyBorder="1" applyAlignment="1">
      <alignment horizontal="center"/>
    </xf>
    <xf numFmtId="0" fontId="0" fillId="0" borderId="1" xfId="0" applyBorder="1" applyAlignment="1">
      <alignment horizontal="center" vertical="center" wrapText="1" shrinkToFit="1"/>
    </xf>
    <xf numFmtId="0" fontId="4" fillId="0" borderId="1" xfId="0" applyFont="1" applyBorder="1" applyAlignment="1">
      <alignment horizontal="center" vertical="center"/>
    </xf>
    <xf numFmtId="49" fontId="4" fillId="0" borderId="1" xfId="0" applyNumberFormat="1" applyFont="1" applyBorder="1" applyAlignment="1">
      <alignment horizontal="center" vertical="center" wrapText="1" shrinkToFit="1"/>
    </xf>
    <xf numFmtId="0" fontId="0" fillId="0" borderId="1" xfId="0" applyBorder="1" applyAlignment="1">
      <alignment horizontal="center" vertical="center"/>
    </xf>
    <xf numFmtId="176" fontId="4" fillId="0" borderId="1" xfId="0" applyNumberFormat="1" applyFont="1" applyBorder="1" applyAlignment="1">
      <alignment horizontal="center" vertical="center" shrinkToFit="1"/>
    </xf>
    <xf numFmtId="176" fontId="4" fillId="0" borderId="1" xfId="0" applyNumberFormat="1" applyFont="1" applyBorder="1" applyAlignment="1">
      <alignment horizontal="center" vertical="center" wrapText="1" shrinkToFit="1"/>
    </xf>
    <xf numFmtId="0" fontId="7" fillId="0" borderId="1" xfId="0" applyFont="1" applyBorder="1"/>
    <xf numFmtId="0" fontId="5" fillId="0" borderId="1" xfId="0" applyFont="1" applyBorder="1"/>
    <xf numFmtId="0" fontId="9" fillId="0" borderId="1" xfId="0" applyFont="1" applyBorder="1"/>
    <xf numFmtId="0" fontId="8" fillId="0" borderId="1" xfId="0" applyFont="1" applyBorder="1"/>
    <xf numFmtId="0" fontId="0" fillId="0" borderId="1" xfId="0" applyBorder="1" applyAlignment="1"/>
    <xf numFmtId="176" fontId="4" fillId="2" borderId="1" xfId="0" applyNumberFormat="1" applyFont="1" applyFill="1" applyBorder="1" applyAlignment="1">
      <alignment horizontal="center" vertical="center" wrapText="1" shrinkToFit="1"/>
    </xf>
    <xf numFmtId="0" fontId="0" fillId="0" borderId="2" xfId="0" applyBorder="1" applyAlignment="1">
      <alignment horizontal="center" wrapText="1" shrinkToFit="1"/>
    </xf>
    <xf numFmtId="0" fontId="4" fillId="0" borderId="2" xfId="0" applyFont="1" applyBorder="1" applyAlignment="1">
      <alignment horizontal="center" vertical="center" shrinkToFit="1"/>
    </xf>
    <xf numFmtId="176" fontId="4" fillId="0" borderId="2" xfId="0" applyNumberFormat="1" applyFont="1" applyBorder="1" applyAlignment="1">
      <alignment horizontal="center" vertical="center" shrinkToFit="1"/>
    </xf>
    <xf numFmtId="176" fontId="4" fillId="0" borderId="2" xfId="0" applyNumberFormat="1" applyFont="1" applyBorder="1" applyAlignment="1">
      <alignment horizontal="center" vertical="center" wrapText="1" shrinkToFit="1"/>
    </xf>
    <xf numFmtId="49" fontId="4" fillId="0" borderId="2" xfId="0" applyNumberFormat="1" applyFont="1" applyBorder="1" applyAlignment="1">
      <alignment horizontal="center" vertical="center" shrinkToFit="1"/>
    </xf>
    <xf numFmtId="0" fontId="0" fillId="0" borderId="2" xfId="0" applyBorder="1"/>
    <xf numFmtId="0" fontId="0" fillId="0" borderId="0" xfId="0" applyFill="1" applyAlignment="1"/>
    <xf numFmtId="0" fontId="0" fillId="3" borderId="0" xfId="0" applyFill="1" applyAlignment="1"/>
    <xf numFmtId="0" fontId="10" fillId="0" borderId="1" xfId="0" applyFont="1" applyFill="1" applyBorder="1" applyAlignment="1">
      <alignment horizontal="center" vertical="center" wrapText="1" shrinkToFit="1"/>
    </xf>
    <xf numFmtId="0" fontId="11" fillId="0" borderId="1" xfId="0" applyFont="1" applyFill="1" applyBorder="1" applyAlignment="1">
      <alignment horizontal="center" vertical="center" wrapText="1" shrinkToFit="1"/>
    </xf>
    <xf numFmtId="0" fontId="11" fillId="3" borderId="1" xfId="0" applyFont="1" applyFill="1" applyBorder="1" applyAlignment="1">
      <alignment horizontal="center" vertical="center" wrapText="1" shrinkToFit="1"/>
    </xf>
    <xf numFmtId="49" fontId="11" fillId="0" borderId="1" xfId="0" applyNumberFormat="1" applyFont="1" applyFill="1" applyBorder="1" applyAlignment="1">
      <alignment horizontal="center" vertical="center" wrapText="1" shrinkToFit="1"/>
    </xf>
    <xf numFmtId="0" fontId="0" fillId="0" borderId="0" xfId="0" applyFill="1" applyAlignment="1">
      <alignment horizontal="left" wrapText="1" shrinkToFit="1"/>
    </xf>
    <xf numFmtId="0" fontId="0" fillId="3" borderId="0" xfId="0" applyFill="1" applyAlignment="1">
      <alignment horizontal="center" wrapText="1" shrinkToFit="1"/>
    </xf>
    <xf numFmtId="0" fontId="0" fillId="0" borderId="0" xfId="0" applyFill="1" applyAlignment="1">
      <alignment horizontal="center" wrapText="1" shrinkToFit="1"/>
    </xf>
    <xf numFmtId="0" fontId="0" fillId="0" borderId="1" xfId="0" applyFill="1" applyBorder="1" applyAlignment="1">
      <alignment horizontal="center" wrapText="1" shrinkToFit="1"/>
    </xf>
    <xf numFmtId="0" fontId="0" fillId="3" borderId="1" xfId="0" applyFill="1" applyBorder="1" applyAlignment="1">
      <alignment horizontal="center" wrapText="1" shrinkToFit="1"/>
    </xf>
    <xf numFmtId="0" fontId="12" fillId="0" borderId="1" xfId="0" applyFont="1" applyFill="1" applyBorder="1" applyAlignment="1">
      <alignment horizontal="center"/>
    </xf>
    <xf numFmtId="0" fontId="13" fillId="3" borderId="1" xfId="0" applyFont="1" applyFill="1" applyBorder="1" applyAlignment="1">
      <alignment horizontal="center" vertical="center" shrinkToFit="1"/>
    </xf>
    <xf numFmtId="49" fontId="12" fillId="0" borderId="1" xfId="0" applyNumberFormat="1" applyFont="1" applyFill="1" applyBorder="1" applyAlignment="1">
      <alignment horizontal="center" vertical="center" shrinkToFit="1"/>
    </xf>
    <xf numFmtId="0" fontId="12" fillId="3" borderId="1" xfId="0" applyFont="1" applyFill="1" applyBorder="1" applyAlignment="1">
      <alignment horizontal="center" vertical="center" shrinkToFit="1"/>
    </xf>
    <xf numFmtId="0" fontId="0" fillId="0" borderId="1" xfId="0" applyFill="1" applyBorder="1" applyAlignment="1">
      <alignment horizontal="center"/>
    </xf>
    <xf numFmtId="0" fontId="12" fillId="0" borderId="1" xfId="0" applyFont="1" applyFill="1" applyBorder="1" applyAlignment="1">
      <alignment horizontal="center" vertical="center" shrinkToFit="1"/>
    </xf>
    <xf numFmtId="0" fontId="0" fillId="0" borderId="1" xfId="0" applyFill="1" applyBorder="1" applyAlignment="1"/>
    <xf numFmtId="0" fontId="12" fillId="0" borderId="1" xfId="0" applyFont="1" applyFill="1" applyBorder="1" applyAlignment="1">
      <alignment horizontal="center" wrapText="1" shrinkToFit="1"/>
    </xf>
    <xf numFmtId="0" fontId="14" fillId="0" borderId="1" xfId="0" applyFont="1" applyFill="1" applyBorder="1" applyAlignment="1">
      <alignment horizontal="center"/>
    </xf>
    <xf numFmtId="49" fontId="14" fillId="0" borderId="1" xfId="0" applyNumberFormat="1" applyFont="1" applyFill="1" applyBorder="1" applyAlignment="1">
      <alignment horizontal="center" vertical="center" shrinkToFit="1"/>
    </xf>
    <xf numFmtId="0" fontId="14" fillId="3" borderId="1" xfId="0" applyFont="1" applyFill="1" applyBorder="1" applyAlignment="1">
      <alignment horizontal="center" wrapText="1" shrinkToFit="1"/>
    </xf>
    <xf numFmtId="0" fontId="14" fillId="0" borderId="1" xfId="0" applyFont="1" applyFill="1" applyBorder="1" applyAlignment="1">
      <alignment horizontal="center" vertical="center" shrinkToFit="1"/>
    </xf>
    <xf numFmtId="0" fontId="14" fillId="0" borderId="1" xfId="0" applyFont="1" applyFill="1" applyBorder="1" applyAlignment="1"/>
    <xf numFmtId="0" fontId="14" fillId="3" borderId="1" xfId="0" applyFont="1" applyFill="1" applyBorder="1" applyAlignment="1">
      <alignment horizontal="center" vertical="center" shrinkToFit="1"/>
    </xf>
    <xf numFmtId="0" fontId="15" fillId="0" borderId="0" xfId="0" applyFont="1" applyFill="1" applyAlignment="1"/>
    <xf numFmtId="0" fontId="0" fillId="0" borderId="1" xfId="0" applyFill="1" applyBorder="1" applyAlignment="1">
      <alignment horizontal="center" vertical="center" wrapText="1" shrinkToFit="1"/>
    </xf>
    <xf numFmtId="0" fontId="12" fillId="0" borderId="1" xfId="0" applyFont="1" applyFill="1" applyBorder="1" applyAlignment="1">
      <alignment horizontal="center" vertical="center"/>
    </xf>
    <xf numFmtId="49" fontId="12" fillId="0" borderId="1" xfId="0" applyNumberFormat="1" applyFont="1" applyFill="1" applyBorder="1" applyAlignment="1">
      <alignment horizontal="center" vertical="center" wrapText="1" shrinkToFit="1"/>
    </xf>
    <xf numFmtId="0" fontId="0" fillId="0" borderId="1" xfId="0" applyFill="1" applyBorder="1" applyAlignment="1">
      <alignment horizontal="center" vertical="center"/>
    </xf>
    <xf numFmtId="176" fontId="12" fillId="0" borderId="1" xfId="0" applyNumberFormat="1" applyFont="1" applyFill="1" applyBorder="1" applyAlignment="1">
      <alignment horizontal="center" vertical="center" wrapText="1" shrinkToFit="1"/>
    </xf>
    <xf numFmtId="176" fontId="12" fillId="3" borderId="1" xfId="0" applyNumberFormat="1" applyFont="1" applyFill="1" applyBorder="1" applyAlignment="1">
      <alignment horizontal="center" vertical="center" shrinkToFit="1"/>
    </xf>
    <xf numFmtId="176" fontId="12" fillId="2" borderId="1" xfId="0" applyNumberFormat="1" applyFont="1" applyFill="1" applyBorder="1" applyAlignment="1">
      <alignment horizontal="center" vertical="center" wrapText="1" shrinkToFit="1"/>
    </xf>
    <xf numFmtId="0" fontId="0" fillId="0" borderId="2" xfId="0" applyFill="1" applyBorder="1" applyAlignment="1">
      <alignment horizontal="center" wrapText="1" shrinkToFit="1"/>
    </xf>
    <xf numFmtId="0" fontId="12" fillId="0" borderId="2" xfId="0" applyFont="1" applyFill="1" applyBorder="1" applyAlignment="1">
      <alignment horizontal="center" vertical="center" shrinkToFit="1"/>
    </xf>
    <xf numFmtId="176" fontId="12" fillId="3" borderId="2" xfId="0" applyNumberFormat="1" applyFont="1" applyFill="1" applyBorder="1" applyAlignment="1">
      <alignment horizontal="center" vertical="center" shrinkToFit="1"/>
    </xf>
    <xf numFmtId="176" fontId="12" fillId="0" borderId="2" xfId="0" applyNumberFormat="1" applyFont="1" applyFill="1" applyBorder="1" applyAlignment="1">
      <alignment horizontal="center" vertical="center" wrapText="1" shrinkToFit="1"/>
    </xf>
    <xf numFmtId="49" fontId="12" fillId="0" borderId="2" xfId="0" applyNumberFormat="1" applyFont="1" applyFill="1" applyBorder="1" applyAlignment="1">
      <alignment horizontal="center" vertical="center" shrinkToFit="1"/>
    </xf>
    <xf numFmtId="0" fontId="12" fillId="3" borderId="2" xfId="0" applyFont="1" applyFill="1" applyBorder="1" applyAlignment="1">
      <alignment horizontal="center" vertical="center" shrinkToFit="1"/>
    </xf>
    <xf numFmtId="0" fontId="0" fillId="0" borderId="2" xfId="0" applyFill="1" applyBorder="1" applyAlignment="1"/>
    <xf numFmtId="0" fontId="1" fillId="0" borderId="1" xfId="0" applyFont="1" applyBorder="1" applyAlignment="1">
      <alignment horizontal="center" wrapText="1" shrinkToFit="1"/>
    </xf>
    <xf numFmtId="0" fontId="0" fillId="0" borderId="0" xfId="0" applyBorder="1" applyAlignment="1">
      <alignment horizontal="center" wrapText="1" shrinkToFit="1"/>
    </xf>
    <xf numFmtId="0" fontId="4" fillId="0" borderId="0" xfId="0" applyFont="1" applyBorder="1" applyAlignment="1">
      <alignment horizontal="center" vertical="center" shrinkToFit="1"/>
    </xf>
    <xf numFmtId="176" fontId="4" fillId="0" borderId="0" xfId="0" applyNumberFormat="1" applyFont="1" applyBorder="1" applyAlignment="1">
      <alignment horizontal="center" vertical="center" shrinkToFit="1"/>
    </xf>
    <xf numFmtId="176" fontId="4" fillId="0" borderId="0" xfId="0" applyNumberFormat="1" applyFont="1" applyBorder="1" applyAlignment="1">
      <alignment horizontal="center" vertical="center" wrapText="1" shrinkToFit="1"/>
    </xf>
    <xf numFmtId="49" fontId="4" fillId="0" borderId="0" xfId="0" applyNumberFormat="1" applyFont="1" applyBorder="1" applyAlignment="1">
      <alignment horizontal="center" vertical="center" shrinkToFit="1"/>
    </xf>
    <xf numFmtId="0" fontId="0" fillId="0" borderId="0" xfId="0" applyBorder="1"/>
    <xf numFmtId="0" fontId="2" fillId="0" borderId="3" xfId="0" applyFont="1" applyBorder="1" applyAlignment="1">
      <alignment horizontal="center" vertical="center" wrapText="1" shrinkToFit="1"/>
    </xf>
    <xf numFmtId="0" fontId="2" fillId="0" borderId="4" xfId="0" applyFont="1" applyBorder="1" applyAlignment="1">
      <alignment horizontal="center" vertical="center" wrapText="1" shrinkToFit="1"/>
    </xf>
    <xf numFmtId="0" fontId="2" fillId="0" borderId="5" xfId="0" applyFont="1" applyBorder="1" applyAlignment="1">
      <alignment horizontal="center" vertical="center" wrapText="1" shrinkToFit="1"/>
    </xf>
    <xf numFmtId="0" fontId="1" fillId="0" borderId="1" xfId="0" applyFont="1" applyBorder="1" applyAlignment="1">
      <alignment horizontal="center" vertical="center" shrinkToFit="1"/>
    </xf>
    <xf numFmtId="0" fontId="0" fillId="0" borderId="0" xfId="0" applyFill="1" applyAlignment="1">
      <alignment vertical="center"/>
    </xf>
    <xf numFmtId="0" fontId="13" fillId="0" borderId="1" xfId="0" applyFont="1" applyFill="1" applyBorder="1" applyAlignment="1">
      <alignment horizontal="center" vertical="center" shrinkToFit="1"/>
    </xf>
    <xf numFmtId="0" fontId="13" fillId="0" borderId="1" xfId="0" applyFont="1" applyFill="1" applyBorder="1" applyAlignment="1"/>
    <xf numFmtId="0" fontId="13" fillId="0" borderId="0" xfId="0" applyFont="1" applyFill="1" applyAlignment="1">
      <alignment vertical="center"/>
    </xf>
    <xf numFmtId="0" fontId="13" fillId="0" borderId="0" xfId="0" applyFont="1" applyFill="1" applyAlignment="1"/>
    <xf numFmtId="0" fontId="13" fillId="0" borderId="0" xfId="0" applyFont="1" applyFill="1" applyAlignment="1">
      <alignment horizontal="left" vertical="center"/>
    </xf>
    <xf numFmtId="49" fontId="12" fillId="2" borderId="1" xfId="0" applyNumberFormat="1" applyFont="1" applyFill="1" applyBorder="1" applyAlignment="1">
      <alignment horizontal="center" vertical="center" shrinkToFit="1"/>
    </xf>
    <xf numFmtId="0" fontId="16" fillId="0" borderId="1" xfId="0" applyFont="1" applyFill="1" applyBorder="1" applyAlignment="1">
      <alignment horizontal="center" vertical="center" shrinkToFit="1"/>
    </xf>
    <xf numFmtId="0" fontId="13" fillId="0" borderId="1" xfId="0" applyFont="1" applyFill="1" applyBorder="1" applyAlignment="1">
      <alignment horizontal="center" vertical="center"/>
    </xf>
    <xf numFmtId="0" fontId="0" fillId="0" borderId="3" xfId="0" applyFill="1" applyBorder="1" applyAlignment="1">
      <alignment horizontal="center" wrapText="1" shrinkToFit="1"/>
    </xf>
    <xf numFmtId="176" fontId="12" fillId="0" borderId="1" xfId="0" applyNumberFormat="1" applyFont="1" applyFill="1" applyBorder="1" applyAlignment="1">
      <alignment horizontal="center" vertical="center" shrinkToFit="1"/>
    </xf>
    <xf numFmtId="0" fontId="0" fillId="0" borderId="1" xfId="0" applyFill="1" applyBorder="1" applyAlignment="1">
      <alignment wrapText="1" shrinkToFit="1"/>
    </xf>
    <xf numFmtId="0" fontId="0" fillId="2" borderId="1" xfId="0" applyFill="1" applyBorder="1" applyAlignment="1"/>
    <xf numFmtId="0" fontId="12" fillId="0" borderId="4" xfId="0" applyFont="1" applyFill="1" applyBorder="1" applyAlignment="1">
      <alignment horizontal="center" vertical="center" shrinkToFit="1"/>
    </xf>
    <xf numFmtId="176" fontId="12" fillId="0" borderId="4" xfId="0" applyNumberFormat="1" applyFont="1" applyFill="1" applyBorder="1" applyAlignment="1">
      <alignment horizontal="center" vertical="center" shrinkToFit="1"/>
    </xf>
    <xf numFmtId="176" fontId="12" fillId="0" borderId="4" xfId="0" applyNumberFormat="1" applyFont="1" applyFill="1" applyBorder="1" applyAlignment="1">
      <alignment horizontal="center" vertical="center" wrapText="1" shrinkToFit="1"/>
    </xf>
    <xf numFmtId="49" fontId="12" fillId="0" borderId="4" xfId="0" applyNumberFormat="1" applyFont="1" applyFill="1" applyBorder="1" applyAlignment="1">
      <alignment horizontal="center" vertical="center" shrinkToFit="1"/>
    </xf>
    <xf numFmtId="0" fontId="0" fillId="0" borderId="5" xfId="0" applyFill="1" applyBorder="1" applyAlignment="1"/>
    <xf numFmtId="0" fontId="2" fillId="0" borderId="1" xfId="0" applyFont="1" applyFill="1" applyBorder="1" applyAlignment="1">
      <alignment horizontal="center" vertical="center" wrapText="1" shrinkToFit="1"/>
    </xf>
    <xf numFmtId="0" fontId="3" fillId="0" borderId="1" xfId="0" applyFont="1" applyFill="1" applyBorder="1" applyAlignment="1">
      <alignment horizontal="center" vertical="center" wrapText="1" shrinkToFit="1"/>
    </xf>
    <xf numFmtId="49" fontId="3" fillId="0" borderId="1" xfId="0" applyNumberFormat="1" applyFont="1" applyFill="1" applyBorder="1" applyAlignment="1">
      <alignment horizontal="center" vertical="center" wrapText="1" shrinkToFit="1"/>
    </xf>
    <xf numFmtId="0" fontId="7" fillId="0" borderId="1" xfId="0" applyFont="1" applyFill="1" applyBorder="1" applyAlignment="1">
      <alignment horizontal="center" vertical="center" shrinkToFit="1"/>
    </xf>
    <xf numFmtId="0" fontId="4" fillId="0" borderId="1" xfId="0" applyFont="1" applyFill="1" applyBorder="1" applyAlignment="1">
      <alignment horizontal="center"/>
    </xf>
    <xf numFmtId="49" fontId="4" fillId="0" borderId="1" xfId="0" applyNumberFormat="1" applyFont="1" applyFill="1" applyBorder="1" applyAlignment="1">
      <alignment horizontal="center" vertical="center" shrinkToFit="1"/>
    </xf>
    <xf numFmtId="0" fontId="4" fillId="0" borderId="1" xfId="0" applyFont="1" applyFill="1" applyBorder="1" applyAlignment="1">
      <alignment horizontal="center" vertical="center" shrinkToFit="1"/>
    </xf>
    <xf numFmtId="0" fontId="4" fillId="0" borderId="1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 wrapText="1" shrinkToFit="1"/>
    </xf>
    <xf numFmtId="176" fontId="4" fillId="0" borderId="1" xfId="0" applyNumberFormat="1" applyFont="1" applyFill="1" applyBorder="1" applyAlignment="1">
      <alignment horizontal="center" vertical="center" wrapText="1" shrinkToFit="1"/>
    </xf>
    <xf numFmtId="0" fontId="6" fillId="2" borderId="1" xfId="0" applyFont="1" applyFill="1" applyBorder="1" applyAlignment="1"/>
    <xf numFmtId="0" fontId="6" fillId="0" borderId="1" xfId="0" applyFont="1" applyFill="1" applyBorder="1" applyAlignment="1"/>
    <xf numFmtId="0" fontId="4" fillId="0" borderId="1" xfId="0" applyFont="1" applyFill="1" applyBorder="1" applyAlignment="1">
      <alignment horizontal="center" vertical="center" wrapText="1" shrinkToFit="1"/>
    </xf>
    <xf numFmtId="0" fontId="7" fillId="0" borderId="1" xfId="0" applyFont="1" applyFill="1" applyBorder="1" applyAlignment="1">
      <alignment wrapText="1"/>
    </xf>
    <xf numFmtId="0" fontId="7" fillId="4" borderId="1" xfId="0" applyFont="1" applyFill="1" applyBorder="1" applyAlignment="1">
      <alignment wrapText="1"/>
    </xf>
    <xf numFmtId="176" fontId="4" fillId="0" borderId="1" xfId="0" applyNumberFormat="1" applyFont="1" applyFill="1" applyBorder="1" applyAlignment="1">
      <alignment horizontal="center" vertical="center" shrinkToFit="1"/>
    </xf>
    <xf numFmtId="0" fontId="0" fillId="0" borderId="0" xfId="0" applyFill="1" applyAlignment="1">
      <alignment wrapText="1" shrinkToFit="1"/>
    </xf>
    <xf numFmtId="0" fontId="0" fillId="2" borderId="0" xfId="0" applyFill="1" applyAlignment="1"/>
    <xf numFmtId="0" fontId="4" fillId="0" borderId="4" xfId="0" applyFont="1" applyFill="1" applyBorder="1" applyAlignment="1">
      <alignment horizontal="center" vertical="center" shrinkToFit="1"/>
    </xf>
    <xf numFmtId="176" fontId="4" fillId="0" borderId="4" xfId="0" applyNumberFormat="1" applyFont="1" applyFill="1" applyBorder="1" applyAlignment="1">
      <alignment horizontal="center" vertical="center" shrinkToFit="1"/>
    </xf>
    <xf numFmtId="176" fontId="4" fillId="0" borderId="4" xfId="0" applyNumberFormat="1" applyFont="1" applyFill="1" applyBorder="1" applyAlignment="1">
      <alignment horizontal="center" vertical="center" wrapText="1" shrinkToFit="1"/>
    </xf>
    <xf numFmtId="49" fontId="4" fillId="0" borderId="4" xfId="0" applyNumberFormat="1" applyFont="1" applyFill="1" applyBorder="1" applyAlignment="1">
      <alignment horizontal="center" vertical="center" shrinkToFit="1"/>
    </xf>
    <xf numFmtId="0" fontId="7" fillId="0" borderId="0" xfId="0" applyFont="1" applyFill="1" applyAlignment="1"/>
    <xf numFmtId="0" fontId="7" fillId="0" borderId="1" xfId="0" applyFont="1" applyFill="1" applyBorder="1" applyAlignment="1">
      <alignment horizontal="left" vertical="center" wrapText="1" shrinkToFit="1"/>
    </xf>
    <xf numFmtId="49" fontId="7" fillId="0" borderId="1" xfId="0" applyNumberFormat="1" applyFont="1" applyFill="1" applyBorder="1" applyAlignment="1">
      <alignment horizontal="left" vertical="center" wrapText="1" shrinkToFit="1"/>
    </xf>
    <xf numFmtId="0" fontId="7" fillId="0" borderId="1" xfId="0" applyFont="1" applyFill="1" applyBorder="1" applyAlignment="1">
      <alignment horizontal="center" vertical="center" wrapText="1" shrinkToFit="1"/>
    </xf>
    <xf numFmtId="49" fontId="7" fillId="0" borderId="1" xfId="0" applyNumberFormat="1" applyFont="1" applyFill="1" applyBorder="1" applyAlignment="1">
      <alignment horizontal="center" vertical="center" wrapText="1" shrinkToFit="1"/>
    </xf>
    <xf numFmtId="177" fontId="7" fillId="0" borderId="1" xfId="0" applyNumberFormat="1" applyFont="1" applyFill="1" applyBorder="1" applyAlignment="1">
      <alignment horizontal="center" vertical="center" wrapText="1" shrinkToFit="1"/>
    </xf>
    <xf numFmtId="0" fontId="17" fillId="0" borderId="1" xfId="0" applyFont="1" applyFill="1" applyBorder="1" applyAlignment="1">
      <alignment horizontal="center" vertical="center" wrapText="1" shrinkToFit="1"/>
    </xf>
    <xf numFmtId="49" fontId="0" fillId="0" borderId="1" xfId="0" applyNumberFormat="1" applyFont="1" applyFill="1" applyBorder="1" applyAlignment="1">
      <alignment horizontal="center" vertical="center" shrinkToFit="1"/>
    </xf>
    <xf numFmtId="0" fontId="7" fillId="0" borderId="1" xfId="0" applyFont="1" applyFill="1" applyBorder="1" applyAlignment="1">
      <alignment horizontal="center"/>
    </xf>
    <xf numFmtId="0" fontId="0" fillId="0" borderId="1" xfId="0" applyFont="1" applyFill="1" applyBorder="1" applyAlignment="1">
      <alignment horizontal="center" vertical="center" shrinkToFit="1"/>
    </xf>
    <xf numFmtId="0" fontId="18" fillId="0" borderId="1" xfId="0" applyFont="1" applyFill="1" applyBorder="1" applyAlignment="1">
      <alignment horizontal="center"/>
    </xf>
    <xf numFmtId="0" fontId="19" fillId="0" borderId="1" xfId="0" applyFont="1" applyFill="1" applyBorder="1" applyAlignment="1">
      <alignment horizontal="center" vertical="center" wrapText="1" shrinkToFit="1"/>
    </xf>
    <xf numFmtId="0" fontId="0" fillId="2" borderId="1" xfId="0" applyFill="1" applyBorder="1" applyAlignment="1">
      <alignment horizontal="center"/>
    </xf>
    <xf numFmtId="0" fontId="4" fillId="2" borderId="1" xfId="0" applyFont="1" applyFill="1" applyBorder="1" applyAlignment="1">
      <alignment horizontal="center" vertical="center" shrinkToFit="1"/>
    </xf>
    <xf numFmtId="0" fontId="7" fillId="2" borderId="1" xfId="0" applyFont="1" applyFill="1" applyBorder="1" applyAlignment="1">
      <alignment horizontal="center" vertical="center" shrinkToFit="1"/>
    </xf>
    <xf numFmtId="177" fontId="7" fillId="2" borderId="1" xfId="0" applyNumberFormat="1" applyFont="1" applyFill="1" applyBorder="1" applyAlignment="1">
      <alignment horizontal="center" vertical="center" wrapText="1" shrinkToFit="1"/>
    </xf>
    <xf numFmtId="49" fontId="0" fillId="2" borderId="1" xfId="0" applyNumberFormat="1" applyFont="1" applyFill="1" applyBorder="1" applyAlignment="1">
      <alignment horizontal="center" vertical="center" shrinkToFit="1"/>
    </xf>
    <xf numFmtId="0" fontId="7" fillId="2" borderId="1" xfId="0" applyFont="1" applyFill="1" applyBorder="1" applyAlignment="1">
      <alignment horizontal="center"/>
    </xf>
    <xf numFmtId="0" fontId="17" fillId="2" borderId="1" xfId="0" applyFont="1" applyFill="1" applyBorder="1" applyAlignment="1">
      <alignment horizontal="center" vertical="center" wrapText="1" shrinkToFit="1"/>
    </xf>
    <xf numFmtId="0" fontId="0" fillId="2" borderId="1" xfId="0" applyFont="1" applyFill="1" applyBorder="1" applyAlignment="1">
      <alignment horizontal="center" vertical="center" shrinkToFit="1"/>
    </xf>
    <xf numFmtId="49" fontId="4" fillId="2" borderId="1" xfId="0" applyNumberFormat="1" applyFont="1" applyFill="1" applyBorder="1" applyAlignment="1">
      <alignment horizontal="center" vertical="center" shrinkToFit="1"/>
    </xf>
    <xf numFmtId="0" fontId="1" fillId="0" borderId="1" xfId="0" applyFont="1" applyFill="1" applyBorder="1" applyAlignment="1">
      <alignment horizontal="center" vertical="center" shrinkToFit="1"/>
    </xf>
    <xf numFmtId="0" fontId="18" fillId="0" borderId="1" xfId="0" applyFont="1" applyFill="1" applyBorder="1" applyAlignment="1">
      <alignment horizontal="center" vertical="center" shrinkToFit="1"/>
    </xf>
    <xf numFmtId="0" fontId="4" fillId="0" borderId="0" xfId="0" applyFont="1" applyFill="1" applyBorder="1" applyAlignment="1">
      <alignment horizontal="center" vertical="center" shrinkToFit="1"/>
    </xf>
    <xf numFmtId="0" fontId="4" fillId="0" borderId="0" xfId="0" applyFont="1" applyFill="1" applyBorder="1" applyAlignment="1"/>
    <xf numFmtId="176" fontId="18" fillId="0" borderId="0" xfId="0" applyNumberFormat="1" applyFont="1" applyFill="1" applyBorder="1" applyAlignment="1">
      <alignment horizontal="center" vertical="center" wrapText="1" shrinkToFit="1"/>
    </xf>
    <xf numFmtId="0" fontId="7" fillId="2" borderId="1" xfId="0" applyFont="1" applyFill="1" applyBorder="1" applyAlignment="1">
      <alignment horizontal="center" vertical="center" wrapText="1" shrinkToFit="1"/>
    </xf>
    <xf numFmtId="0" fontId="18" fillId="0" borderId="0" xfId="0" applyFont="1" applyFill="1" applyBorder="1" applyAlignment="1">
      <alignment horizontal="center" vertical="center" shrinkToFit="1"/>
    </xf>
    <xf numFmtId="0" fontId="4" fillId="0" borderId="0" xfId="0" applyFont="1" applyFill="1" applyAlignment="1">
      <alignment horizontal="center" vertical="center" shrinkToFit="1"/>
    </xf>
    <xf numFmtId="0" fontId="4" fillId="0" borderId="0" xfId="0" applyFont="1" applyFill="1" applyAlignment="1"/>
    <xf numFmtId="0" fontId="0" fillId="5" borderId="0" xfId="0" applyFill="1" applyAlignment="1"/>
    <xf numFmtId="0" fontId="0" fillId="0" borderId="0" xfId="0" applyFill="1" applyAlignment="1">
      <alignment vertical="top"/>
    </xf>
    <xf numFmtId="0" fontId="0" fillId="0" borderId="0" xfId="0" applyFill="1" applyAlignment="1">
      <alignment horizontal="left" vertical="top" wrapText="1"/>
    </xf>
    <xf numFmtId="0" fontId="4" fillId="0" borderId="0" xfId="0" applyFont="1" applyFill="1" applyAlignment="1">
      <alignment horizontal="center" vertical="center" wrapText="1" shrinkToFit="1"/>
    </xf>
    <xf numFmtId="0" fontId="7" fillId="0" borderId="0" xfId="0" applyFont="1" applyFill="1" applyBorder="1" applyAlignment="1">
      <alignment horizontal="center" vertical="center" wrapText="1" shrinkToFit="1"/>
    </xf>
    <xf numFmtId="176" fontId="4" fillId="0" borderId="0" xfId="0" applyNumberFormat="1" applyFont="1" applyFill="1" applyAlignment="1">
      <alignment horizontal="center" vertical="center" wrapText="1" shrinkToFit="1"/>
    </xf>
    <xf numFmtId="49" fontId="4" fillId="0" borderId="0" xfId="0" applyNumberFormat="1" applyFont="1" applyFill="1" applyAlignment="1">
      <alignment horizontal="center" vertical="center" wrapText="1" shrinkToFit="1"/>
    </xf>
    <xf numFmtId="0" fontId="0" fillId="0" borderId="0" xfId="0" applyFill="1" applyAlignment="1">
      <alignment horizontal="left" vertical="top"/>
    </xf>
    <xf numFmtId="0" fontId="4" fillId="0" borderId="0" xfId="0" applyFont="1" applyFill="1" applyAlignment="1">
      <alignment horizontal="center" wrapText="1" shrinkToFit="1"/>
    </xf>
    <xf numFmtId="0" fontId="0" fillId="6" borderId="0" xfId="0" applyFill="1" applyAlignment="1"/>
    <xf numFmtId="0" fontId="0" fillId="5" borderId="0" xfId="0" applyFill="1" applyAlignment="1">
      <alignment horizontal="center" wrapText="1" shrinkToFit="1"/>
    </xf>
    <xf numFmtId="0" fontId="4" fillId="5" borderId="0" xfId="0" applyFont="1" applyFill="1" applyAlignment="1">
      <alignment horizontal="center" vertical="center" wrapText="1" shrinkToFit="1"/>
    </xf>
    <xf numFmtId="0" fontId="7" fillId="5" borderId="0" xfId="0" applyFont="1" applyFill="1" applyBorder="1" applyAlignment="1">
      <alignment horizontal="center" vertical="center" wrapText="1" shrinkToFit="1"/>
    </xf>
    <xf numFmtId="176" fontId="4" fillId="5" borderId="0" xfId="0" applyNumberFormat="1" applyFont="1" applyFill="1" applyAlignment="1">
      <alignment horizontal="center" vertical="center" wrapText="1" shrinkToFit="1"/>
    </xf>
    <xf numFmtId="49" fontId="4" fillId="5" borderId="0" xfId="0" applyNumberFormat="1" applyFont="1" applyFill="1" applyAlignment="1">
      <alignment horizontal="center" vertical="center" wrapText="1" shrinkToFit="1"/>
    </xf>
    <xf numFmtId="0" fontId="0" fillId="0" borderId="0" xfId="0" applyFill="1" applyAlignment="1">
      <alignment horizontal="center"/>
    </xf>
    <xf numFmtId="176" fontId="4" fillId="0" borderId="0" xfId="0" applyNumberFormat="1" applyFont="1" applyFill="1" applyBorder="1" applyAlignment="1">
      <alignment horizontal="center" vertical="center" wrapText="1" shrinkToFit="1"/>
    </xf>
    <xf numFmtId="49" fontId="4" fillId="0" borderId="0" xfId="0" applyNumberFormat="1" applyFont="1" applyFill="1" applyBorder="1" applyAlignment="1">
      <alignment horizontal="center" vertical="center" shrinkToFit="1"/>
    </xf>
    <xf numFmtId="0" fontId="0" fillId="0" borderId="0" xfId="0" applyFill="1"/>
    <xf numFmtId="0" fontId="7" fillId="0" borderId="1" xfId="0" applyFont="1" applyBorder="1" applyAlignment="1">
      <alignment horizontal="left" vertical="center" wrapText="1" shrinkToFit="1"/>
    </xf>
    <xf numFmtId="49" fontId="7" fillId="0" borderId="1" xfId="0" applyNumberFormat="1" applyFont="1" applyBorder="1" applyAlignment="1">
      <alignment horizontal="left" vertical="center" wrapText="1" shrinkToFit="1"/>
    </xf>
    <xf numFmtId="0" fontId="7" fillId="0" borderId="1" xfId="0" applyFont="1" applyBorder="1" applyAlignment="1">
      <alignment horizontal="center" vertical="center" wrapText="1" shrinkToFit="1"/>
    </xf>
    <xf numFmtId="49" fontId="7" fillId="0" borderId="1" xfId="0" applyNumberFormat="1" applyFont="1" applyBorder="1" applyAlignment="1">
      <alignment horizontal="center" vertical="center" wrapText="1" shrinkToFit="1"/>
    </xf>
    <xf numFmtId="0" fontId="18" fillId="0" borderId="1" xfId="0" applyFont="1" applyFill="1" applyBorder="1" applyAlignment="1">
      <alignment horizontal="center" vertical="center" wrapText="1" shrinkToFit="1"/>
    </xf>
    <xf numFmtId="176" fontId="4" fillId="0" borderId="1" xfId="0" applyNumberFormat="1" applyFont="1" applyFill="1" applyBorder="1" applyAlignment="1">
      <alignment horizontal="center" vertical="center" wrapText="1" shrinkToFit="1"/>
    </xf>
    <xf numFmtId="49" fontId="4" fillId="0" borderId="1" xfId="0" applyNumberFormat="1" applyFont="1" applyFill="1" applyBorder="1" applyAlignment="1">
      <alignment horizontal="center" vertical="center" shrinkToFit="1"/>
    </xf>
    <xf numFmtId="0" fontId="4" fillId="0" borderId="1" xfId="0" applyFont="1" applyFill="1" applyBorder="1" applyAlignment="1">
      <alignment horizontal="center" vertical="center" shrinkToFit="1"/>
    </xf>
    <xf numFmtId="0" fontId="0" fillId="0" borderId="1" xfId="0" applyBorder="1" applyAlignment="1">
      <alignment horizontal="center" vertical="center" shrinkToFit="1"/>
    </xf>
    <xf numFmtId="0" fontId="0" fillId="0" borderId="1" xfId="0" applyFill="1" applyBorder="1" applyAlignment="1">
      <alignment horizontal="center" vertical="center" shrinkToFit="1"/>
    </xf>
    <xf numFmtId="0" fontId="0" fillId="0" borderId="1" xfId="0" applyFill="1" applyBorder="1" applyAlignment="1">
      <alignment horizontal="center"/>
    </xf>
    <xf numFmtId="0" fontId="7" fillId="0" borderId="1" xfId="0" applyFont="1" applyFill="1" applyBorder="1" applyAlignment="1">
      <alignment horizontal="center" vertical="center" wrapText="1" shrinkToFit="1"/>
    </xf>
    <xf numFmtId="0" fontId="4" fillId="0" borderId="1" xfId="0" applyFont="1" applyFill="1" applyBorder="1" applyAlignment="1">
      <alignment horizontal="center" vertical="center" wrapText="1" shrinkToFit="1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0" xfId="0" applyBorder="1" applyAlignment="1">
      <alignment horizontal="center"/>
    </xf>
    <xf numFmtId="0" fontId="7" fillId="0" borderId="0" xfId="0" applyFont="1" applyBorder="1" applyAlignment="1">
      <alignment horizontal="center" vertical="center" wrapText="1" shrinkToFit="1"/>
    </xf>
    <xf numFmtId="0" fontId="4" fillId="0" borderId="0" xfId="0" applyFont="1" applyBorder="1"/>
    <xf numFmtId="0" fontId="4" fillId="0" borderId="0" xfId="0" applyFont="1" applyFill="1" applyBorder="1" applyAlignment="1">
      <alignment horizontal="center" vertical="center" shrinkToFit="1"/>
    </xf>
    <xf numFmtId="49" fontId="4" fillId="0" borderId="0" xfId="0" applyNumberFormat="1" applyFont="1" applyAlignment="1">
      <alignment horizontal="center" vertical="center" shrinkToFit="1"/>
    </xf>
    <xf numFmtId="0" fontId="4" fillId="2" borderId="0" xfId="0" applyNumberFormat="1" applyFont="1" applyFill="1" applyAlignment="1">
      <alignment horizontal="center" vertical="center" wrapText="1" shrinkToFit="1"/>
    </xf>
    <xf numFmtId="176" fontId="4" fillId="0" borderId="0" xfId="0" applyNumberFormat="1" applyFont="1" applyAlignment="1">
      <alignment horizontal="center" vertical="center" shrinkToFit="1"/>
    </xf>
    <xf numFmtId="0" fontId="4" fillId="0" borderId="0" xfId="0" applyFont="1" applyAlignment="1">
      <alignment horizontal="center" vertical="center" shrinkToFit="1"/>
    </xf>
    <xf numFmtId="0" fontId="0" fillId="0" borderId="3" xfId="0" applyBorder="1" applyAlignment="1">
      <alignment horizontal="center"/>
    </xf>
    <xf numFmtId="0" fontId="4" fillId="0" borderId="1" xfId="0" applyFont="1" applyBorder="1"/>
    <xf numFmtId="176" fontId="4" fillId="7" borderId="1" xfId="0" applyNumberFormat="1" applyFont="1" applyFill="1" applyBorder="1" applyAlignment="1">
      <alignment horizontal="center" vertical="center" wrapText="1" shrinkToFit="1"/>
    </xf>
    <xf numFmtId="176" fontId="4" fillId="0" borderId="1" xfId="0" applyNumberFormat="1" applyFont="1" applyFill="1" applyBorder="1" applyAlignment="1">
      <alignment horizontal="center" vertical="center" shrinkToFit="1"/>
    </xf>
    <xf numFmtId="0" fontId="0" fillId="0" borderId="1" xfId="0" applyFont="1" applyBorder="1" applyAlignment="1">
      <alignment horizontal="center" vertical="center" shrinkToFit="1"/>
    </xf>
    <xf numFmtId="0" fontId="4" fillId="0" borderId="1" xfId="0" applyFont="1" applyFill="1" applyBorder="1"/>
    <xf numFmtId="0" fontId="0" fillId="0" borderId="1" xfId="0" applyFill="1" applyBorder="1"/>
    <xf numFmtId="176" fontId="0" fillId="0" borderId="1" xfId="0" applyNumberFormat="1" applyFont="1" applyBorder="1" applyAlignment="1">
      <alignment horizontal="center" vertical="center" wrapText="1" shrinkToFit="1"/>
    </xf>
    <xf numFmtId="176" fontId="1" fillId="0" borderId="1" xfId="0" applyNumberFormat="1" applyFont="1" applyBorder="1" applyAlignment="1">
      <alignment horizontal="center" vertical="center" wrapText="1" shrinkToFit="1"/>
    </xf>
    <xf numFmtId="49" fontId="1" fillId="0" borderId="1" xfId="0" applyNumberFormat="1" applyFont="1" applyBorder="1" applyAlignment="1">
      <alignment horizontal="center" vertical="center" shrinkToFit="1"/>
    </xf>
    <xf numFmtId="0" fontId="4" fillId="0" borderId="2" xfId="0" applyFont="1" applyBorder="1"/>
    <xf numFmtId="0" fontId="4" fillId="0" borderId="2" xfId="0" applyFont="1" applyFill="1" applyBorder="1" applyAlignment="1">
      <alignment horizontal="center" vertical="center" shrinkToFit="1"/>
    </xf>
    <xf numFmtId="49" fontId="0" fillId="0" borderId="1" xfId="0" applyNumberFormat="1" applyFont="1" applyBorder="1" applyAlignment="1">
      <alignment horizontal="center" vertical="center" shrinkToFit="1"/>
    </xf>
    <xf numFmtId="176" fontId="0" fillId="7" borderId="1" xfId="0" applyNumberFormat="1" applyFont="1" applyFill="1" applyBorder="1" applyAlignment="1">
      <alignment horizontal="center" vertical="center" wrapText="1" shrinkToFit="1"/>
    </xf>
    <xf numFmtId="0" fontId="0" fillId="0" borderId="1" xfId="0" applyFont="1" applyFill="1" applyBorder="1" applyAlignment="1">
      <alignment horizontal="center" vertical="center" shrinkToFit="1"/>
    </xf>
    <xf numFmtId="0" fontId="1" fillId="0" borderId="1" xfId="0" applyFont="1" applyFill="1" applyBorder="1" applyAlignment="1">
      <alignment horizontal="center" vertical="center" shrinkToFit="1"/>
    </xf>
    <xf numFmtId="0" fontId="0" fillId="2" borderId="0" xfId="0" applyFill="1"/>
    <xf numFmtId="0" fontId="4" fillId="8" borderId="1" xfId="0" applyFont="1" applyFill="1" applyBorder="1" applyAlignment="1">
      <alignment horizontal="center" vertical="center" shrinkToFit="1"/>
    </xf>
    <xf numFmtId="0" fontId="3" fillId="0" borderId="3" xfId="0" applyFont="1" applyBorder="1" applyAlignment="1">
      <alignment horizontal="center" vertical="center" wrapText="1" shrinkToFit="1"/>
    </xf>
    <xf numFmtId="0" fontId="7" fillId="0" borderId="3" xfId="0" applyFont="1" applyBorder="1" applyAlignment="1">
      <alignment horizontal="left" vertical="center" wrapText="1" shrinkToFit="1"/>
    </xf>
    <xf numFmtId="0" fontId="7" fillId="0" borderId="3" xfId="0" applyFont="1" applyBorder="1" applyAlignment="1">
      <alignment horizontal="center" vertical="center" wrapText="1" shrinkToFit="1"/>
    </xf>
    <xf numFmtId="0" fontId="4" fillId="0" borderId="3" xfId="0" applyFont="1" applyFill="1" applyBorder="1" applyAlignment="1">
      <alignment horizontal="center" vertical="center" shrinkToFit="1"/>
    </xf>
    <xf numFmtId="0" fontId="4" fillId="0" borderId="3" xfId="0" applyFont="1" applyBorder="1" applyAlignment="1">
      <alignment horizontal="center" vertical="center" shrinkToFit="1"/>
    </xf>
    <xf numFmtId="0" fontId="4" fillId="0" borderId="7" xfId="0" applyFont="1" applyBorder="1" applyAlignment="1">
      <alignment horizontal="center" vertical="center" shrinkToFit="1"/>
    </xf>
    <xf numFmtId="0" fontId="4" fillId="0" borderId="7" xfId="0" applyFont="1" applyBorder="1"/>
    <xf numFmtId="176" fontId="4" fillId="0" borderId="7" xfId="0" applyNumberFormat="1" applyFont="1" applyBorder="1" applyAlignment="1">
      <alignment horizontal="center" vertical="center" wrapText="1" shrinkToFit="1"/>
    </xf>
    <xf numFmtId="49" fontId="4" fillId="0" borderId="7" xfId="0" applyNumberFormat="1" applyFont="1" applyBorder="1" applyAlignment="1">
      <alignment horizontal="center" vertical="center" shrinkToFit="1"/>
    </xf>
    <xf numFmtId="0" fontId="1" fillId="0" borderId="7" xfId="0" applyFont="1" applyBorder="1" applyAlignment="1">
      <alignment horizontal="center" vertical="center" shrinkToFit="1"/>
    </xf>
    <xf numFmtId="0" fontId="0" fillId="0" borderId="2" xfId="0" applyBorder="1" applyAlignment="1">
      <alignment horizontal="center"/>
    </xf>
    <xf numFmtId="0" fontId="2" fillId="0" borderId="0" xfId="0" applyFont="1" applyAlignment="1">
      <alignment horizontal="center" vertical="center" wrapText="1" shrinkToFit="1"/>
    </xf>
    <xf numFmtId="0" fontId="3" fillId="0" borderId="0" xfId="0" applyFont="1" applyAlignment="1">
      <alignment horizontal="center" vertical="center" wrapText="1" shrinkToFit="1"/>
    </xf>
    <xf numFmtId="49" fontId="3" fillId="0" borderId="0" xfId="0" applyNumberFormat="1" applyFont="1" applyAlignment="1">
      <alignment horizontal="center" vertical="center" wrapText="1" shrinkToFit="1"/>
    </xf>
    <xf numFmtId="0" fontId="7" fillId="0" borderId="8" xfId="0" applyFont="1" applyBorder="1" applyAlignment="1">
      <alignment horizontal="left" vertical="center" wrapText="1" shrinkToFit="1"/>
    </xf>
    <xf numFmtId="49" fontId="7" fillId="0" borderId="8" xfId="0" applyNumberFormat="1" applyFont="1" applyBorder="1" applyAlignment="1">
      <alignment horizontal="left" vertical="center" wrapText="1" shrinkToFit="1"/>
    </xf>
    <xf numFmtId="0" fontId="18" fillId="0" borderId="1" xfId="0" applyFont="1" applyBorder="1" applyAlignment="1">
      <alignment horizontal="center" vertical="center" wrapText="1" shrinkToFit="1"/>
    </xf>
    <xf numFmtId="0" fontId="4" fillId="0" borderId="1" xfId="0" applyFont="1" applyFill="1" applyBorder="1" applyAlignment="1">
      <alignment horizontal="center"/>
    </xf>
    <xf numFmtId="49" fontId="0" fillId="0" borderId="1" xfId="0" applyNumberFormat="1" applyBorder="1" applyAlignment="1">
      <alignment horizontal="center" vertical="center" shrinkToFit="1"/>
    </xf>
    <xf numFmtId="0" fontId="0" fillId="0" borderId="1" xfId="0" applyFont="1" applyBorder="1" applyAlignment="1">
      <alignment horizontal="center"/>
    </xf>
    <xf numFmtId="0" fontId="0" fillId="0" borderId="1" xfId="0" applyFont="1" applyFill="1" applyBorder="1" applyAlignment="1">
      <alignment horizontal="center"/>
    </xf>
    <xf numFmtId="49" fontId="0" fillId="0" borderId="1" xfId="0" applyNumberFormat="1" applyFont="1" applyFill="1" applyBorder="1" applyAlignment="1">
      <alignment horizontal="center" vertical="center" shrinkToFit="1"/>
    </xf>
    <xf numFmtId="0" fontId="0" fillId="0" borderId="6" xfId="0" applyFont="1" applyBorder="1" applyAlignment="1">
      <alignment horizontal="center"/>
    </xf>
    <xf numFmtId="0" fontId="18" fillId="0" borderId="6" xfId="0" applyFont="1" applyBorder="1" applyAlignment="1">
      <alignment horizontal="center" vertical="center" wrapText="1" shrinkToFit="1"/>
    </xf>
    <xf numFmtId="49" fontId="0" fillId="0" borderId="6" xfId="0" applyNumberFormat="1" applyFont="1" applyBorder="1" applyAlignment="1">
      <alignment horizontal="center" vertical="center" shrinkToFit="1"/>
    </xf>
    <xf numFmtId="0" fontId="0" fillId="0" borderId="7" xfId="0" applyFont="1" applyBorder="1" applyAlignment="1">
      <alignment horizontal="center"/>
    </xf>
    <xf numFmtId="0" fontId="18" fillId="0" borderId="7" xfId="0" applyFont="1" applyBorder="1" applyAlignment="1">
      <alignment horizontal="center" vertical="center" wrapText="1" shrinkToFit="1"/>
    </xf>
    <xf numFmtId="49" fontId="0" fillId="0" borderId="7" xfId="0" applyNumberFormat="1" applyFont="1" applyBorder="1" applyAlignment="1">
      <alignment horizontal="center" vertical="center" shrinkToFit="1"/>
    </xf>
    <xf numFmtId="49" fontId="0" fillId="0" borderId="1" xfId="0" applyNumberFormat="1" applyFill="1" applyBorder="1" applyAlignment="1">
      <alignment horizontal="center" vertical="center" shrinkToFit="1"/>
    </xf>
    <xf numFmtId="49" fontId="1" fillId="0" borderId="1" xfId="0" applyNumberFormat="1" applyFont="1" applyFill="1" applyBorder="1" applyAlignment="1">
      <alignment horizontal="center" vertical="center" shrinkToFit="1"/>
    </xf>
    <xf numFmtId="0" fontId="20" fillId="0" borderId="0" xfId="0" applyFont="1"/>
    <xf numFmtId="176" fontId="21" fillId="2" borderId="0" xfId="0" applyNumberFormat="1" applyFont="1" applyFill="1"/>
    <xf numFmtId="0" fontId="0" fillId="0" borderId="0" xfId="0" applyAlignment="1"/>
    <xf numFmtId="0" fontId="1" fillId="0" borderId="1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49" fontId="0" fillId="2" borderId="1" xfId="0" applyNumberFormat="1" applyFill="1" applyBorder="1" applyAlignment="1">
      <alignment horizontal="center" vertical="center" shrinkToFit="1"/>
    </xf>
    <xf numFmtId="0" fontId="0" fillId="2" borderId="1" xfId="0" applyFill="1" applyBorder="1" applyAlignment="1">
      <alignment horizontal="center" vertical="center" shrinkToFit="1"/>
    </xf>
    <xf numFmtId="49" fontId="0" fillId="0" borderId="7" xfId="0" applyNumberFormat="1" applyBorder="1" applyAlignment="1">
      <alignment horizontal="center" vertical="center" shrinkToFit="1"/>
    </xf>
    <xf numFmtId="0" fontId="0" fillId="0" borderId="7" xfId="0" applyBorder="1" applyAlignment="1">
      <alignment horizontal="center" vertical="center" shrinkToFit="1"/>
    </xf>
    <xf numFmtId="0" fontId="0" fillId="8" borderId="1" xfId="0" applyFill="1" applyBorder="1" applyAlignment="1">
      <alignment horizontal="center"/>
    </xf>
    <xf numFmtId="0" fontId="4" fillId="8" borderId="1" xfId="0" applyFont="1" applyFill="1" applyBorder="1" applyAlignment="1">
      <alignment horizontal="center"/>
    </xf>
    <xf numFmtId="49" fontId="0" fillId="8" borderId="7" xfId="0" applyNumberFormat="1" applyFill="1" applyBorder="1" applyAlignment="1">
      <alignment horizontal="center" vertical="center" shrinkToFit="1"/>
    </xf>
    <xf numFmtId="0" fontId="0" fillId="8" borderId="7" xfId="0" applyFill="1" applyBorder="1" applyAlignment="1">
      <alignment horizontal="center" vertical="center" shrinkToFit="1"/>
    </xf>
    <xf numFmtId="0" fontId="0" fillId="8" borderId="9" xfId="0" applyFill="1" applyBorder="1" applyAlignment="1">
      <alignment vertical="center" shrinkToFit="1"/>
    </xf>
    <xf numFmtId="0" fontId="0" fillId="8" borderId="10" xfId="0" applyFill="1" applyBorder="1" applyAlignment="1">
      <alignment horizontal="center" vertical="center" shrinkToFit="1"/>
    </xf>
    <xf numFmtId="49" fontId="0" fillId="0" borderId="7" xfId="0" applyNumberFormat="1" applyFill="1" applyBorder="1" applyAlignment="1">
      <alignment horizontal="center" vertical="center" shrinkToFit="1"/>
    </xf>
    <xf numFmtId="0" fontId="0" fillId="0" borderId="7" xfId="0" applyFill="1" applyBorder="1" applyAlignment="1">
      <alignment horizontal="center" vertical="center" shrinkToFit="1"/>
    </xf>
    <xf numFmtId="49" fontId="0" fillId="8" borderId="1" xfId="0" applyNumberFormat="1" applyFill="1" applyBorder="1" applyAlignment="1">
      <alignment horizontal="center" vertical="center" shrinkToFit="1"/>
    </xf>
    <xf numFmtId="0" fontId="0" fillId="8" borderId="1" xfId="0" applyFill="1" applyBorder="1" applyAlignment="1">
      <alignment horizontal="center" vertical="center" shrinkToFit="1"/>
    </xf>
    <xf numFmtId="0" fontId="4" fillId="0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 shrinkToFit="1"/>
    </xf>
    <xf numFmtId="0" fontId="0" fillId="0" borderId="0" xfId="0" applyFont="1"/>
    <xf numFmtId="0" fontId="0" fillId="7" borderId="0" xfId="0" applyFill="1"/>
    <xf numFmtId="0" fontId="0" fillId="7" borderId="2" xfId="0" applyFill="1" applyBorder="1"/>
    <xf numFmtId="0" fontId="0" fillId="7" borderId="0" xfId="0" applyFill="1" applyBorder="1"/>
    <xf numFmtId="0" fontId="0" fillId="0" borderId="0" xfId="0" applyAlignment="1">
      <alignment horizontal="center" vertical="center"/>
    </xf>
    <xf numFmtId="0" fontId="0" fillId="7" borderId="1" xfId="0" applyFont="1" applyFill="1" applyBorder="1" applyAlignment="1">
      <alignment horizontal="center"/>
    </xf>
    <xf numFmtId="0" fontId="0" fillId="7" borderId="1" xfId="0" applyFont="1" applyFill="1" applyBorder="1" applyAlignment="1">
      <alignment horizontal="center" vertical="center"/>
    </xf>
    <xf numFmtId="0" fontId="0" fillId="7" borderId="1" xfId="0" applyFont="1" applyFill="1" applyBorder="1" applyAlignment="1">
      <alignment horizontal="center" vertical="center" shrinkToFit="1"/>
    </xf>
    <xf numFmtId="176" fontId="0" fillId="7" borderId="1" xfId="0" applyNumberFormat="1" applyFont="1" applyFill="1" applyBorder="1" applyAlignment="1">
      <alignment horizontal="center" vertical="center" shrinkToFit="1"/>
    </xf>
    <xf numFmtId="176" fontId="0" fillId="0" borderId="1" xfId="0" applyNumberFormat="1" applyFont="1" applyBorder="1" applyAlignment="1">
      <alignment horizontal="center" vertical="center" shrinkToFit="1"/>
    </xf>
    <xf numFmtId="0" fontId="0" fillId="7" borderId="1" xfId="0" applyFill="1" applyBorder="1" applyAlignment="1">
      <alignment horizontal="center"/>
    </xf>
    <xf numFmtId="0" fontId="0" fillId="7" borderId="1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 shrinkToFit="1"/>
    </xf>
    <xf numFmtId="0" fontId="4" fillId="7" borderId="1" xfId="0" applyFont="1" applyFill="1" applyBorder="1" applyAlignment="1">
      <alignment horizontal="center" vertical="center" shrinkToFit="1"/>
    </xf>
    <xf numFmtId="176" fontId="4" fillId="7" borderId="1" xfId="0" applyNumberFormat="1" applyFont="1" applyFill="1" applyBorder="1" applyAlignment="1">
      <alignment horizontal="center" vertical="center" shrinkToFit="1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Border="1"/>
    <xf numFmtId="0" fontId="0" fillId="7" borderId="1" xfId="0" applyFill="1" applyBorder="1"/>
    <xf numFmtId="176" fontId="0" fillId="0" borderId="1" xfId="0" applyNumberFormat="1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wrapText="1" shrinkToFit="1"/>
    </xf>
    <xf numFmtId="0" fontId="22" fillId="0" borderId="1" xfId="49" applyNumberFormat="1" applyFont="1" applyFill="1" applyBorder="1" applyAlignment="1">
      <alignment horizontal="center" vertical="center"/>
    </xf>
    <xf numFmtId="0" fontId="22" fillId="0" borderId="1" xfId="49" applyNumberFormat="1" applyFont="1" applyFill="1" applyBorder="1" applyAlignment="1">
      <alignment vertical="center"/>
    </xf>
    <xf numFmtId="176" fontId="22" fillId="0" borderId="1" xfId="49" applyNumberFormat="1" applyFont="1" applyFill="1" applyBorder="1" applyAlignment="1">
      <alignment horizontal="center" vertical="center" wrapText="1" shrinkToFit="1"/>
    </xf>
    <xf numFmtId="0" fontId="0" fillId="7" borderId="6" xfId="0" applyFill="1" applyBorder="1" applyAlignment="1">
      <alignment horizontal="center"/>
    </xf>
    <xf numFmtId="0" fontId="0" fillId="7" borderId="6" xfId="0" applyFill="1" applyBorder="1"/>
    <xf numFmtId="176" fontId="4" fillId="2" borderId="6" xfId="0" applyNumberFormat="1" applyFont="1" applyFill="1" applyBorder="1" applyAlignment="1">
      <alignment horizontal="center" vertical="center" shrinkToFit="1"/>
    </xf>
    <xf numFmtId="0" fontId="0" fillId="7" borderId="6" xfId="0" applyFont="1" applyFill="1" applyBorder="1" applyAlignment="1">
      <alignment horizontal="center" vertical="center" shrinkToFit="1"/>
    </xf>
    <xf numFmtId="0" fontId="0" fillId="7" borderId="6" xfId="0" applyFill="1" applyBorder="1" applyAlignment="1">
      <alignment horizontal="center" vertical="center" shrinkToFit="1"/>
    </xf>
    <xf numFmtId="0" fontId="0" fillId="0" borderId="2" xfId="0" applyBorder="1" applyAlignment="1">
      <alignment horizontal="center" vertical="center"/>
    </xf>
    <xf numFmtId="0" fontId="0" fillId="7" borderId="2" xfId="0" applyFill="1" applyBorder="1" applyAlignment="1">
      <alignment horizontal="center" vertical="center" shrinkToFit="1"/>
    </xf>
    <xf numFmtId="0" fontId="0" fillId="7" borderId="2" xfId="0" applyFont="1" applyFill="1" applyBorder="1" applyAlignment="1">
      <alignment horizontal="center" vertical="center" shrinkToFit="1"/>
    </xf>
    <xf numFmtId="0" fontId="0" fillId="0" borderId="0" xfId="0" applyBorder="1" applyAlignment="1">
      <alignment horizontal="center" vertical="center"/>
    </xf>
    <xf numFmtId="0" fontId="0" fillId="7" borderId="0" xfId="0" applyFill="1" applyBorder="1" applyAlignment="1">
      <alignment horizontal="center" vertical="center" shrinkToFit="1"/>
    </xf>
    <xf numFmtId="0" fontId="0" fillId="7" borderId="0" xfId="0" applyFont="1" applyFill="1" applyBorder="1" applyAlignment="1">
      <alignment horizontal="center" vertical="center" shrinkToFit="1"/>
    </xf>
    <xf numFmtId="0" fontId="0" fillId="0" borderId="11" xfId="0" applyFill="1" applyBorder="1" applyAlignment="1">
      <alignment horizontal="center"/>
    </xf>
    <xf numFmtId="0" fontId="1" fillId="7" borderId="1" xfId="0" applyFont="1" applyFill="1" applyBorder="1" applyAlignment="1">
      <alignment horizontal="center" vertical="center" shrinkToFit="1"/>
    </xf>
    <xf numFmtId="0" fontId="0" fillId="0" borderId="0" xfId="0" applyAlignment="1">
      <alignment wrapText="1"/>
    </xf>
    <xf numFmtId="0" fontId="1" fillId="0" borderId="0" xfId="0" applyFont="1" applyFill="1"/>
    <xf numFmtId="0" fontId="1" fillId="0" borderId="0" xfId="0" applyFont="1"/>
    <xf numFmtId="0" fontId="23" fillId="0" borderId="1" xfId="0" applyFont="1" applyBorder="1" applyAlignment="1">
      <alignment horizontal="center" vertical="center" wrapText="1" shrinkToFit="1"/>
    </xf>
    <xf numFmtId="0" fontId="1" fillId="2" borderId="1" xfId="0" applyFont="1" applyFill="1" applyBorder="1" applyAlignment="1">
      <alignment horizontal="center"/>
    </xf>
    <xf numFmtId="0" fontId="1" fillId="9" borderId="1" xfId="0" applyFont="1" applyFill="1" applyBorder="1" applyAlignment="1">
      <alignment horizontal="center"/>
    </xf>
    <xf numFmtId="0" fontId="23" fillId="9" borderId="1" xfId="0" applyFont="1" applyFill="1" applyBorder="1" applyAlignment="1">
      <alignment horizontal="center" vertical="center" wrapText="1" shrinkToFit="1"/>
    </xf>
    <xf numFmtId="0" fontId="1" fillId="9" borderId="1" xfId="0" applyFont="1" applyFill="1" applyBorder="1" applyAlignment="1">
      <alignment horizontal="center" vertical="center" shrinkToFit="1"/>
    </xf>
    <xf numFmtId="0" fontId="1" fillId="7" borderId="1" xfId="0" applyFont="1" applyFill="1" applyBorder="1" applyAlignment="1">
      <alignment horizontal="center"/>
    </xf>
    <xf numFmtId="0" fontId="4" fillId="0" borderId="0" xfId="0" applyFont="1"/>
    <xf numFmtId="176" fontId="1" fillId="2" borderId="1" xfId="0" applyNumberFormat="1" applyFont="1" applyFill="1" applyBorder="1" applyAlignment="1">
      <alignment horizontal="center" vertical="center" shrinkToFit="1"/>
    </xf>
    <xf numFmtId="0" fontId="21" fillId="0" borderId="0" xfId="0" applyFont="1"/>
    <xf numFmtId="0" fontId="24" fillId="7" borderId="1" xfId="0" applyFont="1" applyFill="1" applyBorder="1" applyAlignment="1">
      <alignment horizontal="center" vertical="center" wrapText="1" shrinkToFit="1"/>
    </xf>
    <xf numFmtId="0" fontId="24" fillId="0" borderId="1" xfId="0" applyFont="1" applyFill="1" applyBorder="1" applyAlignment="1">
      <alignment horizontal="center" vertical="center" wrapText="1" shrinkToFit="1"/>
    </xf>
    <xf numFmtId="0" fontId="25" fillId="7" borderId="1" xfId="0" applyFont="1" applyFill="1" applyBorder="1" applyAlignment="1">
      <alignment horizontal="center" vertical="center" wrapText="1" shrinkToFit="1"/>
    </xf>
    <xf numFmtId="58" fontId="0" fillId="7" borderId="1" xfId="0" applyNumberFormat="1" applyFont="1" applyFill="1" applyBorder="1" applyAlignment="1">
      <alignment horizontal="center" vertical="center" shrinkToFit="1"/>
    </xf>
    <xf numFmtId="0" fontId="25" fillId="0" borderId="1" xfId="0" applyFont="1" applyBorder="1" applyAlignment="1">
      <alignment horizontal="center" vertical="center" wrapText="1" shrinkToFit="1"/>
    </xf>
    <xf numFmtId="0" fontId="24" fillId="0" borderId="1" xfId="0" applyFont="1" applyBorder="1" applyAlignment="1">
      <alignment horizontal="center" vertical="center" wrapText="1" shrinkToFit="1"/>
    </xf>
    <xf numFmtId="0" fontId="0" fillId="0" borderId="7" xfId="0" applyBorder="1"/>
    <xf numFmtId="176" fontId="4" fillId="0" borderId="7" xfId="0" applyNumberFormat="1" applyFont="1" applyBorder="1" applyAlignment="1">
      <alignment horizontal="center" vertical="center" shrinkToFit="1"/>
    </xf>
    <xf numFmtId="0" fontId="4" fillId="7" borderId="7" xfId="0" applyFont="1" applyFill="1" applyBorder="1" applyAlignment="1">
      <alignment horizontal="center" vertical="center" shrinkToFit="1"/>
    </xf>
    <xf numFmtId="0" fontId="24" fillId="0" borderId="7" xfId="0" applyFont="1" applyBorder="1" applyAlignment="1">
      <alignment horizontal="center" vertical="center" wrapText="1" shrinkToFit="1"/>
    </xf>
    <xf numFmtId="0" fontId="4" fillId="2" borderId="1" xfId="0" applyFont="1" applyFill="1" applyBorder="1" applyAlignment="1">
      <alignment horizontal="center" vertical="center"/>
    </xf>
    <xf numFmtId="0" fontId="0" fillId="2" borderId="1" xfId="0" applyFill="1" applyBorder="1"/>
    <xf numFmtId="176" fontId="4" fillId="2" borderId="1" xfId="0" applyNumberFormat="1" applyFont="1" applyFill="1" applyBorder="1" applyAlignment="1">
      <alignment horizontal="center" vertical="center" shrinkToFit="1"/>
    </xf>
    <xf numFmtId="0" fontId="0" fillId="0" borderId="0" xfId="0" applyFont="1" applyFill="1"/>
    <xf numFmtId="0" fontId="4" fillId="0" borderId="0" xfId="0" applyFont="1" applyFill="1"/>
    <xf numFmtId="176" fontId="25" fillId="0" borderId="1" xfId="0" applyNumberFormat="1" applyFont="1" applyBorder="1" applyAlignment="1">
      <alignment horizontal="center" vertical="center" wrapText="1" shrinkToFit="1"/>
    </xf>
    <xf numFmtId="0" fontId="25" fillId="0" borderId="1" xfId="0" applyFont="1" applyFill="1" applyBorder="1" applyAlignment="1">
      <alignment horizontal="center" vertical="center" wrapText="1" shrinkToFit="1"/>
    </xf>
    <xf numFmtId="49" fontId="7" fillId="0" borderId="1" xfId="0" applyNumberFormat="1" applyFont="1" applyFill="1" applyBorder="1" applyAlignment="1">
      <alignment horizontal="center" vertical="center" wrapText="1" shrinkToFit="1"/>
    </xf>
    <xf numFmtId="176" fontId="24" fillId="0" borderId="1" xfId="0" applyNumberFormat="1" applyFont="1" applyBorder="1" applyAlignment="1">
      <alignment horizontal="center" vertical="center" wrapText="1" shrinkToFit="1"/>
    </xf>
    <xf numFmtId="49" fontId="18" fillId="0" borderId="1" xfId="0" applyNumberFormat="1" applyFont="1" applyBorder="1" applyAlignment="1">
      <alignment horizontal="center" vertical="center" wrapText="1" shrinkToFit="1"/>
    </xf>
    <xf numFmtId="176" fontId="25" fillId="0" borderId="1" xfId="0" applyNumberFormat="1" applyFont="1" applyFill="1" applyBorder="1" applyAlignment="1">
      <alignment horizontal="center" vertical="center" wrapText="1" shrinkToFit="1"/>
    </xf>
    <xf numFmtId="49" fontId="18" fillId="0" borderId="1" xfId="0" applyNumberFormat="1" applyFont="1" applyFill="1" applyBorder="1" applyAlignment="1">
      <alignment horizontal="center" vertical="center" wrapText="1" shrinkToFit="1"/>
    </xf>
    <xf numFmtId="0" fontId="26" fillId="0" borderId="1" xfId="0" applyFont="1" applyBorder="1" applyAlignment="1">
      <alignment horizontal="center" vertical="center" wrapText="1" shrinkToFit="1"/>
    </xf>
    <xf numFmtId="0" fontId="26" fillId="0" borderId="1" xfId="0" applyFont="1" applyFill="1" applyBorder="1" applyAlignment="1">
      <alignment horizontal="center" vertical="center" wrapText="1" shrinkToFit="1"/>
    </xf>
    <xf numFmtId="0" fontId="23" fillId="0" borderId="1" xfId="0" applyFont="1" applyFill="1" applyBorder="1" applyAlignment="1">
      <alignment horizontal="center" vertical="center" wrapText="1" shrinkToFit="1"/>
    </xf>
    <xf numFmtId="176" fontId="26" fillId="0" borderId="1" xfId="0" applyNumberFormat="1" applyFont="1" applyFill="1" applyBorder="1" applyAlignment="1">
      <alignment horizontal="center" vertical="center" wrapText="1" shrinkToFit="1"/>
    </xf>
    <xf numFmtId="49" fontId="23" fillId="0" borderId="1" xfId="0" applyNumberFormat="1" applyFont="1" applyFill="1" applyBorder="1" applyAlignment="1">
      <alignment horizontal="center" vertical="center" wrapText="1" shrinkToFit="1"/>
    </xf>
    <xf numFmtId="0" fontId="25" fillId="2" borderId="1" xfId="0" applyFont="1" applyFill="1" applyBorder="1" applyAlignment="1">
      <alignment horizontal="center" vertical="center" wrapText="1" shrinkToFit="1"/>
    </xf>
    <xf numFmtId="176" fontId="25" fillId="2" borderId="1" xfId="0" applyNumberFormat="1" applyFont="1" applyFill="1" applyBorder="1" applyAlignment="1">
      <alignment horizontal="center" vertical="center" wrapText="1" shrinkToFit="1"/>
    </xf>
    <xf numFmtId="49" fontId="7" fillId="2" borderId="1" xfId="0" applyNumberFormat="1" applyFont="1" applyFill="1" applyBorder="1" applyAlignment="1">
      <alignment horizontal="center" vertical="center" wrapText="1" shrinkToFit="1"/>
    </xf>
    <xf numFmtId="176" fontId="26" fillId="0" borderId="1" xfId="0" applyNumberFormat="1" applyFont="1" applyBorder="1" applyAlignment="1">
      <alignment horizontal="center" vertical="center" wrapText="1" shrinkToFit="1"/>
    </xf>
    <xf numFmtId="49" fontId="23" fillId="0" borderId="1" xfId="0" applyNumberFormat="1" applyFont="1" applyBorder="1" applyAlignment="1">
      <alignment horizontal="center" vertical="center" wrapText="1" shrinkToFit="1"/>
    </xf>
    <xf numFmtId="176" fontId="24" fillId="0" borderId="1" xfId="0" applyNumberFormat="1" applyFont="1" applyFill="1" applyBorder="1" applyAlignment="1">
      <alignment horizontal="center" vertical="center" wrapText="1" shrinkToFit="1"/>
    </xf>
    <xf numFmtId="0" fontId="1" fillId="0" borderId="1" xfId="0" applyFont="1" applyFill="1" applyBorder="1"/>
    <xf numFmtId="176" fontId="1" fillId="0" borderId="1" xfId="0" applyNumberFormat="1" applyFont="1" applyBorder="1" applyAlignment="1">
      <alignment horizontal="center" vertical="center" shrinkToFit="1"/>
    </xf>
    <xf numFmtId="0" fontId="25" fillId="10" borderId="1" xfId="0" applyFont="1" applyFill="1" applyBorder="1" applyAlignment="1">
      <alignment horizontal="center" vertical="center" wrapText="1" shrinkToFit="1"/>
    </xf>
    <xf numFmtId="0" fontId="7" fillId="10" borderId="1" xfId="0" applyFont="1" applyFill="1" applyBorder="1" applyAlignment="1">
      <alignment horizontal="center" vertical="center" wrapText="1" shrinkToFit="1"/>
    </xf>
    <xf numFmtId="176" fontId="25" fillId="10" borderId="1" xfId="0" applyNumberFormat="1" applyFont="1" applyFill="1" applyBorder="1" applyAlignment="1">
      <alignment horizontal="center" vertical="center" wrapText="1" shrinkToFit="1"/>
    </xf>
    <xf numFmtId="0" fontId="24" fillId="2" borderId="1" xfId="0" applyFont="1" applyFill="1" applyBorder="1" applyAlignment="1">
      <alignment horizontal="center" vertical="center" wrapText="1" shrinkToFit="1"/>
    </xf>
    <xf numFmtId="176" fontId="24" fillId="2" borderId="1" xfId="0" applyNumberFormat="1" applyFont="1" applyFill="1" applyBorder="1" applyAlignment="1">
      <alignment horizontal="center" vertical="center" wrapText="1" shrinkToFit="1"/>
    </xf>
    <xf numFmtId="0" fontId="0" fillId="0" borderId="1" xfId="0" applyBorder="1" applyAlignment="1">
      <alignment vertical="center"/>
    </xf>
    <xf numFmtId="0" fontId="0" fillId="0" borderId="1" xfId="0" applyFill="1" applyBorder="1" applyAlignment="1">
      <alignment horizontal="center" vertical="center"/>
    </xf>
    <xf numFmtId="0" fontId="0" fillId="0" borderId="1" xfId="0" applyFill="1" applyBorder="1" applyAlignment="1">
      <alignment vertical="center"/>
    </xf>
    <xf numFmtId="0" fontId="7" fillId="0" borderId="0" xfId="0" applyFont="1" applyAlignment="1">
      <alignment horizontal="center" vertical="center" wrapText="1" shrinkToFit="1"/>
    </xf>
    <xf numFmtId="176" fontId="0" fillId="0" borderId="0" xfId="0" applyNumberFormat="1"/>
    <xf numFmtId="176" fontId="0" fillId="2" borderId="0" xfId="0" applyNumberFormat="1" applyFill="1"/>
    <xf numFmtId="49" fontId="25" fillId="0" borderId="1" xfId="0" applyNumberFormat="1" applyFont="1" applyBorder="1" applyAlignment="1">
      <alignment horizontal="center" vertical="center" wrapText="1" shrinkToFit="1"/>
    </xf>
    <xf numFmtId="176" fontId="25" fillId="11" borderId="1" xfId="0" applyNumberFormat="1" applyFont="1" applyFill="1" applyBorder="1" applyAlignment="1">
      <alignment horizontal="center" vertical="center" wrapText="1" shrinkToFit="1"/>
    </xf>
    <xf numFmtId="49" fontId="24" fillId="0" borderId="1" xfId="0" applyNumberFormat="1" applyFont="1" applyBorder="1" applyAlignment="1">
      <alignment horizontal="center" vertical="center" wrapText="1" shrinkToFit="1"/>
    </xf>
    <xf numFmtId="176" fontId="24" fillId="7" borderId="1" xfId="0" applyNumberFormat="1" applyFont="1" applyFill="1" applyBorder="1" applyAlignment="1">
      <alignment horizontal="center" vertical="center" wrapText="1" shrinkToFit="1"/>
    </xf>
    <xf numFmtId="0" fontId="27" fillId="0" borderId="1" xfId="0" applyFont="1" applyBorder="1"/>
    <xf numFmtId="0" fontId="5" fillId="0" borderId="0" xfId="0" applyFont="1" applyAlignment="1">
      <alignment horizontal="center" vertical="center" shrinkToFit="1"/>
    </xf>
    <xf numFmtId="49" fontId="5" fillId="0" borderId="0" xfId="0" applyNumberFormat="1" applyFont="1" applyAlignment="1">
      <alignment horizontal="center" vertical="center" wrapText="1" shrinkToFit="1"/>
    </xf>
    <xf numFmtId="0" fontId="5" fillId="0" borderId="0" xfId="0" applyFont="1" applyAlignment="1">
      <alignment vertical="center" shrinkToFit="1"/>
    </xf>
    <xf numFmtId="0" fontId="7" fillId="0" borderId="6" xfId="0" applyFont="1" applyBorder="1" applyAlignment="1">
      <alignment horizontal="center" vertical="center" wrapText="1" shrinkToFit="1"/>
    </xf>
    <xf numFmtId="0" fontId="7" fillId="0" borderId="7" xfId="0" applyFont="1" applyBorder="1" applyAlignment="1">
      <alignment horizontal="center" vertical="center" wrapText="1" shrinkToFit="1"/>
    </xf>
    <xf numFmtId="0" fontId="7" fillId="0" borderId="2" xfId="0" applyFont="1" applyBorder="1" applyAlignment="1">
      <alignment horizontal="left" vertical="center" wrapText="1" shrinkToFit="1"/>
    </xf>
    <xf numFmtId="49" fontId="7" fillId="0" borderId="0" xfId="0" applyNumberFormat="1" applyFont="1" applyAlignment="1">
      <alignment horizontal="left" vertical="center" wrapText="1" shrinkToFit="1"/>
    </xf>
    <xf numFmtId="0" fontId="7" fillId="0" borderId="0" xfId="0" applyFont="1" applyAlignment="1">
      <alignment horizontal="left" vertical="center" wrapText="1" shrinkToFit="1"/>
    </xf>
    <xf numFmtId="0" fontId="28" fillId="0" borderId="0" xfId="0" applyFont="1" applyAlignment="1">
      <alignment horizontal="center" vertical="center" shrinkToFit="1"/>
    </xf>
    <xf numFmtId="0" fontId="5" fillId="0" borderId="8" xfId="0" applyFont="1" applyBorder="1" applyAlignment="1">
      <alignment horizontal="left" vertical="center" shrinkToFit="1"/>
    </xf>
    <xf numFmtId="0" fontId="5" fillId="0" borderId="1" xfId="0" applyFont="1" applyBorder="1" applyAlignment="1">
      <alignment horizontal="center" vertical="center" shrinkToFit="1"/>
    </xf>
    <xf numFmtId="0" fontId="5" fillId="0" borderId="1" xfId="0" applyFont="1" applyBorder="1" applyAlignment="1">
      <alignment horizontal="center" vertical="center" wrapText="1" shrinkToFit="1"/>
    </xf>
    <xf numFmtId="49" fontId="5" fillId="0" borderId="1" xfId="0" applyNumberFormat="1" applyFont="1" applyBorder="1" applyAlignment="1">
      <alignment horizontal="center" vertical="center" shrinkToFit="1"/>
    </xf>
    <xf numFmtId="0" fontId="5" fillId="2" borderId="1" xfId="0" applyFont="1" applyFill="1" applyBorder="1" applyAlignment="1">
      <alignment horizontal="center" vertical="center" shrinkToFit="1"/>
    </xf>
    <xf numFmtId="0" fontId="5" fillId="0" borderId="2" xfId="0" applyFont="1" applyBorder="1" applyAlignment="1">
      <alignment horizontal="left" vertical="center" shrinkToFit="1"/>
    </xf>
    <xf numFmtId="0" fontId="5" fillId="0" borderId="0" xfId="0" applyFont="1" applyAlignment="1">
      <alignment horizontal="left" vertical="center" shrinkToFit="1"/>
    </xf>
    <xf numFmtId="0" fontId="29" fillId="0" borderId="0" xfId="0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center" vertical="center" wrapText="1"/>
    </xf>
    <xf numFmtId="14" fontId="29" fillId="0" borderId="1" xfId="0" applyNumberFormat="1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29" fillId="0" borderId="6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7" xfId="0" applyFont="1" applyFill="1" applyBorder="1" applyAlignment="1">
      <alignment horizontal="center" vertical="center" wrapText="1"/>
    </xf>
    <xf numFmtId="0" fontId="29" fillId="2" borderId="1" xfId="0" applyFont="1" applyFill="1" applyBorder="1" applyAlignment="1">
      <alignment horizontal="center" vertical="center" wrapText="1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" xfId="49"/>
  </cellStyles>
  <tableStyles count="0" defaultTableStyle="TableStyleMedium9" defaultPivotStyle="PivotStyleLight16"/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5" Type="http://schemas.openxmlformats.org/officeDocument/2006/relationships/styles" Target="styles.xml"/><Relationship Id="rId34" Type="http://schemas.openxmlformats.org/officeDocument/2006/relationships/sharedStrings" Target="sharedStrings.xml"/><Relationship Id="rId33" Type="http://schemas.openxmlformats.org/officeDocument/2006/relationships/theme" Target="theme/theme1.xml"/><Relationship Id="rId32" Type="http://schemas.openxmlformats.org/officeDocument/2006/relationships/worksheet" Target="worksheets/sheet32.xml"/><Relationship Id="rId31" Type="http://schemas.openxmlformats.org/officeDocument/2006/relationships/worksheet" Target="worksheets/sheet31.xml"/><Relationship Id="rId30" Type="http://schemas.openxmlformats.org/officeDocument/2006/relationships/worksheet" Target="worksheets/sheet30.xml"/><Relationship Id="rId3" Type="http://schemas.openxmlformats.org/officeDocument/2006/relationships/worksheet" Target="worksheets/sheet3.xml"/><Relationship Id="rId29" Type="http://schemas.openxmlformats.org/officeDocument/2006/relationships/worksheet" Target="worksheets/sheet29.xml"/><Relationship Id="rId28" Type="http://schemas.openxmlformats.org/officeDocument/2006/relationships/worksheet" Target="worksheets/sheet28.xml"/><Relationship Id="rId27" Type="http://schemas.openxmlformats.org/officeDocument/2006/relationships/worksheet" Target="worksheets/sheet27.xml"/><Relationship Id="rId26" Type="http://schemas.openxmlformats.org/officeDocument/2006/relationships/worksheet" Target="worksheets/sheet26.xml"/><Relationship Id="rId25" Type="http://schemas.openxmlformats.org/officeDocument/2006/relationships/worksheet" Target="worksheets/sheet25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4" Type="http://schemas.openxmlformats.org/officeDocument/2006/relationships/image" Target="../media/image7.png"/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12</xdr:col>
      <xdr:colOff>447675</xdr:colOff>
      <xdr:row>4</xdr:row>
      <xdr:rowOff>91440</xdr:rowOff>
    </xdr:from>
    <xdr:to>
      <xdr:col>14</xdr:col>
      <xdr:colOff>198120</xdr:colOff>
      <xdr:row>9</xdr:row>
      <xdr:rowOff>15240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054840" y="1219200"/>
          <a:ext cx="1122045" cy="9715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10</xdr:col>
      <xdr:colOff>668020</xdr:colOff>
      <xdr:row>71</xdr:row>
      <xdr:rowOff>57150</xdr:rowOff>
    </xdr:from>
    <xdr:to>
      <xdr:col>26</xdr:col>
      <xdr:colOff>571500</xdr:colOff>
      <xdr:row>116</xdr:row>
      <xdr:rowOff>133350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618470" y="13703300"/>
          <a:ext cx="10744200" cy="77914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9</xdr:col>
      <xdr:colOff>219075</xdr:colOff>
      <xdr:row>53</xdr:row>
      <xdr:rowOff>76200</xdr:rowOff>
    </xdr:from>
    <xdr:to>
      <xdr:col>18</xdr:col>
      <xdr:colOff>95250</xdr:colOff>
      <xdr:row>61</xdr:row>
      <xdr:rowOff>104775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239375" y="9467850"/>
          <a:ext cx="6048375" cy="14001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9</xdr:col>
      <xdr:colOff>371475</xdr:colOff>
      <xdr:row>8</xdr:row>
      <xdr:rowOff>76200</xdr:rowOff>
    </xdr:from>
    <xdr:to>
      <xdr:col>21</xdr:col>
      <xdr:colOff>213995</xdr:colOff>
      <xdr:row>10</xdr:row>
      <xdr:rowOff>19685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984740" y="2044700"/>
          <a:ext cx="8072120" cy="299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600075</xdr:colOff>
      <xdr:row>11</xdr:row>
      <xdr:rowOff>73025</xdr:rowOff>
    </xdr:from>
    <xdr:to>
      <xdr:col>20</xdr:col>
      <xdr:colOff>209550</xdr:colOff>
      <xdr:row>12</xdr:row>
      <xdr:rowOff>95250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213340" y="2574925"/>
          <a:ext cx="7153275" cy="200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266700</xdr:colOff>
      <xdr:row>14</xdr:row>
      <xdr:rowOff>139700</xdr:rowOff>
    </xdr:from>
    <xdr:to>
      <xdr:col>22</xdr:col>
      <xdr:colOff>152400</xdr:colOff>
      <xdr:row>16</xdr:row>
      <xdr:rowOff>146050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879965" y="3175000"/>
          <a:ext cx="8801100" cy="361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483870</xdr:colOff>
      <xdr:row>17</xdr:row>
      <xdr:rowOff>130175</xdr:rowOff>
    </xdr:from>
    <xdr:to>
      <xdr:col>22</xdr:col>
      <xdr:colOff>321945</xdr:colOff>
      <xdr:row>18</xdr:row>
      <xdr:rowOff>161925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097135" y="3698875"/>
          <a:ext cx="8753475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247650</xdr:colOff>
      <xdr:row>7</xdr:row>
      <xdr:rowOff>3175</xdr:rowOff>
    </xdr:from>
    <xdr:to>
      <xdr:col>21</xdr:col>
      <xdr:colOff>90170</xdr:colOff>
      <xdr:row>8</xdr:row>
      <xdr:rowOff>124460</xdr:rowOff>
    </xdr:to>
    <xdr:pic>
      <xdr:nvPicPr>
        <xdr:cNvPr id="6" name="图片 5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860915" y="1793875"/>
          <a:ext cx="8072120" cy="299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123825</xdr:colOff>
      <xdr:row>9</xdr:row>
      <xdr:rowOff>44450</xdr:rowOff>
    </xdr:from>
    <xdr:to>
      <xdr:col>19</xdr:col>
      <xdr:colOff>419100</xdr:colOff>
      <xdr:row>10</xdr:row>
      <xdr:rowOff>66675</xdr:rowOff>
    </xdr:to>
    <xdr:pic>
      <xdr:nvPicPr>
        <xdr:cNvPr id="7" name="图片 6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737090" y="2190750"/>
          <a:ext cx="7153275" cy="200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352425</xdr:colOff>
      <xdr:row>11</xdr:row>
      <xdr:rowOff>139700</xdr:rowOff>
    </xdr:from>
    <xdr:to>
      <xdr:col>22</xdr:col>
      <xdr:colOff>238125</xdr:colOff>
      <xdr:row>13</xdr:row>
      <xdr:rowOff>146050</xdr:rowOff>
    </xdr:to>
    <xdr:pic>
      <xdr:nvPicPr>
        <xdr:cNvPr id="8" name="图片 7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965690" y="2641600"/>
          <a:ext cx="8801100" cy="361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340995</xdr:colOff>
      <xdr:row>13</xdr:row>
      <xdr:rowOff>168275</xdr:rowOff>
    </xdr:from>
    <xdr:to>
      <xdr:col>22</xdr:col>
      <xdr:colOff>179070</xdr:colOff>
      <xdr:row>15</xdr:row>
      <xdr:rowOff>22225</xdr:rowOff>
    </xdr:to>
    <xdr:pic>
      <xdr:nvPicPr>
        <xdr:cNvPr id="9" name="图片 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954260" y="3025775"/>
          <a:ext cx="8753475" cy="2095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08"/>
  <sheetViews>
    <sheetView tabSelected="1" topLeftCell="A188" workbookViewId="0">
      <selection activeCell="B226" sqref="B226"/>
    </sheetView>
  </sheetViews>
  <sheetFormatPr defaultColWidth="9" defaultRowHeight="14.25" outlineLevelCol="5"/>
  <cols>
    <col min="1" max="1" width="11.125" style="423" customWidth="1"/>
    <col min="2" max="2" width="52.9333333333333" style="423" customWidth="1"/>
    <col min="3" max="3" width="15.4166666666667" style="423" customWidth="1"/>
    <col min="4" max="4" width="35.75" style="423" customWidth="1"/>
    <col min="5" max="5" width="9.375" style="423"/>
    <col min="6" max="6" width="16.875" style="423" customWidth="1"/>
    <col min="7" max="16384" width="9" style="423"/>
  </cols>
  <sheetData>
    <row r="1" s="423" customFormat="1" spans="1:6">
      <c r="A1" s="424" t="s">
        <v>0</v>
      </c>
      <c r="B1" s="424" t="s">
        <v>1</v>
      </c>
      <c r="C1" s="424" t="s">
        <v>2</v>
      </c>
      <c r="D1" s="424" t="s">
        <v>3</v>
      </c>
      <c r="E1" s="424"/>
      <c r="F1" s="424" t="s">
        <v>4</v>
      </c>
    </row>
    <row r="2" s="423" customFormat="1" spans="1:6">
      <c r="A2" s="425">
        <v>44747</v>
      </c>
      <c r="B2" s="424" t="s">
        <v>5</v>
      </c>
      <c r="C2" s="424"/>
      <c r="D2" s="424"/>
      <c r="E2" s="424">
        <v>120</v>
      </c>
      <c r="F2" s="424" t="s">
        <v>6</v>
      </c>
    </row>
    <row r="3" s="423" customFormat="1" spans="1:6">
      <c r="A3" s="425">
        <v>44746</v>
      </c>
      <c r="B3" s="424" t="s">
        <v>7</v>
      </c>
      <c r="C3" s="424"/>
      <c r="D3" s="424"/>
      <c r="E3" s="424">
        <f>100+140+2245</f>
        <v>2485</v>
      </c>
      <c r="F3" s="424"/>
    </row>
    <row r="4" s="423" customFormat="1" spans="1:6">
      <c r="A4" s="425">
        <v>44745</v>
      </c>
      <c r="B4" s="424" t="s">
        <v>8</v>
      </c>
      <c r="C4" s="424"/>
      <c r="D4" s="424"/>
      <c r="E4" s="424">
        <v>180</v>
      </c>
      <c r="F4" s="424"/>
    </row>
    <row r="5" s="423" customFormat="1" ht="28.5" spans="1:6">
      <c r="A5" s="425">
        <v>44744</v>
      </c>
      <c r="B5" s="424" t="s">
        <v>9</v>
      </c>
      <c r="C5" s="424"/>
      <c r="D5" s="424"/>
      <c r="E5" s="424">
        <f>100+116+1005+150</f>
        <v>1371</v>
      </c>
      <c r="F5" s="424"/>
    </row>
    <row r="6" s="423" customFormat="1" spans="1:6">
      <c r="A6" s="425">
        <v>44743</v>
      </c>
      <c r="B6" s="424" t="s">
        <v>10</v>
      </c>
      <c r="C6" s="424"/>
      <c r="D6" s="424"/>
      <c r="E6" s="424">
        <v>100</v>
      </c>
      <c r="F6" s="424"/>
    </row>
    <row r="7" s="423" customFormat="1" spans="1:6">
      <c r="A7" s="425">
        <v>44742</v>
      </c>
      <c r="B7" s="424" t="s">
        <v>10</v>
      </c>
      <c r="C7" s="424"/>
      <c r="D7" s="424"/>
      <c r="E7" s="424">
        <v>100</v>
      </c>
      <c r="F7" s="424"/>
    </row>
    <row r="8" s="423" customFormat="1" spans="1:6">
      <c r="A8" s="425">
        <v>44741</v>
      </c>
      <c r="B8" s="424" t="s">
        <v>10</v>
      </c>
      <c r="C8" s="424"/>
      <c r="D8" s="424"/>
      <c r="E8" s="424">
        <v>100</v>
      </c>
      <c r="F8" s="424"/>
    </row>
    <row r="9" s="423" customFormat="1" spans="1:6">
      <c r="A9" s="425">
        <v>44740</v>
      </c>
      <c r="B9" s="424" t="s">
        <v>10</v>
      </c>
      <c r="C9" s="424"/>
      <c r="D9" s="424"/>
      <c r="E9" s="424">
        <v>100</v>
      </c>
      <c r="F9" s="424"/>
    </row>
    <row r="10" s="423" customFormat="1" spans="1:6">
      <c r="A10" s="425">
        <v>44739</v>
      </c>
      <c r="B10" s="424" t="s">
        <v>10</v>
      </c>
      <c r="C10" s="424"/>
      <c r="D10" s="424"/>
      <c r="E10" s="424">
        <v>100</v>
      </c>
      <c r="F10" s="424"/>
    </row>
    <row r="11" s="423" customFormat="1" ht="28.5" spans="1:6">
      <c r="A11" s="425">
        <v>44738</v>
      </c>
      <c r="B11" s="424" t="s">
        <v>11</v>
      </c>
      <c r="C11" s="424"/>
      <c r="D11" s="424"/>
      <c r="E11" s="424">
        <f>100+100+1198+112+16</f>
        <v>1526</v>
      </c>
      <c r="F11" s="424"/>
    </row>
    <row r="12" s="423" customFormat="1" spans="1:6">
      <c r="A12" s="425">
        <v>44737</v>
      </c>
      <c r="B12" s="424" t="s">
        <v>10</v>
      </c>
      <c r="C12" s="424"/>
      <c r="D12" s="424"/>
      <c r="E12" s="424">
        <v>100</v>
      </c>
      <c r="F12" s="424"/>
    </row>
    <row r="13" s="423" customFormat="1" spans="1:6">
      <c r="A13" s="425">
        <v>44736</v>
      </c>
      <c r="B13" s="424" t="s">
        <v>12</v>
      </c>
      <c r="C13" s="424"/>
      <c r="D13" s="424" t="s">
        <v>13</v>
      </c>
      <c r="E13" s="424">
        <v>450</v>
      </c>
      <c r="F13" s="424"/>
    </row>
    <row r="14" s="423" customFormat="1" spans="1:6">
      <c r="A14" s="425">
        <v>44735</v>
      </c>
      <c r="B14" s="424" t="s">
        <v>14</v>
      </c>
      <c r="C14" s="424"/>
      <c r="E14" s="424">
        <v>2100</v>
      </c>
      <c r="F14" s="424"/>
    </row>
    <row r="15" s="423" customFormat="1" spans="1:6">
      <c r="A15" s="425">
        <v>44734</v>
      </c>
      <c r="B15" s="424" t="s">
        <v>15</v>
      </c>
      <c r="C15" s="424"/>
      <c r="D15" s="424" t="s">
        <v>16</v>
      </c>
      <c r="E15" s="424">
        <v>260</v>
      </c>
      <c r="F15" s="424"/>
    </row>
    <row r="16" s="423" customFormat="1" ht="28.5" spans="1:6">
      <c r="A16" s="425">
        <v>44733</v>
      </c>
      <c r="B16" s="424" t="s">
        <v>17</v>
      </c>
      <c r="C16" s="424"/>
      <c r="D16" s="424" t="s">
        <v>18</v>
      </c>
      <c r="E16" s="424">
        <v>740</v>
      </c>
      <c r="F16" s="424"/>
    </row>
    <row r="17" s="423" customFormat="1" ht="28.5" spans="1:6">
      <c r="A17" s="425">
        <v>44732</v>
      </c>
      <c r="B17" s="424" t="s">
        <v>19</v>
      </c>
      <c r="C17" s="424"/>
      <c r="D17" s="424" t="s">
        <v>20</v>
      </c>
      <c r="E17" s="424">
        <f>100+325+1057</f>
        <v>1482</v>
      </c>
      <c r="F17" s="424"/>
    </row>
    <row r="18" s="423" customFormat="1" ht="28.5" spans="1:6">
      <c r="A18" s="425">
        <v>44731</v>
      </c>
      <c r="B18" s="424" t="s">
        <v>21</v>
      </c>
      <c r="C18" s="424"/>
      <c r="D18" s="424" t="s">
        <v>22</v>
      </c>
      <c r="E18" s="424">
        <f>2110+100+35+190+240</f>
        <v>2675</v>
      </c>
      <c r="F18" s="424"/>
    </row>
    <row r="19" s="423" customFormat="1" spans="1:6">
      <c r="A19" s="425">
        <v>44730</v>
      </c>
      <c r="B19" s="424" t="s">
        <v>23</v>
      </c>
      <c r="C19" s="424"/>
      <c r="D19" s="424" t="s">
        <v>24</v>
      </c>
      <c r="E19" s="424">
        <f>100+225+5640</f>
        <v>5965</v>
      </c>
      <c r="F19" s="424"/>
    </row>
    <row r="20" s="423" customFormat="1" ht="28.5" spans="1:6">
      <c r="A20" s="425">
        <v>44729</v>
      </c>
      <c r="B20" s="424" t="s">
        <v>25</v>
      </c>
      <c r="C20" s="424"/>
      <c r="D20" s="424"/>
      <c r="E20" s="424">
        <f>100+180+3000+7+43</f>
        <v>3330</v>
      </c>
      <c r="F20" s="424"/>
    </row>
    <row r="21" s="423" customFormat="1" spans="1:6">
      <c r="A21" s="425">
        <v>44728</v>
      </c>
      <c r="B21" s="424" t="s">
        <v>26</v>
      </c>
      <c r="C21" s="424"/>
      <c r="D21" s="424" t="s">
        <v>27</v>
      </c>
      <c r="E21" s="424">
        <v>248</v>
      </c>
      <c r="F21" s="424"/>
    </row>
    <row r="22" s="423" customFormat="1" ht="28.5" spans="1:6">
      <c r="A22" s="425">
        <v>44727</v>
      </c>
      <c r="B22" s="424" t="s">
        <v>28</v>
      </c>
      <c r="C22" s="424"/>
      <c r="D22" s="424"/>
      <c r="E22" s="424">
        <f>100+60+90+2425+1000+23+230</f>
        <v>3928</v>
      </c>
      <c r="F22" s="424"/>
    </row>
    <row r="23" s="423" customFormat="1" spans="1:6">
      <c r="A23" s="425">
        <v>44726</v>
      </c>
      <c r="B23" s="424" t="s">
        <v>29</v>
      </c>
      <c r="C23" s="424"/>
      <c r="D23" s="424"/>
      <c r="E23" s="424">
        <f>100+23+3000</f>
        <v>3123</v>
      </c>
      <c r="F23" s="424"/>
    </row>
    <row r="24" s="423" customFormat="1" spans="1:6">
      <c r="A24" s="425">
        <v>44725</v>
      </c>
      <c r="B24" s="424" t="s">
        <v>30</v>
      </c>
      <c r="C24" s="424"/>
      <c r="D24" s="424" t="s">
        <v>31</v>
      </c>
      <c r="E24" s="424">
        <f>100+340+24+24</f>
        <v>488</v>
      </c>
      <c r="F24" s="424"/>
    </row>
    <row r="25" s="423" customFormat="1" ht="28.5" spans="1:6">
      <c r="A25" s="425">
        <v>44724</v>
      </c>
      <c r="B25" s="424" t="s">
        <v>32</v>
      </c>
      <c r="C25" s="424"/>
      <c r="D25" s="424" t="s">
        <v>33</v>
      </c>
      <c r="E25" s="424">
        <f>100+140+65+400</f>
        <v>705</v>
      </c>
      <c r="F25" s="424"/>
    </row>
    <row r="26" s="423" customFormat="1" spans="1:6">
      <c r="A26" s="425">
        <v>44723</v>
      </c>
      <c r="B26" s="424" t="s">
        <v>34</v>
      </c>
      <c r="C26" s="424"/>
      <c r="D26" s="424"/>
      <c r="E26" s="424">
        <f>100+75</f>
        <v>175</v>
      </c>
      <c r="F26" s="424"/>
    </row>
    <row r="27" s="423" customFormat="1" spans="1:6">
      <c r="A27" s="425">
        <v>44722</v>
      </c>
      <c r="B27" s="424" t="s">
        <v>35</v>
      </c>
      <c r="C27" s="424"/>
      <c r="D27" s="424"/>
      <c r="E27" s="424">
        <f>100+24+75</f>
        <v>199</v>
      </c>
      <c r="F27" s="424"/>
    </row>
    <row r="28" s="423" customFormat="1" spans="1:6">
      <c r="A28" s="425">
        <v>44721</v>
      </c>
      <c r="B28" s="424" t="s">
        <v>36</v>
      </c>
      <c r="C28" s="424"/>
      <c r="D28" s="424" t="s">
        <v>37</v>
      </c>
      <c r="E28" s="424">
        <f>100+20+80+75</f>
        <v>275</v>
      </c>
      <c r="F28" s="424"/>
    </row>
    <row r="29" s="423" customFormat="1" ht="28.5" spans="1:6">
      <c r="A29" s="425">
        <v>44720</v>
      </c>
      <c r="B29" s="424" t="s">
        <v>38</v>
      </c>
      <c r="C29" s="424"/>
      <c r="D29" s="424" t="s">
        <v>39</v>
      </c>
      <c r="E29" s="424">
        <f>100+20+20+48+240</f>
        <v>428</v>
      </c>
      <c r="F29" s="424"/>
    </row>
    <row r="30" s="423" customFormat="1" spans="1:6">
      <c r="A30" s="425">
        <v>44719</v>
      </c>
      <c r="B30" s="424" t="s">
        <v>40</v>
      </c>
      <c r="C30" s="424"/>
      <c r="D30" s="424"/>
      <c r="E30" s="424">
        <v>160</v>
      </c>
      <c r="F30" s="424"/>
    </row>
    <row r="31" s="423" customFormat="1" ht="28.5" spans="1:6">
      <c r="A31" s="425">
        <v>44717</v>
      </c>
      <c r="B31" s="424" t="s">
        <v>41</v>
      </c>
      <c r="C31" s="424"/>
      <c r="D31" s="424" t="s">
        <v>42</v>
      </c>
      <c r="E31" s="424">
        <f>100+20+20+300+1050</f>
        <v>1490</v>
      </c>
      <c r="F31" s="424"/>
    </row>
    <row r="32" s="423" customFormat="1" ht="28.5" spans="1:6">
      <c r="A32" s="425">
        <v>44716</v>
      </c>
      <c r="B32" s="424" t="s">
        <v>43</v>
      </c>
      <c r="C32" s="424"/>
      <c r="D32" s="424" t="s">
        <v>44</v>
      </c>
      <c r="E32" s="424">
        <f>100+20+340+24+8+24+24+24+24+840</f>
        <v>1428</v>
      </c>
      <c r="F32" s="424"/>
    </row>
    <row r="33" s="423" customFormat="1" spans="1:6">
      <c r="A33" s="425">
        <v>44715</v>
      </c>
      <c r="B33" s="424" t="s">
        <v>45</v>
      </c>
      <c r="C33" s="424"/>
      <c r="D33" s="424" t="s">
        <v>46</v>
      </c>
      <c r="E33" s="424">
        <f>100+20+24+24</f>
        <v>168</v>
      </c>
      <c r="F33" s="424"/>
    </row>
    <row r="34" s="423" customFormat="1" spans="1:6">
      <c r="A34" s="425">
        <v>44714</v>
      </c>
      <c r="B34" s="424" t="s">
        <v>47</v>
      </c>
      <c r="C34" s="424"/>
      <c r="D34" s="424" t="s">
        <v>48</v>
      </c>
      <c r="E34" s="424">
        <f>100+20+42+20</f>
        <v>182</v>
      </c>
      <c r="F34" s="424"/>
    </row>
    <row r="35" s="423" customFormat="1" ht="42.75" spans="1:6">
      <c r="A35" s="425">
        <v>44713</v>
      </c>
      <c r="B35" s="424" t="s">
        <v>49</v>
      </c>
      <c r="C35" s="424"/>
      <c r="D35" s="424" t="s">
        <v>50</v>
      </c>
      <c r="E35" s="424">
        <f>100+20+300</f>
        <v>420</v>
      </c>
      <c r="F35" s="424"/>
    </row>
    <row r="36" s="423" customFormat="1" spans="1:6">
      <c r="A36" s="425">
        <v>44712</v>
      </c>
      <c r="B36" s="424" t="s">
        <v>40</v>
      </c>
      <c r="C36" s="424"/>
      <c r="D36" s="424"/>
      <c r="E36" s="424">
        <f>100+20+20+20</f>
        <v>160</v>
      </c>
      <c r="F36" s="424"/>
    </row>
    <row r="37" s="423" customFormat="1" ht="28.5" spans="1:6">
      <c r="A37" s="425">
        <v>44711</v>
      </c>
      <c r="B37" s="424" t="s">
        <v>51</v>
      </c>
      <c r="C37" s="424"/>
      <c r="D37" s="424" t="s">
        <v>52</v>
      </c>
      <c r="E37" s="424">
        <f>100+20+230+48+350+20</f>
        <v>768</v>
      </c>
      <c r="F37" s="424"/>
    </row>
    <row r="38" s="423" customFormat="1" ht="28.5" spans="1:6">
      <c r="A38" s="425">
        <v>44710</v>
      </c>
      <c r="B38" s="424" t="s">
        <v>53</v>
      </c>
      <c r="C38" s="424"/>
      <c r="D38" s="424" t="s">
        <v>54</v>
      </c>
      <c r="E38" s="424">
        <f>100+20+24+24+410+42</f>
        <v>620</v>
      </c>
      <c r="F38" s="424"/>
    </row>
    <row r="39" s="423" customFormat="1" spans="1:6">
      <c r="A39" s="425">
        <v>44709</v>
      </c>
      <c r="B39" s="424" t="s">
        <v>55</v>
      </c>
      <c r="C39" s="424"/>
      <c r="D39" s="424" t="s">
        <v>56</v>
      </c>
      <c r="E39" s="424">
        <f>100+20+24+420+57</f>
        <v>621</v>
      </c>
      <c r="F39" s="424"/>
    </row>
    <row r="40" s="423" customFormat="1" ht="28.5" spans="1:6">
      <c r="A40" s="425">
        <v>44708</v>
      </c>
      <c r="B40" s="426" t="s">
        <v>57</v>
      </c>
      <c r="C40" s="424"/>
      <c r="D40" s="424" t="s">
        <v>58</v>
      </c>
      <c r="E40" s="424">
        <f>100+20+640+90+470+3</f>
        <v>1323</v>
      </c>
      <c r="F40" s="424"/>
    </row>
    <row r="41" s="423" customFormat="1" ht="28.5" spans="1:6">
      <c r="A41" s="425">
        <v>44707</v>
      </c>
      <c r="B41" s="426" t="s">
        <v>59</v>
      </c>
      <c r="C41" s="424"/>
      <c r="D41" s="424" t="s">
        <v>60</v>
      </c>
      <c r="E41" s="424">
        <f>100+20+120+48+85</f>
        <v>373</v>
      </c>
      <c r="F41" s="424"/>
    </row>
    <row r="42" s="423" customFormat="1" ht="28.5" spans="1:6">
      <c r="A42" s="425">
        <v>44706</v>
      </c>
      <c r="B42" s="424" t="s">
        <v>61</v>
      </c>
      <c r="C42" s="424"/>
      <c r="D42" s="424" t="s">
        <v>62</v>
      </c>
      <c r="E42" s="424">
        <f>100+20+485+90+62</f>
        <v>757</v>
      </c>
      <c r="F42" s="424"/>
    </row>
    <row r="43" s="423" customFormat="1" ht="28.5" spans="1:6">
      <c r="A43" s="425">
        <v>44705</v>
      </c>
      <c r="B43" s="424" t="s">
        <v>63</v>
      </c>
      <c r="C43" s="424"/>
      <c r="D43" s="424"/>
      <c r="E43" s="424">
        <f>100+20+24+24+20+20</f>
        <v>208</v>
      </c>
      <c r="F43" s="424"/>
    </row>
    <row r="44" s="423" customFormat="1" ht="28.5" spans="1:6">
      <c r="A44" s="425">
        <v>44704</v>
      </c>
      <c r="B44" s="424" t="s">
        <v>64</v>
      </c>
      <c r="C44" s="424"/>
      <c r="D44" s="424" t="s">
        <v>65</v>
      </c>
      <c r="E44" s="424">
        <f>100+20+420+24+45+45+1600+280</f>
        <v>2534</v>
      </c>
      <c r="F44" s="424"/>
    </row>
    <row r="45" s="423" customFormat="1" ht="28.5" spans="1:6">
      <c r="A45" s="425">
        <v>44703</v>
      </c>
      <c r="B45" s="424" t="s">
        <v>66</v>
      </c>
      <c r="C45" s="424"/>
      <c r="D45" s="424" t="s">
        <v>67</v>
      </c>
      <c r="E45" s="424">
        <f>100+20+630+1000+20</f>
        <v>1770</v>
      </c>
      <c r="F45" s="424"/>
    </row>
    <row r="46" s="423" customFormat="1" ht="28.5" spans="1:6">
      <c r="A46" s="425">
        <v>44702</v>
      </c>
      <c r="B46" s="424" t="s">
        <v>68</v>
      </c>
      <c r="C46" s="424"/>
      <c r="D46" s="424" t="s">
        <v>69</v>
      </c>
      <c r="E46" s="424">
        <f>100+20+24+24+24+24+45+45+835+1400+2081</f>
        <v>4622</v>
      </c>
      <c r="F46" s="424"/>
    </row>
    <row r="47" s="423" customFormat="1" ht="28.5" spans="1:6">
      <c r="A47" s="425">
        <v>44701</v>
      </c>
      <c r="B47" s="424" t="s">
        <v>70</v>
      </c>
      <c r="C47" s="424"/>
      <c r="D47" s="424"/>
      <c r="E47" s="424">
        <f t="shared" ref="E47:E52" si="0">100+20+24+20+20</f>
        <v>184</v>
      </c>
      <c r="F47" s="424"/>
    </row>
    <row r="48" s="423" customFormat="1" spans="1:6">
      <c r="A48" s="425">
        <v>44700</v>
      </c>
      <c r="B48" s="424" t="s">
        <v>71</v>
      </c>
      <c r="C48" s="424"/>
      <c r="D48" s="424"/>
      <c r="E48" s="424">
        <f t="shared" si="0"/>
        <v>184</v>
      </c>
      <c r="F48" s="424"/>
    </row>
    <row r="49" s="423" customFormat="1" spans="1:6">
      <c r="A49" s="425">
        <v>44699</v>
      </c>
      <c r="B49" s="424" t="s">
        <v>72</v>
      </c>
      <c r="C49" s="424"/>
      <c r="D49" s="424" t="s">
        <v>73</v>
      </c>
      <c r="E49" s="424">
        <f>100+20+20+48+310</f>
        <v>498</v>
      </c>
      <c r="F49" s="424"/>
    </row>
    <row r="50" s="423" customFormat="1" spans="1:6">
      <c r="A50" s="425">
        <v>44698</v>
      </c>
      <c r="B50" s="424" t="s">
        <v>71</v>
      </c>
      <c r="C50" s="424"/>
      <c r="D50" s="424"/>
      <c r="E50" s="424">
        <f t="shared" si="0"/>
        <v>184</v>
      </c>
      <c r="F50" s="424"/>
    </row>
    <row r="51" s="423" customFormat="1" spans="1:6">
      <c r="A51" s="425">
        <v>44697</v>
      </c>
      <c r="B51" s="424" t="s">
        <v>71</v>
      </c>
      <c r="C51" s="424"/>
      <c r="D51" s="424"/>
      <c r="E51" s="424">
        <f t="shared" si="0"/>
        <v>184</v>
      </c>
      <c r="F51" s="424"/>
    </row>
    <row r="52" s="423" customFormat="1" spans="1:6">
      <c r="A52" s="425">
        <v>44696</v>
      </c>
      <c r="B52" s="424" t="s">
        <v>71</v>
      </c>
      <c r="C52" s="424"/>
      <c r="D52" s="424"/>
      <c r="E52" s="424">
        <f t="shared" si="0"/>
        <v>184</v>
      </c>
      <c r="F52" s="424"/>
    </row>
    <row r="53" s="423" customFormat="1" ht="28.5" spans="1:6">
      <c r="A53" s="425">
        <v>44695</v>
      </c>
      <c r="B53" s="424" t="s">
        <v>74</v>
      </c>
      <c r="C53" s="424"/>
      <c r="D53" s="424"/>
      <c r="E53" s="424">
        <f>100+20+46+48+144+52</f>
        <v>410</v>
      </c>
      <c r="F53" s="424"/>
    </row>
    <row r="54" s="423" customFormat="1" ht="28.5" spans="1:6">
      <c r="A54" s="425">
        <v>44694</v>
      </c>
      <c r="B54" s="424" t="s">
        <v>75</v>
      </c>
      <c r="C54" s="424"/>
      <c r="D54" s="424"/>
      <c r="E54" s="424">
        <f>200+20+56+93+46+440</f>
        <v>855</v>
      </c>
      <c r="F54" s="424"/>
    </row>
    <row r="55" s="423" customFormat="1" ht="28.5" spans="1:6">
      <c r="A55" s="425">
        <v>44693</v>
      </c>
      <c r="B55" s="424" t="s">
        <v>76</v>
      </c>
      <c r="C55" s="424"/>
      <c r="D55" s="424"/>
      <c r="E55" s="424">
        <f>200+34+450+69+61</f>
        <v>814</v>
      </c>
      <c r="F55" s="424"/>
    </row>
    <row r="56" s="423" customFormat="1" spans="1:6">
      <c r="A56" s="425">
        <v>44692</v>
      </c>
      <c r="B56" s="424" t="s">
        <v>77</v>
      </c>
      <c r="C56" s="424"/>
      <c r="D56" s="424"/>
      <c r="E56" s="424">
        <f>200+52+74</f>
        <v>326</v>
      </c>
      <c r="F56" s="424"/>
    </row>
    <row r="57" s="423" customFormat="1" spans="1:6">
      <c r="A57" s="425">
        <v>44691</v>
      </c>
      <c r="B57" s="424" t="s">
        <v>78</v>
      </c>
      <c r="C57" s="424"/>
      <c r="D57" s="424"/>
      <c r="E57" s="427">
        <f>3423+1580+310+108+490+200+340+112+65+548+640</f>
        <v>7816</v>
      </c>
    </row>
    <row r="58" s="423" customFormat="1" spans="1:6">
      <c r="A58" s="425">
        <v>44690</v>
      </c>
      <c r="B58" s="424"/>
      <c r="C58" s="424"/>
      <c r="D58" s="424"/>
      <c r="E58" s="428"/>
    </row>
    <row r="59" s="423" customFormat="1" spans="1:6">
      <c r="A59" s="425">
        <v>44689</v>
      </c>
      <c r="B59" s="424"/>
      <c r="C59" s="424"/>
      <c r="D59" s="424"/>
      <c r="E59" s="428"/>
    </row>
    <row r="60" s="423" customFormat="1" spans="1:6">
      <c r="A60" s="425">
        <v>44688</v>
      </c>
      <c r="B60" s="424"/>
      <c r="C60" s="424"/>
      <c r="D60" s="424"/>
      <c r="E60" s="428"/>
    </row>
    <row r="61" s="423" customFormat="1" spans="1:6">
      <c r="A61" s="425">
        <v>44687</v>
      </c>
      <c r="B61" s="424"/>
      <c r="C61" s="424"/>
      <c r="D61" s="424"/>
      <c r="E61" s="428"/>
    </row>
    <row r="62" s="423" customFormat="1" spans="1:6">
      <c r="A62" s="425">
        <v>44686</v>
      </c>
      <c r="B62" s="424"/>
      <c r="C62" s="424"/>
      <c r="D62" s="424"/>
      <c r="E62" s="429"/>
    </row>
    <row r="63" s="423" customFormat="1" spans="1:6">
      <c r="A63" s="425">
        <v>44685</v>
      </c>
      <c r="B63" s="424" t="s">
        <v>79</v>
      </c>
      <c r="C63" s="424"/>
      <c r="D63" s="424"/>
      <c r="E63" s="424">
        <f>27+610+325</f>
        <v>962</v>
      </c>
    </row>
    <row r="64" s="423" customFormat="1" ht="42.75" spans="1:6">
      <c r="A64" s="425">
        <v>44684</v>
      </c>
      <c r="B64" s="424" t="s">
        <v>80</v>
      </c>
      <c r="C64" s="424"/>
      <c r="D64" s="424"/>
      <c r="E64" s="424">
        <f>380+220+93+38+34+77+123+40</f>
        <v>1005</v>
      </c>
    </row>
    <row r="65" s="423" customFormat="1" ht="28.5" spans="1:6">
      <c r="A65" s="425">
        <v>44638</v>
      </c>
      <c r="B65" s="424" t="s">
        <v>81</v>
      </c>
      <c r="C65" s="424"/>
      <c r="D65" s="424"/>
      <c r="E65" s="424">
        <f>120+50+1070+45+90</f>
        <v>1375</v>
      </c>
    </row>
    <row r="66" s="423" customFormat="1" ht="28.5" spans="1:6">
      <c r="A66" s="425">
        <v>44637</v>
      </c>
      <c r="B66" s="424" t="s">
        <v>82</v>
      </c>
      <c r="C66" s="424"/>
      <c r="D66" s="424"/>
      <c r="E66" s="424">
        <f>150+268+20+52+38+40</f>
        <v>568</v>
      </c>
      <c r="F66" s="424" t="s">
        <v>83</v>
      </c>
    </row>
    <row r="67" s="423" customFormat="1" ht="28.5" spans="1:6">
      <c r="A67" s="425">
        <v>44636</v>
      </c>
      <c r="B67" s="424" t="s">
        <v>84</v>
      </c>
      <c r="C67" s="424"/>
      <c r="D67" s="424" t="s">
        <v>85</v>
      </c>
      <c r="E67" s="424">
        <f>228+20+50+6+20+20</f>
        <v>344</v>
      </c>
      <c r="F67" s="424"/>
    </row>
    <row r="68" s="423" customFormat="1" ht="28.5" spans="1:6">
      <c r="A68" s="425">
        <v>44635</v>
      </c>
      <c r="B68" s="424" t="s">
        <v>86</v>
      </c>
      <c r="C68" s="424"/>
      <c r="D68" s="424" t="s">
        <v>87</v>
      </c>
      <c r="E68" s="424">
        <f>228+20+140+15+47+20</f>
        <v>470</v>
      </c>
      <c r="F68" s="424"/>
    </row>
    <row r="69" s="423" customFormat="1" ht="28.5" spans="1:6">
      <c r="A69" s="425">
        <v>44634</v>
      </c>
      <c r="B69" s="424" t="s">
        <v>88</v>
      </c>
      <c r="C69" s="424"/>
      <c r="D69" s="424"/>
      <c r="E69" s="424">
        <f>90+585+10+45+150+228+20</f>
        <v>1128</v>
      </c>
      <c r="F69" s="424"/>
    </row>
    <row r="70" s="423" customFormat="1" spans="1:6">
      <c r="A70" s="425">
        <v>44633</v>
      </c>
      <c r="B70" s="424" t="s">
        <v>89</v>
      </c>
      <c r="C70" s="424"/>
      <c r="D70" s="424"/>
      <c r="E70" s="424">
        <v>40</v>
      </c>
    </row>
    <row r="71" s="423" customFormat="1" ht="42.75" spans="1:6">
      <c r="A71" s="425">
        <v>44586</v>
      </c>
      <c r="B71" s="424" t="s">
        <v>90</v>
      </c>
      <c r="C71" s="424"/>
      <c r="D71" s="424"/>
      <c r="E71" s="424">
        <v>818</v>
      </c>
      <c r="F71" s="424" t="s">
        <v>91</v>
      </c>
    </row>
    <row r="72" s="423" customFormat="1" spans="1:6">
      <c r="A72" s="425">
        <v>44585</v>
      </c>
      <c r="B72" s="424" t="s">
        <v>89</v>
      </c>
      <c r="C72" s="424"/>
      <c r="D72" s="424"/>
      <c r="E72" s="424">
        <v>40</v>
      </c>
    </row>
    <row r="73" s="423" customFormat="1" spans="1:6">
      <c r="A73" s="425">
        <v>44584</v>
      </c>
      <c r="B73" s="424" t="s">
        <v>89</v>
      </c>
      <c r="C73" s="424"/>
      <c r="D73" s="424"/>
      <c r="E73" s="424">
        <v>40</v>
      </c>
    </row>
    <row r="74" s="423" customFormat="1" spans="1:6">
      <c r="A74" s="425">
        <v>44576</v>
      </c>
      <c r="B74" s="424" t="s">
        <v>89</v>
      </c>
      <c r="C74" s="424"/>
      <c r="D74" s="424"/>
      <c r="E74" s="424">
        <v>40</v>
      </c>
    </row>
    <row r="75" s="423" customFormat="1" ht="28.5" spans="1:6">
      <c r="A75" s="425">
        <v>44572</v>
      </c>
      <c r="B75" s="424" t="s">
        <v>92</v>
      </c>
      <c r="C75" s="424"/>
      <c r="D75" s="424"/>
      <c r="E75" s="424">
        <f>150+20+1238+45+90</f>
        <v>1543</v>
      </c>
    </row>
    <row r="76" s="423" customFormat="1" ht="28.5" spans="1:6">
      <c r="A76" s="425">
        <v>44571</v>
      </c>
      <c r="B76" s="424" t="s">
        <v>93</v>
      </c>
      <c r="C76" s="424"/>
      <c r="D76" s="424"/>
      <c r="E76" s="424">
        <f>198+35+150+20+35+30</f>
        <v>468</v>
      </c>
      <c r="F76" s="424" t="s">
        <v>94</v>
      </c>
    </row>
    <row r="77" s="423" customFormat="1" ht="28.5" spans="1:6">
      <c r="A77" s="425">
        <v>44570</v>
      </c>
      <c r="B77" s="424" t="s">
        <v>95</v>
      </c>
      <c r="C77" s="424"/>
      <c r="D77" s="424"/>
      <c r="E77" s="424">
        <f>70+40+20+30</f>
        <v>160</v>
      </c>
      <c r="F77" s="424"/>
    </row>
    <row r="78" s="423" customFormat="1" spans="1:6">
      <c r="A78" s="425">
        <v>44569</v>
      </c>
      <c r="B78" s="424" t="s">
        <v>96</v>
      </c>
      <c r="C78" s="424"/>
      <c r="D78" s="424" t="s">
        <v>97</v>
      </c>
      <c r="E78" s="424">
        <f>70+20+30</f>
        <v>120</v>
      </c>
      <c r="F78" s="424"/>
    </row>
    <row r="79" s="423" customFormat="1" ht="28.5" spans="1:6">
      <c r="A79" s="425">
        <v>44568</v>
      </c>
      <c r="B79" s="424" t="s">
        <v>98</v>
      </c>
      <c r="C79" s="424"/>
      <c r="D79" s="424" t="s">
        <v>97</v>
      </c>
      <c r="E79" s="424">
        <f>70+20+40+400</f>
        <v>530</v>
      </c>
      <c r="F79" s="424"/>
    </row>
    <row r="80" s="423" customFormat="1" spans="1:6">
      <c r="A80" s="425">
        <v>44567</v>
      </c>
      <c r="B80" s="424" t="s">
        <v>96</v>
      </c>
      <c r="C80" s="424"/>
      <c r="D80" s="424" t="s">
        <v>97</v>
      </c>
      <c r="E80" s="424">
        <v>120</v>
      </c>
      <c r="F80" s="424"/>
    </row>
    <row r="81" s="423" customFormat="1" spans="1:6">
      <c r="A81" s="425">
        <v>44566</v>
      </c>
      <c r="B81" s="424" t="s">
        <v>96</v>
      </c>
      <c r="C81" s="424"/>
      <c r="D81" s="424" t="s">
        <v>97</v>
      </c>
      <c r="E81" s="424">
        <v>120</v>
      </c>
      <c r="F81" s="424"/>
    </row>
    <row r="82" s="423" customFormat="1" ht="28.5" spans="1:6">
      <c r="A82" s="425">
        <v>44565</v>
      </c>
      <c r="B82" s="424" t="s">
        <v>99</v>
      </c>
      <c r="C82" s="424"/>
      <c r="D82" s="424" t="s">
        <v>97</v>
      </c>
      <c r="E82" s="424">
        <v>135</v>
      </c>
      <c r="F82" s="424"/>
    </row>
    <row r="83" s="423" customFormat="1" spans="1:6">
      <c r="A83" s="425">
        <v>44564</v>
      </c>
      <c r="B83" s="424" t="s">
        <v>100</v>
      </c>
      <c r="C83" s="424"/>
      <c r="D83" s="424"/>
      <c r="E83" s="424">
        <v>40</v>
      </c>
      <c r="F83" s="424"/>
    </row>
    <row r="84" s="423" customFormat="1" spans="1:6">
      <c r="A84" s="425">
        <v>44563</v>
      </c>
      <c r="B84" s="424" t="s">
        <v>100</v>
      </c>
      <c r="C84" s="424"/>
      <c r="D84" s="424"/>
      <c r="E84" s="424">
        <v>40</v>
      </c>
      <c r="F84" s="424"/>
    </row>
    <row r="85" s="423" customFormat="1" spans="1:6">
      <c r="A85" s="425">
        <v>44562</v>
      </c>
      <c r="B85" s="424" t="s">
        <v>101</v>
      </c>
      <c r="C85" s="424"/>
      <c r="D85" s="424" t="s">
        <v>102</v>
      </c>
      <c r="E85" s="424">
        <v>2420</v>
      </c>
      <c r="F85" s="424"/>
    </row>
    <row r="86" s="423" customFormat="1" spans="1:6">
      <c r="A86" s="425">
        <v>44561</v>
      </c>
      <c r="B86" s="424" t="s">
        <v>103</v>
      </c>
      <c r="C86" s="424"/>
      <c r="D86" s="424"/>
      <c r="E86" s="424">
        <v>1040</v>
      </c>
      <c r="F86" s="424"/>
    </row>
    <row r="87" s="423" customFormat="1" spans="1:6">
      <c r="A87" s="425">
        <v>44560</v>
      </c>
      <c r="B87" s="424" t="s">
        <v>100</v>
      </c>
      <c r="C87" s="424"/>
      <c r="D87" s="424"/>
      <c r="E87" s="424">
        <v>40</v>
      </c>
      <c r="F87" s="424"/>
    </row>
    <row r="88" s="423" customFormat="1" spans="1:6">
      <c r="A88" s="425">
        <v>44559</v>
      </c>
      <c r="B88" s="424" t="s">
        <v>100</v>
      </c>
      <c r="C88" s="424"/>
      <c r="D88" s="424"/>
      <c r="E88" s="424">
        <v>40</v>
      </c>
      <c r="F88" s="424"/>
    </row>
    <row r="89" s="423" customFormat="1" spans="1:6">
      <c r="A89" s="425">
        <v>44558</v>
      </c>
      <c r="B89" s="424" t="s">
        <v>100</v>
      </c>
      <c r="C89" s="424"/>
      <c r="D89" s="424"/>
      <c r="E89" s="424">
        <v>40</v>
      </c>
      <c r="F89" s="424"/>
    </row>
    <row r="90" s="423" customFormat="1" spans="1:6">
      <c r="A90" s="425">
        <v>44557</v>
      </c>
      <c r="B90" s="424" t="s">
        <v>104</v>
      </c>
      <c r="C90" s="424"/>
      <c r="D90" s="424"/>
      <c r="E90" s="424">
        <v>55</v>
      </c>
      <c r="F90" s="424"/>
    </row>
    <row r="91" s="423" customFormat="1" spans="1:6">
      <c r="A91" s="425">
        <v>44556</v>
      </c>
      <c r="B91" s="424" t="s">
        <v>100</v>
      </c>
      <c r="C91" s="424"/>
      <c r="D91" s="424"/>
      <c r="E91" s="424">
        <v>40</v>
      </c>
      <c r="F91" s="424"/>
    </row>
    <row r="92" s="423" customFormat="1" spans="1:6">
      <c r="A92" s="425">
        <v>44555</v>
      </c>
      <c r="B92" s="424" t="s">
        <v>100</v>
      </c>
      <c r="C92" s="424"/>
      <c r="D92" s="424"/>
      <c r="E92" s="424">
        <v>40</v>
      </c>
      <c r="F92" s="424"/>
    </row>
    <row r="93" s="423" customFormat="1" spans="1:6">
      <c r="A93" s="425">
        <v>44554</v>
      </c>
      <c r="B93" s="424" t="s">
        <v>100</v>
      </c>
      <c r="C93" s="424"/>
      <c r="D93" s="424"/>
      <c r="E93" s="424">
        <v>40</v>
      </c>
      <c r="F93" s="424"/>
    </row>
    <row r="94" s="423" customFormat="1" spans="1:6">
      <c r="A94" s="425">
        <v>44553</v>
      </c>
      <c r="B94" s="424" t="s">
        <v>105</v>
      </c>
      <c r="C94" s="424"/>
      <c r="D94" s="424"/>
      <c r="E94" s="424">
        <v>65</v>
      </c>
      <c r="F94" s="424"/>
    </row>
    <row r="95" s="423" customFormat="1" spans="1:6">
      <c r="A95" s="425">
        <v>44552</v>
      </c>
      <c r="B95" s="424" t="s">
        <v>100</v>
      </c>
      <c r="C95" s="424"/>
      <c r="D95" s="424"/>
      <c r="E95" s="424">
        <v>40</v>
      </c>
      <c r="F95" s="424"/>
    </row>
    <row r="96" s="423" customFormat="1" spans="1:6">
      <c r="A96" s="425">
        <v>44551</v>
      </c>
      <c r="B96" s="424" t="s">
        <v>104</v>
      </c>
      <c r="C96" s="424"/>
      <c r="D96" s="424"/>
      <c r="E96" s="424">
        <v>55</v>
      </c>
      <c r="F96" s="424"/>
    </row>
    <row r="97" s="423" customFormat="1" spans="1:6">
      <c r="A97" s="425">
        <v>44550</v>
      </c>
      <c r="B97" s="424" t="s">
        <v>100</v>
      </c>
      <c r="C97" s="424"/>
      <c r="D97" s="424"/>
      <c r="E97" s="424">
        <v>40</v>
      </c>
      <c r="F97" s="424"/>
    </row>
    <row r="98" s="423" customFormat="1" spans="1:6">
      <c r="A98" s="425">
        <v>44549</v>
      </c>
      <c r="B98" s="424" t="s">
        <v>100</v>
      </c>
      <c r="C98" s="424"/>
      <c r="D98" s="424"/>
      <c r="E98" s="424">
        <v>40</v>
      </c>
      <c r="F98" s="424"/>
    </row>
    <row r="99" s="423" customFormat="1" spans="1:6">
      <c r="A99" s="425">
        <v>44548</v>
      </c>
      <c r="B99" s="424" t="s">
        <v>100</v>
      </c>
      <c r="C99" s="424"/>
      <c r="D99" s="424"/>
      <c r="E99" s="424">
        <v>40</v>
      </c>
      <c r="F99" s="424"/>
    </row>
    <row r="100" s="423" customFormat="1" spans="1:6">
      <c r="A100" s="425">
        <v>44547</v>
      </c>
      <c r="B100" s="424" t="s">
        <v>106</v>
      </c>
      <c r="C100" s="424"/>
      <c r="D100" s="424"/>
      <c r="E100" s="424">
        <v>87</v>
      </c>
      <c r="F100" s="424"/>
    </row>
    <row r="101" s="423" customFormat="1" spans="1:6">
      <c r="A101" s="425">
        <v>44546</v>
      </c>
      <c r="B101" s="424" t="s">
        <v>107</v>
      </c>
      <c r="C101" s="424"/>
      <c r="D101" s="424"/>
      <c r="E101" s="424">
        <v>78</v>
      </c>
      <c r="F101" s="424"/>
    </row>
    <row r="102" s="423" customFormat="1" spans="1:6">
      <c r="A102" s="425">
        <v>44545</v>
      </c>
      <c r="B102" s="424" t="s">
        <v>108</v>
      </c>
      <c r="C102" s="424"/>
      <c r="D102" s="424" t="s">
        <v>97</v>
      </c>
      <c r="E102" s="424">
        <v>230</v>
      </c>
      <c r="F102" s="424"/>
    </row>
    <row r="103" s="423" customFormat="1" spans="1:6">
      <c r="A103" s="425">
        <v>44544</v>
      </c>
      <c r="B103" s="424" t="s">
        <v>109</v>
      </c>
      <c r="C103" s="424"/>
      <c r="D103" s="424" t="s">
        <v>97</v>
      </c>
      <c r="E103" s="424">
        <v>200</v>
      </c>
      <c r="F103" s="424"/>
    </row>
    <row r="104" s="423" customFormat="1" spans="1:6">
      <c r="A104" s="425">
        <v>44543</v>
      </c>
      <c r="B104" s="424" t="s">
        <v>110</v>
      </c>
      <c r="C104" s="424"/>
      <c r="D104" s="424" t="s">
        <v>97</v>
      </c>
      <c r="E104" s="424">
        <v>185</v>
      </c>
      <c r="F104" s="424"/>
    </row>
    <row r="105" s="423" customFormat="1" spans="1:6">
      <c r="A105" s="425">
        <v>44542</v>
      </c>
      <c r="B105" s="424" t="s">
        <v>111</v>
      </c>
      <c r="C105" s="424"/>
      <c r="D105" s="424" t="s">
        <v>97</v>
      </c>
      <c r="E105" s="424">
        <v>90</v>
      </c>
      <c r="F105" s="424"/>
    </row>
    <row r="106" s="423" customFormat="1" spans="1:6">
      <c r="A106" s="425">
        <v>44541</v>
      </c>
      <c r="B106" s="424" t="s">
        <v>111</v>
      </c>
      <c r="C106" s="424"/>
      <c r="D106" s="424" t="s">
        <v>97</v>
      </c>
      <c r="E106" s="424">
        <v>90</v>
      </c>
      <c r="F106" s="424"/>
    </row>
    <row r="107" s="423" customFormat="1" spans="1:6">
      <c r="A107" s="425">
        <v>44540</v>
      </c>
      <c r="B107" s="424" t="s">
        <v>111</v>
      </c>
      <c r="C107" s="424"/>
      <c r="D107" s="424" t="s">
        <v>97</v>
      </c>
      <c r="E107" s="424">
        <v>90</v>
      </c>
      <c r="F107" s="424"/>
    </row>
    <row r="108" s="423" customFormat="1" spans="1:6">
      <c r="A108" s="425">
        <v>44539</v>
      </c>
      <c r="B108" s="424" t="s">
        <v>100</v>
      </c>
      <c r="C108" s="424"/>
      <c r="D108" s="424"/>
      <c r="E108" s="424">
        <v>40</v>
      </c>
      <c r="F108" s="424"/>
    </row>
    <row r="109" s="423" customFormat="1" spans="1:6">
      <c r="A109" s="425">
        <v>44538</v>
      </c>
      <c r="B109" s="424" t="s">
        <v>100</v>
      </c>
      <c r="C109" s="424"/>
      <c r="D109" s="424"/>
      <c r="E109" s="424">
        <v>40</v>
      </c>
      <c r="F109" s="424"/>
    </row>
    <row r="110" s="423" customFormat="1" spans="1:6">
      <c r="A110" s="425">
        <v>44537</v>
      </c>
      <c r="B110" s="424" t="s">
        <v>100</v>
      </c>
      <c r="C110" s="424"/>
      <c r="D110" s="424"/>
      <c r="E110" s="424">
        <v>40</v>
      </c>
      <c r="F110" s="424"/>
    </row>
    <row r="111" s="423" customFormat="1" spans="1:6">
      <c r="A111" s="425">
        <v>44536</v>
      </c>
      <c r="B111" s="424" t="s">
        <v>112</v>
      </c>
      <c r="C111" s="424"/>
      <c r="D111" s="424" t="s">
        <v>113</v>
      </c>
      <c r="E111" s="424">
        <v>1420</v>
      </c>
      <c r="F111" s="424"/>
    </row>
    <row r="112" s="423" customFormat="1" spans="1:6">
      <c r="A112" s="425">
        <v>44535</v>
      </c>
      <c r="B112" s="424" t="s">
        <v>100</v>
      </c>
      <c r="C112" s="424"/>
      <c r="D112" s="424"/>
      <c r="E112" s="424">
        <v>40</v>
      </c>
      <c r="F112" s="424"/>
    </row>
    <row r="113" s="423" customFormat="1" spans="1:6">
      <c r="A113" s="425">
        <v>44534</v>
      </c>
      <c r="B113" s="424" t="s">
        <v>100</v>
      </c>
      <c r="C113" s="424"/>
      <c r="D113" s="424"/>
      <c r="E113" s="424">
        <v>40</v>
      </c>
      <c r="F113" s="424"/>
    </row>
    <row r="114" s="423" customFormat="1" spans="1:6">
      <c r="A114" s="425">
        <v>44533</v>
      </c>
      <c r="B114" s="424" t="s">
        <v>100</v>
      </c>
      <c r="C114" s="424"/>
      <c r="D114" s="424"/>
      <c r="E114" s="424">
        <v>40</v>
      </c>
      <c r="F114" s="424"/>
    </row>
    <row r="115" s="423" customFormat="1" spans="1:6">
      <c r="A115" s="425">
        <v>44532</v>
      </c>
      <c r="B115" s="424" t="s">
        <v>100</v>
      </c>
      <c r="C115" s="424"/>
      <c r="D115" s="424"/>
      <c r="E115" s="424">
        <v>40</v>
      </c>
      <c r="F115" s="424"/>
    </row>
    <row r="116" s="423" customFormat="1" spans="1:6">
      <c r="A116" s="425">
        <v>44531</v>
      </c>
      <c r="B116" s="424" t="s">
        <v>100</v>
      </c>
      <c r="C116" s="424"/>
      <c r="D116" s="424"/>
      <c r="E116" s="424">
        <v>40</v>
      </c>
      <c r="F116" s="424"/>
    </row>
    <row r="117" s="423" customFormat="1" spans="1:6">
      <c r="A117" s="425">
        <v>44530</v>
      </c>
      <c r="B117" s="424" t="s">
        <v>114</v>
      </c>
      <c r="C117" s="424"/>
      <c r="D117" s="424"/>
      <c r="E117" s="424">
        <v>20</v>
      </c>
      <c r="F117" s="424"/>
    </row>
    <row r="118" s="423" customFormat="1" spans="1:6">
      <c r="A118" s="425">
        <v>44529</v>
      </c>
      <c r="B118" s="424" t="s">
        <v>114</v>
      </c>
      <c r="C118" s="424"/>
      <c r="D118" s="424"/>
      <c r="E118" s="424">
        <v>20</v>
      </c>
      <c r="F118" s="424"/>
    </row>
    <row r="119" s="423" customFormat="1" spans="1:6">
      <c r="A119" s="425">
        <v>44528</v>
      </c>
      <c r="B119" s="424" t="s">
        <v>115</v>
      </c>
      <c r="C119" s="424"/>
      <c r="D119" s="424" t="s">
        <v>116</v>
      </c>
      <c r="E119" s="424">
        <v>310</v>
      </c>
      <c r="F119" s="424"/>
    </row>
    <row r="120" s="423" customFormat="1" spans="1:6">
      <c r="A120" s="425">
        <v>44527</v>
      </c>
      <c r="B120" s="424" t="s">
        <v>114</v>
      </c>
      <c r="C120" s="424"/>
      <c r="D120" s="424"/>
      <c r="E120" s="424">
        <v>20</v>
      </c>
      <c r="F120" s="424"/>
    </row>
    <row r="121" s="423" customFormat="1" spans="1:6">
      <c r="A121" s="425">
        <v>44526</v>
      </c>
      <c r="B121" s="424" t="s">
        <v>114</v>
      </c>
      <c r="C121" s="424"/>
      <c r="D121" s="424"/>
      <c r="E121" s="424">
        <v>20</v>
      </c>
      <c r="F121" s="424"/>
    </row>
    <row r="122" s="423" customFormat="1" spans="1:6">
      <c r="A122" s="425">
        <v>44525</v>
      </c>
      <c r="B122" s="424" t="s">
        <v>114</v>
      </c>
      <c r="C122" s="424"/>
      <c r="D122" s="424"/>
      <c r="E122" s="424">
        <v>20</v>
      </c>
      <c r="F122" s="424"/>
    </row>
    <row r="123" s="423" customFormat="1" spans="1:6">
      <c r="A123" s="425">
        <v>44524</v>
      </c>
      <c r="B123" s="424" t="s">
        <v>114</v>
      </c>
      <c r="C123" s="424"/>
      <c r="D123" s="424"/>
      <c r="E123" s="424">
        <v>20</v>
      </c>
      <c r="F123" s="424"/>
    </row>
    <row r="124" s="423" customFormat="1" spans="1:6">
      <c r="A124" s="425">
        <v>44523</v>
      </c>
      <c r="B124" s="424" t="s">
        <v>114</v>
      </c>
      <c r="C124" s="424"/>
      <c r="D124" s="424"/>
      <c r="E124" s="424">
        <v>20</v>
      </c>
      <c r="F124" s="424"/>
    </row>
    <row r="125" s="423" customFormat="1" spans="1:6">
      <c r="A125" s="425">
        <v>44522</v>
      </c>
      <c r="B125" s="424" t="s">
        <v>114</v>
      </c>
      <c r="C125" s="424"/>
      <c r="D125" s="424"/>
      <c r="E125" s="424">
        <v>20</v>
      </c>
      <c r="F125" s="424"/>
    </row>
    <row r="126" s="423" customFormat="1" spans="1:6">
      <c r="A126" s="425">
        <v>44521</v>
      </c>
      <c r="B126" s="424" t="s">
        <v>117</v>
      </c>
      <c r="C126" s="424"/>
      <c r="D126" s="424" t="s">
        <v>118</v>
      </c>
      <c r="E126" s="424">
        <v>440</v>
      </c>
      <c r="F126" s="424"/>
    </row>
    <row r="127" s="423" customFormat="1" spans="1:6">
      <c r="A127" s="425">
        <v>44520</v>
      </c>
      <c r="B127" s="424" t="s">
        <v>114</v>
      </c>
      <c r="C127" s="424"/>
      <c r="D127" s="424"/>
      <c r="E127" s="424">
        <v>20</v>
      </c>
      <c r="F127" s="424"/>
    </row>
    <row r="128" s="423" customFormat="1" spans="1:6">
      <c r="A128" s="425">
        <v>44519</v>
      </c>
      <c r="B128" s="424" t="s">
        <v>114</v>
      </c>
      <c r="C128" s="424"/>
      <c r="D128" s="424"/>
      <c r="E128" s="424">
        <v>20</v>
      </c>
      <c r="F128" s="424"/>
    </row>
    <row r="129" s="423" customFormat="1" spans="1:6">
      <c r="A129" s="425">
        <v>44518</v>
      </c>
      <c r="B129" s="424" t="s">
        <v>114</v>
      </c>
      <c r="C129" s="424"/>
      <c r="D129" s="424"/>
      <c r="E129" s="424">
        <v>20</v>
      </c>
      <c r="F129" s="424"/>
    </row>
    <row r="130" s="423" customFormat="1" spans="1:6">
      <c r="A130" s="425">
        <v>44517</v>
      </c>
      <c r="B130" s="424" t="s">
        <v>114</v>
      </c>
      <c r="C130" s="424"/>
      <c r="D130" s="424"/>
      <c r="E130" s="424">
        <v>20</v>
      </c>
      <c r="F130" s="424"/>
    </row>
    <row r="131" s="423" customFormat="1" spans="1:6">
      <c r="A131" s="425">
        <v>44516</v>
      </c>
      <c r="B131" s="424" t="s">
        <v>114</v>
      </c>
      <c r="C131" s="424"/>
      <c r="D131" s="424"/>
      <c r="E131" s="424">
        <v>20</v>
      </c>
      <c r="F131" s="424"/>
    </row>
    <row r="132" s="423" customFormat="1" spans="1:6">
      <c r="A132" s="425">
        <v>44515</v>
      </c>
      <c r="B132" s="424" t="s">
        <v>114</v>
      </c>
      <c r="C132" s="424"/>
      <c r="D132" s="424"/>
      <c r="E132" s="424">
        <v>20</v>
      </c>
      <c r="F132" s="424"/>
    </row>
    <row r="133" s="423" customFormat="1" spans="1:6">
      <c r="A133" s="425">
        <v>44514</v>
      </c>
      <c r="B133" s="424" t="s">
        <v>119</v>
      </c>
      <c r="C133" s="424"/>
      <c r="D133" s="424" t="s">
        <v>116</v>
      </c>
      <c r="E133" s="424">
        <v>450</v>
      </c>
      <c r="F133" s="424"/>
    </row>
    <row r="134" s="423" customFormat="1" spans="1:6">
      <c r="A134" s="425">
        <v>44513</v>
      </c>
      <c r="B134" s="424" t="s">
        <v>114</v>
      </c>
      <c r="C134" s="424"/>
      <c r="D134" s="424"/>
      <c r="E134" s="424">
        <v>20</v>
      </c>
      <c r="F134" s="424"/>
    </row>
    <row r="135" s="423" customFormat="1" spans="1:6">
      <c r="A135" s="425">
        <v>44512</v>
      </c>
      <c r="B135" s="424" t="s">
        <v>114</v>
      </c>
      <c r="C135" s="424"/>
      <c r="D135" s="424"/>
      <c r="E135" s="424">
        <v>20</v>
      </c>
      <c r="F135" s="424"/>
    </row>
    <row r="136" s="423" customFormat="1" spans="1:6">
      <c r="A136" s="425">
        <v>44511</v>
      </c>
      <c r="B136" s="424" t="s">
        <v>114</v>
      </c>
      <c r="C136" s="424"/>
      <c r="D136" s="424"/>
      <c r="E136" s="424">
        <v>20</v>
      </c>
      <c r="F136" s="424"/>
    </row>
    <row r="137" s="423" customFormat="1" spans="1:6">
      <c r="A137" s="425">
        <v>44510</v>
      </c>
      <c r="B137" s="424" t="s">
        <v>114</v>
      </c>
      <c r="C137" s="424"/>
      <c r="D137" s="424"/>
      <c r="E137" s="424">
        <v>20</v>
      </c>
      <c r="F137" s="424"/>
    </row>
    <row r="138" s="423" customFormat="1" spans="1:6">
      <c r="A138" s="425">
        <v>44509</v>
      </c>
      <c r="B138" s="424" t="s">
        <v>114</v>
      </c>
      <c r="C138" s="424"/>
      <c r="D138" s="424"/>
      <c r="E138" s="424">
        <v>20</v>
      </c>
      <c r="F138" s="424"/>
    </row>
    <row r="139" s="423" customFormat="1" spans="1:6">
      <c r="A139" s="425">
        <v>44508</v>
      </c>
      <c r="B139" s="424" t="s">
        <v>120</v>
      </c>
      <c r="C139" s="424"/>
      <c r="D139" s="424" t="s">
        <v>121</v>
      </c>
      <c r="E139" s="424">
        <v>390</v>
      </c>
      <c r="F139" s="424"/>
    </row>
    <row r="140" s="423" customFormat="1" spans="1:6">
      <c r="A140" s="425">
        <v>44507</v>
      </c>
      <c r="B140" s="424" t="s">
        <v>114</v>
      </c>
      <c r="C140" s="424"/>
      <c r="D140" s="424"/>
      <c r="E140" s="424">
        <v>20</v>
      </c>
      <c r="F140" s="424"/>
    </row>
    <row r="141" s="423" customFormat="1" spans="1:6">
      <c r="A141" s="425">
        <v>44506</v>
      </c>
      <c r="B141" s="424" t="s">
        <v>114</v>
      </c>
      <c r="C141" s="424"/>
      <c r="D141" s="424"/>
      <c r="E141" s="424">
        <v>20</v>
      </c>
      <c r="F141" s="424"/>
    </row>
    <row r="142" s="423" customFormat="1" spans="1:6">
      <c r="A142" s="425">
        <v>44505</v>
      </c>
      <c r="B142" s="424" t="s">
        <v>114</v>
      </c>
      <c r="C142" s="424"/>
      <c r="D142" s="424"/>
      <c r="E142" s="424">
        <v>20</v>
      </c>
      <c r="F142" s="424"/>
    </row>
    <row r="143" s="423" customFormat="1" spans="1:6">
      <c r="A143" s="425">
        <v>44504</v>
      </c>
      <c r="B143" s="424" t="s">
        <v>114</v>
      </c>
      <c r="C143" s="424"/>
      <c r="D143" s="424"/>
      <c r="E143" s="424">
        <v>20</v>
      </c>
      <c r="F143" s="424"/>
    </row>
    <row r="144" s="423" customFormat="1" spans="1:6">
      <c r="A144" s="425">
        <v>44503</v>
      </c>
      <c r="B144" s="424" t="s">
        <v>122</v>
      </c>
      <c r="C144" s="424"/>
      <c r="D144" s="424"/>
      <c r="E144" s="424">
        <v>45</v>
      </c>
      <c r="F144" s="424"/>
    </row>
    <row r="145" s="423" customFormat="1" spans="1:6">
      <c r="A145" s="425">
        <v>44502</v>
      </c>
      <c r="B145" s="424" t="s">
        <v>123</v>
      </c>
      <c r="C145" s="424"/>
      <c r="D145" s="424"/>
      <c r="E145" s="424">
        <v>60</v>
      </c>
      <c r="F145" s="424"/>
    </row>
    <row r="146" s="423" customFormat="1" spans="1:6">
      <c r="A146" s="425">
        <v>44501</v>
      </c>
      <c r="B146" s="424" t="s">
        <v>114</v>
      </c>
      <c r="C146" s="424"/>
      <c r="D146" s="424"/>
      <c r="E146" s="424">
        <v>20</v>
      </c>
      <c r="F146" s="424"/>
    </row>
    <row r="147" s="423" customFormat="1" spans="1:6">
      <c r="A147" s="425">
        <v>44500</v>
      </c>
      <c r="B147" s="424" t="s">
        <v>114</v>
      </c>
      <c r="C147" s="424"/>
      <c r="D147" s="424"/>
      <c r="E147" s="424">
        <v>20</v>
      </c>
      <c r="F147" s="424"/>
    </row>
    <row r="148" s="423" customFormat="1" spans="1:6">
      <c r="A148" s="425">
        <v>44499</v>
      </c>
      <c r="B148" s="424" t="s">
        <v>114</v>
      </c>
      <c r="C148" s="424"/>
      <c r="D148" s="424"/>
      <c r="E148" s="424">
        <v>20</v>
      </c>
      <c r="F148" s="424"/>
    </row>
    <row r="149" s="423" customFormat="1" spans="1:6">
      <c r="A149" s="425">
        <v>44498</v>
      </c>
      <c r="B149" s="424" t="s">
        <v>114</v>
      </c>
      <c r="C149" s="424"/>
      <c r="D149" s="424"/>
      <c r="E149" s="424">
        <v>20</v>
      </c>
      <c r="F149" s="424"/>
    </row>
    <row r="150" s="423" customFormat="1" spans="1:6">
      <c r="A150" s="425">
        <v>44497</v>
      </c>
      <c r="B150" s="424" t="s">
        <v>104</v>
      </c>
      <c r="C150" s="424"/>
      <c r="D150" s="424"/>
      <c r="E150" s="424">
        <v>55</v>
      </c>
      <c r="F150" s="424"/>
    </row>
    <row r="151" s="423" customFormat="1" spans="1:6">
      <c r="A151" s="425">
        <v>44496</v>
      </c>
      <c r="B151" s="424" t="s">
        <v>114</v>
      </c>
      <c r="C151" s="424"/>
      <c r="D151" s="424"/>
      <c r="E151" s="424">
        <v>20</v>
      </c>
      <c r="F151" s="424"/>
    </row>
    <row r="152" s="423" customFormat="1" spans="1:6">
      <c r="A152" s="425">
        <v>44495</v>
      </c>
      <c r="B152" s="424" t="s">
        <v>114</v>
      </c>
      <c r="C152" s="424"/>
      <c r="D152" s="424"/>
      <c r="E152" s="424">
        <v>20</v>
      </c>
      <c r="F152" s="424"/>
    </row>
    <row r="153" s="423" customFormat="1" spans="1:6">
      <c r="A153" s="425">
        <v>44494</v>
      </c>
      <c r="B153" s="424" t="s">
        <v>124</v>
      </c>
      <c r="C153" s="424"/>
      <c r="D153" s="424" t="s">
        <v>121</v>
      </c>
      <c r="E153" s="424">
        <v>330</v>
      </c>
      <c r="F153" s="424"/>
    </row>
    <row r="154" s="423" customFormat="1" spans="1:6">
      <c r="A154" s="425">
        <v>44493</v>
      </c>
      <c r="B154" s="424" t="s">
        <v>114</v>
      </c>
      <c r="C154" s="424"/>
      <c r="D154" s="424"/>
      <c r="E154" s="424">
        <v>20</v>
      </c>
      <c r="F154" s="424"/>
    </row>
    <row r="155" s="423" customFormat="1" spans="1:6">
      <c r="A155" s="425">
        <v>44492</v>
      </c>
      <c r="B155" s="424" t="s">
        <v>114</v>
      </c>
      <c r="C155" s="424"/>
      <c r="D155" s="424"/>
      <c r="E155" s="424">
        <v>20</v>
      </c>
      <c r="F155" s="424"/>
    </row>
    <row r="156" s="423" customFormat="1" spans="1:6">
      <c r="A156" s="425">
        <v>44491</v>
      </c>
      <c r="B156" s="424" t="s">
        <v>114</v>
      </c>
      <c r="C156" s="424"/>
      <c r="D156" s="424"/>
      <c r="E156" s="424">
        <v>20</v>
      </c>
      <c r="F156" s="424"/>
    </row>
    <row r="157" s="423" customFormat="1" spans="1:6">
      <c r="A157" s="425">
        <v>44490</v>
      </c>
      <c r="B157" s="424" t="s">
        <v>125</v>
      </c>
      <c r="C157" s="424"/>
      <c r="D157" s="424" t="s">
        <v>126</v>
      </c>
      <c r="E157" s="424">
        <v>470</v>
      </c>
      <c r="F157" s="424"/>
    </row>
    <row r="158" s="423" customFormat="1" spans="1:6">
      <c r="A158" s="425">
        <v>44484</v>
      </c>
      <c r="B158" s="424" t="s">
        <v>114</v>
      </c>
      <c r="C158" s="424"/>
      <c r="D158" s="424"/>
      <c r="E158" s="424">
        <v>20</v>
      </c>
      <c r="F158" s="424"/>
    </row>
    <row r="159" s="423" customFormat="1" spans="1:6">
      <c r="A159" s="425">
        <v>44483</v>
      </c>
      <c r="B159" s="424" t="s">
        <v>114</v>
      </c>
      <c r="C159" s="424"/>
      <c r="D159" s="424"/>
      <c r="E159" s="424">
        <v>20</v>
      </c>
      <c r="F159" s="424"/>
    </row>
    <row r="160" s="423" customFormat="1" spans="1:6">
      <c r="A160" s="425">
        <v>44482</v>
      </c>
      <c r="B160" s="424" t="s">
        <v>114</v>
      </c>
      <c r="C160" s="424"/>
      <c r="D160" s="424"/>
      <c r="E160" s="424">
        <v>20</v>
      </c>
      <c r="F160" s="424"/>
    </row>
    <row r="161" s="423" customFormat="1" spans="1:6">
      <c r="A161" s="425">
        <v>44481</v>
      </c>
      <c r="B161" s="424" t="s">
        <v>127</v>
      </c>
      <c r="C161" s="424"/>
      <c r="D161" s="424" t="s">
        <v>116</v>
      </c>
      <c r="E161" s="424">
        <v>180</v>
      </c>
      <c r="F161" s="424"/>
    </row>
    <row r="162" s="423" customFormat="1" spans="1:6">
      <c r="A162" s="425">
        <v>44480</v>
      </c>
      <c r="B162" s="424" t="s">
        <v>114</v>
      </c>
      <c r="C162" s="424"/>
      <c r="D162" s="424"/>
      <c r="E162" s="424">
        <v>20</v>
      </c>
      <c r="F162" s="424"/>
    </row>
    <row r="163" s="423" customFormat="1" spans="1:6">
      <c r="A163" s="425">
        <v>44479</v>
      </c>
      <c r="B163" s="424" t="s">
        <v>114</v>
      </c>
      <c r="C163" s="424"/>
      <c r="D163" s="424"/>
      <c r="E163" s="424">
        <v>20</v>
      </c>
      <c r="F163" s="424"/>
    </row>
    <row r="164" s="423" customFormat="1" spans="1:6">
      <c r="A164" s="425">
        <v>44478</v>
      </c>
      <c r="B164" s="424" t="s">
        <v>114</v>
      </c>
      <c r="C164" s="424"/>
      <c r="D164" s="424"/>
      <c r="E164" s="424">
        <v>20</v>
      </c>
      <c r="F164" s="424"/>
    </row>
    <row r="165" s="423" customFormat="1" spans="1:6">
      <c r="A165" s="425">
        <v>44477</v>
      </c>
      <c r="B165" s="424" t="s">
        <v>114</v>
      </c>
      <c r="C165" s="424"/>
      <c r="D165" s="424"/>
      <c r="E165" s="424">
        <v>20</v>
      </c>
      <c r="F165" s="424"/>
    </row>
    <row r="166" s="423" customFormat="1" spans="1:6">
      <c r="A166" s="425">
        <v>44476</v>
      </c>
      <c r="B166" s="424" t="s">
        <v>114</v>
      </c>
      <c r="C166" s="424"/>
      <c r="D166" s="424"/>
      <c r="E166" s="424">
        <v>20</v>
      </c>
      <c r="F166" s="424"/>
    </row>
    <row r="167" s="423" customFormat="1" spans="1:6">
      <c r="A167" s="425">
        <v>44475</v>
      </c>
      <c r="B167" s="424" t="s">
        <v>114</v>
      </c>
      <c r="C167" s="424"/>
      <c r="D167" s="424"/>
      <c r="E167" s="424">
        <v>20</v>
      </c>
      <c r="F167" s="424"/>
    </row>
    <row r="168" s="423" customFormat="1" spans="1:6">
      <c r="A168" s="425">
        <v>44474</v>
      </c>
      <c r="B168" s="424" t="s">
        <v>114</v>
      </c>
      <c r="C168" s="424"/>
      <c r="D168" s="424"/>
      <c r="E168" s="424">
        <v>20</v>
      </c>
      <c r="F168" s="424"/>
    </row>
    <row r="169" s="423" customFormat="1" spans="1:6">
      <c r="A169" s="425">
        <v>44473</v>
      </c>
      <c r="B169" s="424" t="s">
        <v>114</v>
      </c>
      <c r="C169" s="424"/>
      <c r="D169" s="424"/>
      <c r="E169" s="424">
        <v>20</v>
      </c>
      <c r="F169" s="424"/>
    </row>
    <row r="170" s="423" customFormat="1" spans="1:6">
      <c r="A170" s="425">
        <v>44472</v>
      </c>
      <c r="B170" s="424" t="s">
        <v>114</v>
      </c>
      <c r="C170" s="424"/>
      <c r="D170" s="424"/>
      <c r="E170" s="424">
        <v>20</v>
      </c>
      <c r="F170" s="424"/>
    </row>
    <row r="171" s="423" customFormat="1" spans="1:6">
      <c r="A171" s="425">
        <v>44471</v>
      </c>
      <c r="B171" s="424" t="s">
        <v>114</v>
      </c>
      <c r="C171" s="424"/>
      <c r="D171" s="424"/>
      <c r="E171" s="424">
        <v>20</v>
      </c>
      <c r="F171" s="424"/>
    </row>
    <row r="172" s="423" customFormat="1" spans="1:6">
      <c r="A172" s="425">
        <v>44470</v>
      </c>
      <c r="B172" s="424" t="s">
        <v>128</v>
      </c>
      <c r="C172" s="424"/>
      <c r="D172" s="424" t="s">
        <v>129</v>
      </c>
      <c r="E172" s="424">
        <v>2820</v>
      </c>
      <c r="F172" s="424"/>
    </row>
    <row r="173" s="423" customFormat="1" spans="1:6">
      <c r="A173" s="425">
        <v>44469</v>
      </c>
      <c r="B173" s="424" t="s">
        <v>114</v>
      </c>
      <c r="C173" s="424"/>
      <c r="D173" s="424"/>
      <c r="E173" s="424">
        <v>20</v>
      </c>
      <c r="F173" s="424"/>
    </row>
    <row r="174" s="423" customFormat="1" spans="1:6">
      <c r="A174" s="425">
        <v>44468</v>
      </c>
      <c r="B174" s="424" t="s">
        <v>130</v>
      </c>
      <c r="C174" s="424"/>
      <c r="D174" s="424"/>
      <c r="E174" s="424">
        <v>520</v>
      </c>
      <c r="F174" s="424"/>
    </row>
    <row r="175" s="423" customFormat="1" ht="28.5" spans="1:6">
      <c r="A175" s="425">
        <v>44467</v>
      </c>
      <c r="B175" s="424" t="s">
        <v>131</v>
      </c>
      <c r="C175" s="424"/>
      <c r="D175" s="424" t="s">
        <v>132</v>
      </c>
      <c r="E175" s="424">
        <v>690</v>
      </c>
      <c r="F175" s="424"/>
    </row>
    <row r="176" s="423" customFormat="1" spans="1:6">
      <c r="A176" s="425">
        <v>44466</v>
      </c>
      <c r="B176" s="424" t="s">
        <v>124</v>
      </c>
      <c r="C176" s="424"/>
      <c r="D176" s="424" t="s">
        <v>132</v>
      </c>
      <c r="E176" s="424">
        <v>330</v>
      </c>
      <c r="F176" s="424"/>
    </row>
    <row r="177" s="423" customFormat="1" spans="1:6">
      <c r="A177" s="425">
        <v>44465</v>
      </c>
      <c r="B177" s="424" t="s">
        <v>133</v>
      </c>
      <c r="C177" s="424"/>
      <c r="D177" s="424" t="s">
        <v>132</v>
      </c>
      <c r="E177" s="424">
        <v>570</v>
      </c>
      <c r="F177" s="424"/>
    </row>
    <row r="178" s="423" customFormat="1" spans="1:6">
      <c r="A178" s="425">
        <v>44464</v>
      </c>
      <c r="B178" s="424" t="s">
        <v>114</v>
      </c>
      <c r="C178" s="424"/>
      <c r="D178" s="424"/>
      <c r="E178" s="424">
        <v>20</v>
      </c>
      <c r="F178" s="424"/>
    </row>
    <row r="179" s="423" customFormat="1" spans="1:6">
      <c r="A179" s="425">
        <v>44463</v>
      </c>
      <c r="B179" s="424" t="s">
        <v>114</v>
      </c>
      <c r="C179" s="424"/>
      <c r="D179" s="424"/>
      <c r="E179" s="424">
        <v>20</v>
      </c>
      <c r="F179" s="424"/>
    </row>
    <row r="180" s="423" customFormat="1" spans="1:6">
      <c r="A180" s="425">
        <v>44462</v>
      </c>
      <c r="B180" s="424" t="s">
        <v>114</v>
      </c>
      <c r="C180" s="424"/>
      <c r="D180" s="424"/>
      <c r="E180" s="424">
        <v>20</v>
      </c>
      <c r="F180" s="424"/>
    </row>
    <row r="181" s="423" customFormat="1" spans="1:6">
      <c r="A181" s="425">
        <v>44461</v>
      </c>
      <c r="B181" s="424" t="s">
        <v>114</v>
      </c>
      <c r="C181" s="424"/>
      <c r="D181" s="424"/>
      <c r="E181" s="424">
        <v>20</v>
      </c>
      <c r="F181" s="424"/>
    </row>
    <row r="182" s="423" customFormat="1" spans="1:6">
      <c r="A182" s="425">
        <v>44460</v>
      </c>
      <c r="B182" s="424" t="s">
        <v>114</v>
      </c>
      <c r="C182" s="424"/>
      <c r="D182" s="424"/>
      <c r="E182" s="424">
        <v>20</v>
      </c>
      <c r="F182" s="424"/>
    </row>
    <row r="183" s="423" customFormat="1" spans="1:6">
      <c r="A183" s="425">
        <v>44459</v>
      </c>
      <c r="B183" s="424" t="s">
        <v>114</v>
      </c>
      <c r="C183" s="424"/>
      <c r="D183" s="424"/>
      <c r="E183" s="424">
        <v>20</v>
      </c>
      <c r="F183" s="424"/>
    </row>
    <row r="184" s="423" customFormat="1" spans="1:6">
      <c r="A184" s="425">
        <v>44458</v>
      </c>
      <c r="B184" s="424" t="s">
        <v>134</v>
      </c>
      <c r="C184" s="424"/>
      <c r="D184" s="424"/>
      <c r="E184" s="424">
        <v>290</v>
      </c>
      <c r="F184" s="424"/>
    </row>
    <row r="185" s="423" customFormat="1" spans="1:6">
      <c r="A185" s="425">
        <v>44457</v>
      </c>
      <c r="B185" s="424" t="s">
        <v>114</v>
      </c>
      <c r="C185" s="424"/>
      <c r="D185" s="424"/>
      <c r="E185" s="424">
        <v>20</v>
      </c>
      <c r="F185" s="424"/>
    </row>
    <row r="186" s="423" customFormat="1" spans="1:6">
      <c r="A186" s="425">
        <v>44456</v>
      </c>
      <c r="B186" s="424" t="s">
        <v>114</v>
      </c>
      <c r="C186" s="424"/>
      <c r="D186" s="424"/>
      <c r="E186" s="424">
        <v>20</v>
      </c>
      <c r="F186" s="424"/>
    </row>
    <row r="187" s="423" customFormat="1" spans="1:6">
      <c r="A187" s="425">
        <v>44455</v>
      </c>
      <c r="B187" s="424" t="s">
        <v>114</v>
      </c>
      <c r="C187" s="424"/>
      <c r="D187" s="424"/>
      <c r="E187" s="424">
        <v>20</v>
      </c>
      <c r="F187" s="424"/>
    </row>
    <row r="188" s="423" customFormat="1" spans="1:6">
      <c r="A188" s="425">
        <v>44454</v>
      </c>
      <c r="B188" s="424" t="s">
        <v>114</v>
      </c>
      <c r="C188" s="424"/>
      <c r="D188" s="424"/>
      <c r="E188" s="424">
        <v>20</v>
      </c>
      <c r="F188" s="424"/>
    </row>
    <row r="189" s="423" customFormat="1" spans="1:6">
      <c r="A189" s="425">
        <v>44453</v>
      </c>
      <c r="B189" s="424" t="s">
        <v>114</v>
      </c>
      <c r="C189" s="424"/>
      <c r="D189" s="424"/>
      <c r="E189" s="424">
        <v>20</v>
      </c>
      <c r="F189" s="424"/>
    </row>
    <row r="190" s="423" customFormat="1" spans="1:6">
      <c r="A190" s="425">
        <v>44452</v>
      </c>
      <c r="B190" s="424" t="s">
        <v>114</v>
      </c>
      <c r="C190" s="424"/>
      <c r="D190" s="424"/>
      <c r="E190" s="424">
        <v>20</v>
      </c>
      <c r="F190" s="424"/>
    </row>
    <row r="191" s="423" customFormat="1" spans="1:6">
      <c r="A191" s="425">
        <v>44451</v>
      </c>
      <c r="B191" s="424" t="s">
        <v>104</v>
      </c>
      <c r="C191" s="424"/>
      <c r="D191" s="424"/>
      <c r="E191" s="424">
        <v>55</v>
      </c>
      <c r="F191" s="424"/>
    </row>
    <row r="192" s="423" customFormat="1" spans="1:6">
      <c r="A192" s="425">
        <v>44450</v>
      </c>
      <c r="B192" s="424" t="s">
        <v>114</v>
      </c>
      <c r="C192" s="424"/>
      <c r="D192" s="424"/>
      <c r="E192" s="424">
        <v>20</v>
      </c>
      <c r="F192" s="424"/>
    </row>
    <row r="193" s="423" customFormat="1" spans="1:6">
      <c r="A193" s="425">
        <v>44449</v>
      </c>
      <c r="B193" s="424" t="s">
        <v>114</v>
      </c>
      <c r="C193" s="424"/>
      <c r="D193" s="424"/>
      <c r="E193" s="424">
        <v>20</v>
      </c>
      <c r="F193" s="424"/>
    </row>
    <row r="194" s="423" customFormat="1" spans="1:6">
      <c r="A194" s="425">
        <v>44448</v>
      </c>
      <c r="B194" s="424" t="s">
        <v>114</v>
      </c>
      <c r="C194" s="424"/>
      <c r="D194" s="424"/>
      <c r="E194" s="424">
        <v>20</v>
      </c>
      <c r="F194" s="424"/>
    </row>
    <row r="195" s="423" customFormat="1" spans="1:6">
      <c r="A195" s="425">
        <v>44447</v>
      </c>
      <c r="B195" s="424" t="s">
        <v>114</v>
      </c>
      <c r="C195" s="424"/>
      <c r="D195" s="424"/>
      <c r="E195" s="424">
        <v>20</v>
      </c>
      <c r="F195" s="424"/>
    </row>
    <row r="196" s="423" customFormat="1" spans="1:6">
      <c r="A196" s="425">
        <v>44446</v>
      </c>
      <c r="B196" s="424" t="s">
        <v>114</v>
      </c>
      <c r="C196" s="424"/>
      <c r="D196" s="424"/>
      <c r="E196" s="424">
        <v>20</v>
      </c>
      <c r="F196" s="424"/>
    </row>
    <row r="197" s="423" customFormat="1" spans="1:6">
      <c r="A197" s="425">
        <v>44445</v>
      </c>
      <c r="B197" s="424" t="s">
        <v>114</v>
      </c>
      <c r="C197" s="424"/>
      <c r="D197" s="424"/>
      <c r="E197" s="424">
        <v>20</v>
      </c>
      <c r="F197" s="424"/>
    </row>
    <row r="198" s="423" customFormat="1" spans="1:6">
      <c r="A198" s="425">
        <v>44444</v>
      </c>
      <c r="B198" s="424" t="s">
        <v>105</v>
      </c>
      <c r="C198" s="424"/>
      <c r="D198" s="424"/>
      <c r="E198" s="424">
        <v>65</v>
      </c>
      <c r="F198" s="424"/>
    </row>
    <row r="199" s="423" customFormat="1" spans="1:6">
      <c r="A199" s="425">
        <v>44443</v>
      </c>
      <c r="B199" s="424" t="s">
        <v>114</v>
      </c>
      <c r="C199" s="424"/>
      <c r="D199" s="424"/>
      <c r="E199" s="424">
        <v>20</v>
      </c>
      <c r="F199" s="424"/>
    </row>
    <row r="200" s="423" customFormat="1" spans="1:6">
      <c r="A200" s="425">
        <v>44442</v>
      </c>
      <c r="B200" s="424" t="s">
        <v>114</v>
      </c>
      <c r="C200" s="424"/>
      <c r="D200" s="424"/>
      <c r="E200" s="424">
        <v>20</v>
      </c>
      <c r="F200" s="424"/>
    </row>
    <row r="201" s="423" customFormat="1" spans="1:6">
      <c r="A201" s="425">
        <v>44441</v>
      </c>
      <c r="B201" s="424" t="s">
        <v>114</v>
      </c>
      <c r="C201" s="424"/>
      <c r="D201" s="424"/>
      <c r="E201" s="424">
        <v>20</v>
      </c>
      <c r="F201" s="424"/>
    </row>
    <row r="202" s="423" customFormat="1" spans="1:6">
      <c r="A202" s="425">
        <v>44440</v>
      </c>
      <c r="B202" s="424" t="s">
        <v>135</v>
      </c>
      <c r="C202" s="424"/>
      <c r="D202" s="424"/>
      <c r="E202" s="424">
        <v>370</v>
      </c>
      <c r="F202" s="424"/>
    </row>
    <row r="203" s="423" customFormat="1" spans="1:6">
      <c r="A203" s="425">
        <v>44439</v>
      </c>
      <c r="B203" s="424" t="s">
        <v>114</v>
      </c>
      <c r="C203" s="424"/>
      <c r="D203" s="424"/>
      <c r="E203" s="424">
        <v>20</v>
      </c>
      <c r="F203" s="424"/>
    </row>
    <row r="204" s="423" customFormat="1" spans="1:6">
      <c r="A204" s="425">
        <v>44438</v>
      </c>
      <c r="B204" s="424" t="s">
        <v>114</v>
      </c>
      <c r="C204" s="424"/>
      <c r="D204" s="424"/>
      <c r="E204" s="424">
        <v>20</v>
      </c>
      <c r="F204" s="424"/>
    </row>
    <row r="205" s="423" customFormat="1" spans="1:6">
      <c r="A205" s="425">
        <v>44437</v>
      </c>
      <c r="B205" s="424" t="s">
        <v>114</v>
      </c>
      <c r="C205" s="424"/>
      <c r="D205" s="424"/>
      <c r="E205" s="424">
        <v>20</v>
      </c>
      <c r="F205" s="424"/>
    </row>
    <row r="206" s="423" customFormat="1" spans="1:6">
      <c r="A206" s="425">
        <v>44436</v>
      </c>
      <c r="B206" s="424" t="s">
        <v>114</v>
      </c>
      <c r="C206" s="424"/>
      <c r="D206" s="424"/>
      <c r="E206" s="424">
        <v>20</v>
      </c>
      <c r="F206" s="424"/>
    </row>
    <row r="207" s="423" customFormat="1" spans="1:6">
      <c r="A207" s="425">
        <v>44435</v>
      </c>
      <c r="B207" s="424" t="s">
        <v>114</v>
      </c>
      <c r="C207" s="424"/>
      <c r="D207" s="424"/>
      <c r="E207" s="424">
        <v>20</v>
      </c>
      <c r="F207" s="424"/>
    </row>
    <row r="208" s="423" customFormat="1" spans="1:6">
      <c r="A208" s="424"/>
      <c r="B208" s="424"/>
      <c r="C208" s="424"/>
      <c r="D208" s="424"/>
      <c r="E208" s="430">
        <f>SUM(E2:E207)</f>
        <v>88907</v>
      </c>
    </row>
  </sheetData>
  <mergeCells count="7">
    <mergeCell ref="B57:B62"/>
    <mergeCell ref="C57:C62"/>
    <mergeCell ref="D57:D62"/>
    <mergeCell ref="E57:E62"/>
    <mergeCell ref="F2:F56"/>
    <mergeCell ref="F66:F69"/>
    <mergeCell ref="F76:F207"/>
  </mergeCells>
  <pageMargins left="0.75" right="0.75" top="1" bottom="1" header="0.5" footer="0.5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84"/>
  <sheetViews>
    <sheetView topLeftCell="A62" workbookViewId="0">
      <selection activeCell="D81" sqref="D81"/>
    </sheetView>
  </sheetViews>
  <sheetFormatPr defaultColWidth="9" defaultRowHeight="13.5"/>
  <cols>
    <col min="1" max="1" width="6.5" customWidth="1"/>
    <col min="2" max="2" width="37.1333333333333" customWidth="1"/>
    <col min="4" max="4" width="10.3833333333333"/>
    <col min="5" max="5" width="13.6333333333333" customWidth="1"/>
    <col min="9" max="9" width="27" customWidth="1"/>
  </cols>
  <sheetData>
    <row r="1" ht="27" spans="1:10">
      <c r="A1" s="268" t="s">
        <v>136</v>
      </c>
      <c r="B1" s="269"/>
      <c r="C1" s="269"/>
      <c r="D1" s="269"/>
      <c r="E1" s="270"/>
      <c r="F1" s="269"/>
      <c r="G1" s="269"/>
      <c r="H1" s="269"/>
      <c r="I1" s="269"/>
    </row>
    <row r="2" spans="1:10">
      <c r="A2" s="271" t="s">
        <v>971</v>
      </c>
      <c r="B2" s="271"/>
      <c r="C2" s="271"/>
      <c r="D2" s="271"/>
      <c r="E2" s="272"/>
      <c r="F2" s="271"/>
      <c r="G2" s="271"/>
      <c r="H2" s="271"/>
      <c r="I2" s="271"/>
    </row>
    <row r="3" ht="24" spans="1:10">
      <c r="A3" s="218" t="s">
        <v>138</v>
      </c>
      <c r="B3" s="218" t="s">
        <v>139</v>
      </c>
      <c r="C3" s="218" t="s">
        <v>140</v>
      </c>
      <c r="D3" s="218" t="s">
        <v>141</v>
      </c>
      <c r="E3" s="219" t="s">
        <v>142</v>
      </c>
      <c r="F3" s="218" t="s">
        <v>143</v>
      </c>
      <c r="G3" s="218" t="s">
        <v>144</v>
      </c>
      <c r="H3" s="218" t="s">
        <v>145</v>
      </c>
      <c r="I3" s="218" t="s">
        <v>3</v>
      </c>
    </row>
    <row r="4" ht="15" customHeight="1" spans="1:10">
      <c r="A4" s="53">
        <v>1</v>
      </c>
      <c r="B4" s="53" t="s">
        <v>962</v>
      </c>
      <c r="C4" s="273" t="s">
        <v>171</v>
      </c>
      <c r="D4" s="53">
        <v>201</v>
      </c>
      <c r="E4" s="243" t="s">
        <v>972</v>
      </c>
      <c r="F4" s="243" t="s">
        <v>561</v>
      </c>
      <c r="G4" s="224" t="s">
        <v>157</v>
      </c>
      <c r="H4" s="224" t="s">
        <v>573</v>
      </c>
      <c r="I4" s="224" t="s">
        <v>973</v>
      </c>
    </row>
    <row r="5" ht="15" customHeight="1" spans="1:10">
      <c r="A5" s="53">
        <v>2</v>
      </c>
      <c r="B5" s="53" t="s">
        <v>963</v>
      </c>
      <c r="C5" s="273" t="s">
        <v>216</v>
      </c>
      <c r="D5" s="53">
        <v>107</v>
      </c>
      <c r="E5" s="243">
        <v>2.1</v>
      </c>
      <c r="F5" s="243" t="s">
        <v>566</v>
      </c>
      <c r="G5" s="243" t="s">
        <v>151</v>
      </c>
      <c r="H5" s="243" t="s">
        <v>157</v>
      </c>
      <c r="I5" s="224" t="s">
        <v>583</v>
      </c>
    </row>
    <row r="6" ht="15" customHeight="1" spans="1:10">
      <c r="A6" s="53">
        <v>3</v>
      </c>
      <c r="B6" s="53" t="s">
        <v>963</v>
      </c>
      <c r="C6" s="273" t="s">
        <v>216</v>
      </c>
      <c r="D6" s="53">
        <v>134</v>
      </c>
      <c r="E6" s="243">
        <v>3.1</v>
      </c>
      <c r="F6" s="243" t="s">
        <v>566</v>
      </c>
      <c r="G6" s="224" t="s">
        <v>157</v>
      </c>
      <c r="H6" s="224" t="s">
        <v>573</v>
      </c>
      <c r="I6" s="224" t="s">
        <v>583</v>
      </c>
    </row>
    <row r="7" ht="15" customHeight="1" spans="1:10">
      <c r="A7" s="53">
        <v>4</v>
      </c>
      <c r="B7" s="53" t="s">
        <v>869</v>
      </c>
      <c r="C7" s="273" t="s">
        <v>159</v>
      </c>
      <c r="D7" s="53">
        <v>860</v>
      </c>
      <c r="E7" s="243" t="s">
        <v>974</v>
      </c>
      <c r="F7" s="52" t="s">
        <v>561</v>
      </c>
      <c r="G7" s="224" t="s">
        <v>154</v>
      </c>
      <c r="H7" s="243" t="s">
        <v>157</v>
      </c>
      <c r="I7" s="224" t="s">
        <v>975</v>
      </c>
    </row>
    <row r="8" ht="15" customHeight="1" spans="1:10">
      <c r="A8" s="53">
        <v>5</v>
      </c>
      <c r="B8" s="53" t="s">
        <v>976</v>
      </c>
      <c r="C8" s="273" t="s">
        <v>165</v>
      </c>
      <c r="D8" s="53">
        <v>16.8</v>
      </c>
      <c r="E8" s="243">
        <v>5.1</v>
      </c>
      <c r="F8" s="243" t="s">
        <v>566</v>
      </c>
      <c r="G8" s="224" t="s">
        <v>157</v>
      </c>
      <c r="H8" s="224" t="s">
        <v>573</v>
      </c>
      <c r="I8" s="224" t="s">
        <v>583</v>
      </c>
    </row>
    <row r="9" ht="15" customHeight="1" spans="1:10">
      <c r="A9" s="53">
        <v>6</v>
      </c>
      <c r="B9" s="54" t="s">
        <v>977</v>
      </c>
      <c r="C9" s="273" t="s">
        <v>315</v>
      </c>
      <c r="D9" s="54">
        <v>209</v>
      </c>
      <c r="E9" s="52">
        <v>6.1</v>
      </c>
      <c r="F9" s="52" t="s">
        <v>561</v>
      </c>
      <c r="G9" s="52" t="s">
        <v>157</v>
      </c>
      <c r="H9" s="52" t="s">
        <v>573</v>
      </c>
      <c r="I9" s="52" t="s">
        <v>978</v>
      </c>
      <c r="J9" s="346"/>
    </row>
    <row r="10" ht="15" customHeight="1" spans="1:10">
      <c r="A10" s="53">
        <v>7</v>
      </c>
      <c r="B10" s="276" t="s">
        <v>979</v>
      </c>
      <c r="C10" s="273" t="s">
        <v>165</v>
      </c>
      <c r="D10" s="276">
        <v>2755.99</v>
      </c>
      <c r="E10" s="52" t="s">
        <v>980</v>
      </c>
      <c r="F10" s="52" t="s">
        <v>561</v>
      </c>
      <c r="G10" s="52" t="s">
        <v>157</v>
      </c>
      <c r="H10" s="52" t="s">
        <v>573</v>
      </c>
      <c r="I10" s="52" t="s">
        <v>981</v>
      </c>
    </row>
    <row r="11" ht="15" customHeight="1" spans="1:10">
      <c r="A11" s="53">
        <v>8</v>
      </c>
      <c r="B11" s="53" t="s">
        <v>982</v>
      </c>
      <c r="C11" s="273" t="s">
        <v>315</v>
      </c>
      <c r="D11" s="53">
        <v>30</v>
      </c>
      <c r="E11" s="243" t="s">
        <v>983</v>
      </c>
      <c r="F11" s="243" t="s">
        <v>566</v>
      </c>
      <c r="G11" s="243" t="s">
        <v>151</v>
      </c>
      <c r="H11" s="243" t="s">
        <v>157</v>
      </c>
      <c r="I11" s="224" t="s">
        <v>583</v>
      </c>
    </row>
    <row r="12" ht="15" customHeight="1" spans="1:10">
      <c r="A12" s="53">
        <v>9</v>
      </c>
      <c r="B12" s="53" t="s">
        <v>984</v>
      </c>
      <c r="C12" s="273" t="s">
        <v>165</v>
      </c>
      <c r="D12" s="53">
        <v>2485</v>
      </c>
      <c r="E12" s="243">
        <v>9.1</v>
      </c>
      <c r="F12" s="52" t="s">
        <v>561</v>
      </c>
      <c r="G12" s="224" t="s">
        <v>157</v>
      </c>
      <c r="H12" s="224" t="s">
        <v>151</v>
      </c>
      <c r="I12" s="224" t="s">
        <v>583</v>
      </c>
      <c r="J12" s="346"/>
    </row>
    <row r="13" ht="15" customHeight="1" spans="1:10">
      <c r="A13" s="53">
        <v>10</v>
      </c>
      <c r="B13" s="53" t="s">
        <v>985</v>
      </c>
      <c r="C13" s="273" t="s">
        <v>165</v>
      </c>
      <c r="D13" s="53">
        <v>450</v>
      </c>
      <c r="E13" s="243" t="s">
        <v>986</v>
      </c>
      <c r="F13" s="243" t="s">
        <v>561</v>
      </c>
      <c r="G13" s="243" t="s">
        <v>151</v>
      </c>
      <c r="H13" s="243" t="s">
        <v>157</v>
      </c>
      <c r="I13" s="224" t="s">
        <v>981</v>
      </c>
    </row>
    <row r="14" s="345" customFormat="1" ht="15" customHeight="1" spans="1:10">
      <c r="A14" s="274">
        <v>11</v>
      </c>
      <c r="B14" s="274" t="s">
        <v>546</v>
      </c>
      <c r="C14" s="220" t="s">
        <v>147</v>
      </c>
      <c r="D14" s="274">
        <v>2786.59</v>
      </c>
      <c r="E14" s="223">
        <v>11</v>
      </c>
      <c r="F14" s="223" t="s">
        <v>561</v>
      </c>
      <c r="G14" s="223" t="s">
        <v>151</v>
      </c>
      <c r="H14" s="223" t="s">
        <v>157</v>
      </c>
      <c r="I14" s="223"/>
    </row>
    <row r="15" ht="15" customHeight="1" spans="1:10">
      <c r="A15" s="53">
        <v>12</v>
      </c>
      <c r="B15" s="53" t="s">
        <v>987</v>
      </c>
      <c r="C15" s="273" t="s">
        <v>171</v>
      </c>
      <c r="D15" s="53">
        <v>30</v>
      </c>
      <c r="E15" s="243" t="s">
        <v>988</v>
      </c>
      <c r="F15" s="243" t="s">
        <v>566</v>
      </c>
      <c r="G15" s="243" t="s">
        <v>763</v>
      </c>
      <c r="H15" s="243" t="s">
        <v>157</v>
      </c>
      <c r="I15" s="224" t="s">
        <v>583</v>
      </c>
    </row>
    <row r="16" ht="15" customHeight="1" spans="1:10">
      <c r="A16" s="53">
        <v>13</v>
      </c>
      <c r="B16" s="53" t="s">
        <v>989</v>
      </c>
      <c r="C16" s="273" t="s">
        <v>165</v>
      </c>
      <c r="D16" s="53">
        <v>20</v>
      </c>
      <c r="E16" s="243" t="s">
        <v>990</v>
      </c>
      <c r="F16" s="243" t="s">
        <v>566</v>
      </c>
      <c r="G16" s="243" t="s">
        <v>157</v>
      </c>
      <c r="H16" s="243" t="s">
        <v>573</v>
      </c>
      <c r="I16" s="224" t="s">
        <v>583</v>
      </c>
    </row>
    <row r="17" ht="15" customHeight="1" spans="1:11">
      <c r="A17" s="53">
        <v>14</v>
      </c>
      <c r="B17" s="57" t="s">
        <v>991</v>
      </c>
      <c r="C17" s="347" t="s">
        <v>171</v>
      </c>
      <c r="D17" s="348"/>
      <c r="E17" s="126">
        <v>14.1</v>
      </c>
      <c r="F17" s="126" t="s">
        <v>566</v>
      </c>
      <c r="G17" s="126" t="s">
        <v>157</v>
      </c>
      <c r="H17" s="126" t="s">
        <v>151</v>
      </c>
      <c r="I17" s="126" t="s">
        <v>992</v>
      </c>
      <c r="J17" s="346" t="s">
        <v>993</v>
      </c>
      <c r="K17" s="348">
        <v>2000</v>
      </c>
    </row>
    <row r="18" ht="15" customHeight="1" spans="1:11">
      <c r="A18" s="53">
        <v>15</v>
      </c>
      <c r="B18" s="53" t="s">
        <v>994</v>
      </c>
      <c r="C18" s="273" t="s">
        <v>165</v>
      </c>
      <c r="D18" s="53">
        <v>4</v>
      </c>
      <c r="E18" s="243" t="s">
        <v>995</v>
      </c>
      <c r="F18" s="243" t="s">
        <v>566</v>
      </c>
      <c r="G18" s="243" t="s">
        <v>573</v>
      </c>
      <c r="H18" s="243" t="s">
        <v>157</v>
      </c>
      <c r="I18" s="243" t="s">
        <v>583</v>
      </c>
    </row>
    <row r="19" ht="15" customHeight="1" spans="1:11">
      <c r="A19" s="53">
        <v>16</v>
      </c>
      <c r="B19" s="53" t="s">
        <v>996</v>
      </c>
      <c r="C19" s="273" t="s">
        <v>171</v>
      </c>
      <c r="D19" s="53">
        <v>401</v>
      </c>
      <c r="E19" s="243" t="s">
        <v>997</v>
      </c>
      <c r="F19" s="243" t="s">
        <v>561</v>
      </c>
      <c r="G19" s="243" t="s">
        <v>157</v>
      </c>
      <c r="H19" s="243" t="s">
        <v>573</v>
      </c>
      <c r="I19" s="224" t="s">
        <v>981</v>
      </c>
    </row>
    <row r="20" ht="15" customHeight="1" spans="1:11">
      <c r="A20" s="53">
        <v>17</v>
      </c>
      <c r="B20" s="53" t="s">
        <v>998</v>
      </c>
      <c r="C20" s="273" t="s">
        <v>165</v>
      </c>
      <c r="D20" s="53">
        <v>16</v>
      </c>
      <c r="E20" s="243" t="s">
        <v>999</v>
      </c>
      <c r="F20" s="243" t="s">
        <v>566</v>
      </c>
      <c r="G20" s="243" t="s">
        <v>573</v>
      </c>
      <c r="H20" s="243" t="s">
        <v>157</v>
      </c>
      <c r="I20" s="52" t="s">
        <v>1000</v>
      </c>
    </row>
    <row r="21" ht="15" customHeight="1" spans="1:11">
      <c r="A21" s="53">
        <v>18</v>
      </c>
      <c r="B21" s="53" t="s">
        <v>1001</v>
      </c>
      <c r="C21" s="273" t="s">
        <v>171</v>
      </c>
      <c r="D21" s="53">
        <v>40</v>
      </c>
      <c r="E21" s="243" t="s">
        <v>1002</v>
      </c>
      <c r="F21" s="243" t="s">
        <v>566</v>
      </c>
      <c r="G21" s="243" t="s">
        <v>573</v>
      </c>
      <c r="H21" s="243" t="s">
        <v>157</v>
      </c>
      <c r="I21" s="224" t="s">
        <v>1003</v>
      </c>
    </row>
    <row r="22" ht="15" customHeight="1" spans="1:11">
      <c r="A22" s="53">
        <v>19</v>
      </c>
      <c r="B22" s="53" t="s">
        <v>1004</v>
      </c>
      <c r="C22" s="273" t="s">
        <v>165</v>
      </c>
      <c r="D22" s="53">
        <v>253</v>
      </c>
      <c r="E22" s="243">
        <v>19.1</v>
      </c>
      <c r="F22" s="243" t="s">
        <v>566</v>
      </c>
      <c r="G22" s="243" t="s">
        <v>157</v>
      </c>
      <c r="H22" s="243" t="s">
        <v>573</v>
      </c>
      <c r="I22" s="243" t="s">
        <v>583</v>
      </c>
    </row>
    <row r="23" ht="15" customHeight="1" spans="1:11">
      <c r="A23" s="53">
        <v>20</v>
      </c>
      <c r="B23" s="53" t="s">
        <v>1005</v>
      </c>
      <c r="C23" s="273" t="s">
        <v>216</v>
      </c>
      <c r="D23" s="53">
        <v>31</v>
      </c>
      <c r="E23" s="243">
        <v>20.1</v>
      </c>
      <c r="F23" s="243" t="s">
        <v>566</v>
      </c>
      <c r="G23" s="243" t="s">
        <v>157</v>
      </c>
      <c r="H23" s="243" t="s">
        <v>151</v>
      </c>
      <c r="I23" s="243" t="s">
        <v>583</v>
      </c>
    </row>
    <row r="24" ht="15" customHeight="1" spans="1:11">
      <c r="A24" s="53">
        <v>21</v>
      </c>
      <c r="B24" s="54" t="s">
        <v>1006</v>
      </c>
      <c r="C24" s="273" t="s">
        <v>315</v>
      </c>
      <c r="D24" s="54">
        <v>258</v>
      </c>
      <c r="E24" s="52">
        <v>21.1</v>
      </c>
      <c r="F24" s="52" t="s">
        <v>561</v>
      </c>
      <c r="G24" s="52" t="s">
        <v>157</v>
      </c>
      <c r="H24" s="52" t="s">
        <v>573</v>
      </c>
      <c r="I24" s="52" t="s">
        <v>978</v>
      </c>
    </row>
    <row r="25" ht="15" customHeight="1" spans="1:11">
      <c r="A25" s="53">
        <v>22</v>
      </c>
      <c r="B25" s="53" t="s">
        <v>1007</v>
      </c>
      <c r="C25" s="273" t="s">
        <v>181</v>
      </c>
      <c r="D25" s="53">
        <v>500</v>
      </c>
      <c r="E25" s="243">
        <v>22.1</v>
      </c>
      <c r="F25" s="243" t="s">
        <v>566</v>
      </c>
      <c r="G25" s="243" t="s">
        <v>573</v>
      </c>
      <c r="H25" s="243" t="s">
        <v>157</v>
      </c>
      <c r="I25" s="243" t="s">
        <v>583</v>
      </c>
    </row>
    <row r="26" ht="15" customHeight="1" spans="1:11">
      <c r="A26" s="53">
        <v>23</v>
      </c>
      <c r="B26" s="53" t="s">
        <v>795</v>
      </c>
      <c r="C26" s="273" t="s">
        <v>216</v>
      </c>
      <c r="D26" s="53">
        <v>323</v>
      </c>
      <c r="E26" s="243">
        <v>23.1</v>
      </c>
      <c r="F26" s="243" t="s">
        <v>566</v>
      </c>
      <c r="G26" s="243" t="s">
        <v>573</v>
      </c>
      <c r="H26" s="243" t="s">
        <v>157</v>
      </c>
      <c r="I26" s="243" t="s">
        <v>583</v>
      </c>
    </row>
    <row r="27" ht="15" customHeight="1" spans="1:11">
      <c r="A27" s="53">
        <v>24</v>
      </c>
      <c r="B27" s="53" t="s">
        <v>1008</v>
      </c>
      <c r="C27" s="273" t="s">
        <v>165</v>
      </c>
      <c r="D27" s="53">
        <v>149</v>
      </c>
      <c r="E27" s="243">
        <v>24.1</v>
      </c>
      <c r="F27" s="243" t="s">
        <v>566</v>
      </c>
      <c r="G27" s="243" t="s">
        <v>573</v>
      </c>
      <c r="H27" s="243" t="s">
        <v>157</v>
      </c>
      <c r="I27" s="243" t="s">
        <v>583</v>
      </c>
    </row>
    <row r="28" ht="15" customHeight="1" spans="1:11">
      <c r="A28" s="53">
        <v>25</v>
      </c>
      <c r="B28" s="53" t="s">
        <v>349</v>
      </c>
      <c r="C28" s="273" t="s">
        <v>181</v>
      </c>
      <c r="D28" s="53">
        <v>1462.22</v>
      </c>
      <c r="E28" s="243" t="s">
        <v>1009</v>
      </c>
      <c r="F28" s="243" t="s">
        <v>561</v>
      </c>
      <c r="G28" s="224" t="s">
        <v>154</v>
      </c>
      <c r="H28" s="243" t="s">
        <v>157</v>
      </c>
      <c r="I28" s="224" t="s">
        <v>981</v>
      </c>
    </row>
    <row r="29" ht="15" customHeight="1" spans="1:11">
      <c r="A29" s="53">
        <v>26</v>
      </c>
      <c r="B29" s="318" t="s">
        <v>1010</v>
      </c>
      <c r="C29" s="273" t="s">
        <v>181</v>
      </c>
      <c r="D29" s="313">
        <v>3000</v>
      </c>
      <c r="E29" s="315" t="s">
        <v>1011</v>
      </c>
      <c r="F29" s="315" t="s">
        <v>561</v>
      </c>
      <c r="G29" s="315" t="s">
        <v>151</v>
      </c>
      <c r="H29" s="315" t="s">
        <v>157</v>
      </c>
      <c r="I29" s="320" t="s">
        <v>981</v>
      </c>
    </row>
    <row r="30" ht="15" customHeight="1" spans="1:11">
      <c r="A30" s="53">
        <v>27</v>
      </c>
      <c r="B30" s="53" t="s">
        <v>1012</v>
      </c>
      <c r="C30" s="273" t="s">
        <v>171</v>
      </c>
      <c r="D30" s="53">
        <v>900</v>
      </c>
      <c r="E30" s="243" t="s">
        <v>1013</v>
      </c>
      <c r="F30" s="52" t="s">
        <v>566</v>
      </c>
      <c r="G30" s="52" t="s">
        <v>157</v>
      </c>
      <c r="H30" s="52" t="s">
        <v>573</v>
      </c>
      <c r="I30" s="52" t="s">
        <v>1014</v>
      </c>
      <c r="J30" s="346"/>
    </row>
    <row r="31" ht="15" customHeight="1" spans="1:11">
      <c r="A31" s="53">
        <v>28</v>
      </c>
      <c r="B31" s="276" t="s">
        <v>1015</v>
      </c>
      <c r="C31" s="273" t="s">
        <v>171</v>
      </c>
      <c r="D31" s="276">
        <v>8700</v>
      </c>
      <c r="E31" s="243" t="s">
        <v>1016</v>
      </c>
      <c r="F31" s="243" t="s">
        <v>561</v>
      </c>
      <c r="G31" s="243" t="s">
        <v>157</v>
      </c>
      <c r="H31" s="243" t="s">
        <v>573</v>
      </c>
      <c r="I31" s="243" t="s">
        <v>1017</v>
      </c>
    </row>
    <row r="32" ht="15" customHeight="1" spans="1:11">
      <c r="A32" s="53">
        <v>29</v>
      </c>
      <c r="B32" s="53" t="s">
        <v>1018</v>
      </c>
      <c r="C32" s="273" t="s">
        <v>171</v>
      </c>
      <c r="D32" s="53">
        <v>635</v>
      </c>
      <c r="E32" s="243">
        <v>29.1</v>
      </c>
      <c r="F32" s="52" t="s">
        <v>566</v>
      </c>
      <c r="G32" s="243" t="s">
        <v>157</v>
      </c>
      <c r="H32" s="243" t="s">
        <v>151</v>
      </c>
      <c r="I32" s="243" t="s">
        <v>583</v>
      </c>
    </row>
    <row r="33" ht="15" customHeight="1" spans="1:15">
      <c r="A33" s="53">
        <v>31</v>
      </c>
      <c r="B33" s="53" t="s">
        <v>337</v>
      </c>
      <c r="C33" s="273" t="s">
        <v>216</v>
      </c>
      <c r="D33" s="53">
        <v>164</v>
      </c>
      <c r="E33" s="315" t="s">
        <v>1019</v>
      </c>
      <c r="F33" s="243" t="s">
        <v>566</v>
      </c>
      <c r="G33" s="243" t="s">
        <v>573</v>
      </c>
      <c r="H33" s="243" t="s">
        <v>157</v>
      </c>
      <c r="I33" s="243" t="s">
        <v>583</v>
      </c>
    </row>
    <row r="34" ht="15" customHeight="1" spans="1:15">
      <c r="A34" s="53">
        <v>32</v>
      </c>
      <c r="B34" s="53" t="s">
        <v>1018</v>
      </c>
      <c r="C34" s="273" t="s">
        <v>171</v>
      </c>
      <c r="D34" s="53">
        <v>2690</v>
      </c>
      <c r="E34" s="243" t="s">
        <v>1020</v>
      </c>
      <c r="F34" s="243" t="s">
        <v>561</v>
      </c>
      <c r="G34" s="243" t="s">
        <v>157</v>
      </c>
      <c r="H34" s="243" t="s">
        <v>151</v>
      </c>
      <c r="I34" s="224" t="s">
        <v>981</v>
      </c>
    </row>
    <row r="35" ht="15" customHeight="1" spans="1:15">
      <c r="A35" s="53">
        <v>33</v>
      </c>
      <c r="B35" s="53" t="s">
        <v>1021</v>
      </c>
      <c r="C35" s="273" t="s">
        <v>171</v>
      </c>
      <c r="D35" s="53">
        <v>46</v>
      </c>
      <c r="E35" s="243" t="s">
        <v>1022</v>
      </c>
      <c r="F35" s="52" t="s">
        <v>566</v>
      </c>
      <c r="G35" s="52" t="s">
        <v>157</v>
      </c>
      <c r="H35" s="52" t="s">
        <v>573</v>
      </c>
      <c r="I35" s="52" t="s">
        <v>1023</v>
      </c>
    </row>
    <row r="36" ht="15" customHeight="1" spans="1:15">
      <c r="A36" s="53">
        <v>34</v>
      </c>
      <c r="B36" s="276" t="s">
        <v>833</v>
      </c>
      <c r="C36" s="273" t="s">
        <v>315</v>
      </c>
      <c r="D36" s="276">
        <v>485</v>
      </c>
      <c r="E36" s="243" t="s">
        <v>1024</v>
      </c>
      <c r="F36" s="243" t="s">
        <v>561</v>
      </c>
      <c r="G36" s="243" t="s">
        <v>157</v>
      </c>
      <c r="H36" s="243" t="s">
        <v>573</v>
      </c>
      <c r="I36" s="243" t="s">
        <v>981</v>
      </c>
    </row>
    <row r="37" ht="15" customHeight="1" spans="1:15">
      <c r="A37" s="53">
        <v>35</v>
      </c>
      <c r="B37" s="53" t="s">
        <v>1025</v>
      </c>
      <c r="C37" s="273" t="s">
        <v>171</v>
      </c>
      <c r="D37" s="53">
        <v>170</v>
      </c>
      <c r="E37" s="243" t="s">
        <v>1026</v>
      </c>
      <c r="F37" s="243" t="s">
        <v>566</v>
      </c>
      <c r="G37" s="243" t="s">
        <v>157</v>
      </c>
      <c r="H37" s="243" t="s">
        <v>573</v>
      </c>
      <c r="I37" s="52" t="s">
        <v>1023</v>
      </c>
    </row>
    <row r="38" ht="15" customHeight="1" spans="1:15">
      <c r="A38" s="53">
        <v>36</v>
      </c>
      <c r="B38" s="349" t="s">
        <v>1027</v>
      </c>
      <c r="C38" s="350" t="s">
        <v>147</v>
      </c>
      <c r="D38" s="349">
        <v>1447</v>
      </c>
      <c r="E38" s="351">
        <v>36</v>
      </c>
      <c r="F38" s="351" t="s">
        <v>561</v>
      </c>
      <c r="G38" s="343"/>
      <c r="H38" s="343"/>
      <c r="I38" s="343"/>
      <c r="J38" s="346" t="s">
        <v>1028</v>
      </c>
    </row>
    <row r="39" ht="15" customHeight="1" spans="1:15">
      <c r="A39" s="53">
        <v>37</v>
      </c>
      <c r="B39" s="53" t="s">
        <v>710</v>
      </c>
      <c r="C39" s="273" t="s">
        <v>315</v>
      </c>
      <c r="D39" s="53">
        <v>420</v>
      </c>
      <c r="E39" s="243" t="s">
        <v>1029</v>
      </c>
      <c r="F39" s="243" t="s">
        <v>566</v>
      </c>
      <c r="G39" s="243" t="s">
        <v>151</v>
      </c>
      <c r="H39" s="243" t="s">
        <v>157</v>
      </c>
      <c r="I39" s="224" t="s">
        <v>583</v>
      </c>
    </row>
    <row r="40" ht="15" customHeight="1" spans="1:15">
      <c r="A40" s="53">
        <v>38</v>
      </c>
      <c r="B40" s="276" t="s">
        <v>1030</v>
      </c>
      <c r="C40" s="273" t="s">
        <v>171</v>
      </c>
      <c r="D40" s="276">
        <v>400</v>
      </c>
      <c r="E40" s="243" t="s">
        <v>1031</v>
      </c>
      <c r="F40" s="243" t="s">
        <v>566</v>
      </c>
      <c r="G40" s="243" t="s">
        <v>157</v>
      </c>
      <c r="H40" s="243" t="s">
        <v>573</v>
      </c>
      <c r="I40" s="243" t="s">
        <v>1032</v>
      </c>
    </row>
    <row r="41" ht="15" customHeight="1" spans="1:15">
      <c r="A41" s="53">
        <v>39</v>
      </c>
      <c r="B41" s="313" t="s">
        <v>1033</v>
      </c>
      <c r="C41" s="273" t="s">
        <v>309</v>
      </c>
      <c r="D41" s="313">
        <v>159.9</v>
      </c>
      <c r="E41" s="315" t="s">
        <v>1034</v>
      </c>
      <c r="F41" s="315" t="s">
        <v>566</v>
      </c>
      <c r="G41" s="315" t="s">
        <v>157</v>
      </c>
      <c r="H41" s="315" t="s">
        <v>151</v>
      </c>
      <c r="I41" s="315" t="s">
        <v>973</v>
      </c>
    </row>
    <row r="42" ht="15" customHeight="1" spans="1:15">
      <c r="A42" s="53">
        <v>40</v>
      </c>
      <c r="B42" s="53" t="s">
        <v>1035</v>
      </c>
      <c r="C42" s="273" t="s">
        <v>216</v>
      </c>
      <c r="D42" s="53">
        <v>159</v>
      </c>
      <c r="E42" s="315">
        <v>40.1</v>
      </c>
      <c r="F42" s="243" t="s">
        <v>566</v>
      </c>
      <c r="G42" s="243" t="s">
        <v>157</v>
      </c>
      <c r="H42" s="243" t="s">
        <v>1036</v>
      </c>
      <c r="I42" s="224" t="s">
        <v>583</v>
      </c>
    </row>
    <row r="43" ht="15" customHeight="1" spans="1:15">
      <c r="A43" s="53">
        <v>41</v>
      </c>
      <c r="B43" s="57" t="s">
        <v>1037</v>
      </c>
      <c r="C43" s="347" t="s">
        <v>181</v>
      </c>
      <c r="D43" s="348"/>
      <c r="E43" s="343">
        <v>41.1</v>
      </c>
      <c r="F43" s="126" t="s">
        <v>566</v>
      </c>
      <c r="G43" s="126" t="s">
        <v>157</v>
      </c>
      <c r="H43" s="126" t="s">
        <v>151</v>
      </c>
      <c r="I43" s="126" t="s">
        <v>978</v>
      </c>
      <c r="J43" s="346" t="s">
        <v>993</v>
      </c>
      <c r="K43" s="348">
        <v>6800</v>
      </c>
    </row>
    <row r="44" ht="15" customHeight="1" spans="1:15">
      <c r="A44" s="53">
        <v>42</v>
      </c>
      <c r="B44" s="57" t="s">
        <v>1038</v>
      </c>
      <c r="C44" s="347" t="s">
        <v>159</v>
      </c>
      <c r="D44" s="57"/>
      <c r="E44" s="126">
        <v>42</v>
      </c>
      <c r="F44" s="126"/>
      <c r="G44" s="126"/>
      <c r="H44" s="126"/>
      <c r="I44" s="126"/>
      <c r="J44" s="346" t="s">
        <v>1039</v>
      </c>
      <c r="O44">
        <v>5000</v>
      </c>
    </row>
    <row r="45" ht="15" customHeight="1" spans="1:15">
      <c r="A45" s="53">
        <v>43</v>
      </c>
      <c r="B45" s="53" t="s">
        <v>886</v>
      </c>
      <c r="C45" s="273" t="s">
        <v>181</v>
      </c>
      <c r="D45" s="53">
        <v>1550</v>
      </c>
      <c r="E45" s="243" t="s">
        <v>1040</v>
      </c>
      <c r="F45" s="243" t="s">
        <v>561</v>
      </c>
      <c r="G45" s="243" t="s">
        <v>573</v>
      </c>
      <c r="H45" s="243" t="s">
        <v>763</v>
      </c>
      <c r="I45" s="224" t="s">
        <v>981</v>
      </c>
      <c r="K45" s="57"/>
    </row>
    <row r="46" ht="15" customHeight="1" spans="1:15">
      <c r="A46" s="53">
        <v>44</v>
      </c>
      <c r="B46" s="352" t="s">
        <v>1041</v>
      </c>
      <c r="C46" s="347" t="s">
        <v>147</v>
      </c>
      <c r="D46" s="348"/>
      <c r="E46" s="343">
        <v>44</v>
      </c>
      <c r="F46" s="343"/>
      <c r="G46" s="343"/>
      <c r="H46" s="343"/>
      <c r="I46" s="343" t="s">
        <v>1042</v>
      </c>
      <c r="J46" s="346" t="s">
        <v>1043</v>
      </c>
      <c r="N46" s="348">
        <v>3554.06</v>
      </c>
    </row>
    <row r="47" ht="15" customHeight="1" spans="1:15">
      <c r="A47" s="53">
        <v>45</v>
      </c>
      <c r="B47" s="53" t="s">
        <v>1044</v>
      </c>
      <c r="C47" s="273" t="s">
        <v>171</v>
      </c>
      <c r="D47" s="53">
        <v>4400</v>
      </c>
      <c r="E47" s="243" t="s">
        <v>1045</v>
      </c>
      <c r="F47" s="243" t="s">
        <v>561</v>
      </c>
      <c r="G47" s="243" t="s">
        <v>573</v>
      </c>
      <c r="H47" s="243" t="s">
        <v>157</v>
      </c>
      <c r="I47" s="243" t="s">
        <v>1046</v>
      </c>
    </row>
    <row r="48" ht="15" customHeight="1" spans="1:15">
      <c r="A48" s="53">
        <v>46</v>
      </c>
      <c r="B48" s="53" t="s">
        <v>1047</v>
      </c>
      <c r="C48" s="273" t="s">
        <v>181</v>
      </c>
      <c r="D48" s="53">
        <v>751.04</v>
      </c>
      <c r="E48" s="243" t="s">
        <v>1048</v>
      </c>
      <c r="F48" s="243" t="s">
        <v>561</v>
      </c>
      <c r="G48" s="243" t="s">
        <v>573</v>
      </c>
      <c r="H48" s="243" t="s">
        <v>157</v>
      </c>
      <c r="I48" s="224" t="s">
        <v>981</v>
      </c>
    </row>
    <row r="49" ht="15" customHeight="1" spans="1:11">
      <c r="A49" s="53">
        <v>47</v>
      </c>
      <c r="B49" s="53" t="s">
        <v>1047</v>
      </c>
      <c r="C49" s="273" t="s">
        <v>181</v>
      </c>
      <c r="D49" s="53">
        <v>780</v>
      </c>
      <c r="E49" s="243" t="s">
        <v>1049</v>
      </c>
      <c r="F49" s="243" t="s">
        <v>561</v>
      </c>
      <c r="G49" s="243" t="s">
        <v>573</v>
      </c>
      <c r="H49" s="243" t="s">
        <v>157</v>
      </c>
      <c r="I49" s="243" t="s">
        <v>1050</v>
      </c>
    </row>
    <row r="50" ht="15" customHeight="1" spans="1:11">
      <c r="A50" s="53">
        <v>48</v>
      </c>
      <c r="B50" s="53" t="s">
        <v>1051</v>
      </c>
      <c r="C50" s="273" t="s">
        <v>171</v>
      </c>
      <c r="D50" s="53">
        <v>36</v>
      </c>
      <c r="E50" s="243" t="s">
        <v>1052</v>
      </c>
      <c r="F50" s="52" t="s">
        <v>566</v>
      </c>
      <c r="G50" s="52" t="s">
        <v>573</v>
      </c>
      <c r="H50" s="52" t="s">
        <v>157</v>
      </c>
      <c r="I50" s="52" t="s">
        <v>1053</v>
      </c>
    </row>
    <row r="51" ht="15" customHeight="1" spans="1:11">
      <c r="A51" s="53">
        <v>49</v>
      </c>
      <c r="B51" s="313" t="s">
        <v>234</v>
      </c>
      <c r="C51" s="273" t="s">
        <v>159</v>
      </c>
      <c r="D51" s="316">
        <v>950</v>
      </c>
      <c r="E51" s="315" t="s">
        <v>1054</v>
      </c>
      <c r="F51" s="315" t="s">
        <v>561</v>
      </c>
      <c r="G51" s="315" t="s">
        <v>154</v>
      </c>
      <c r="H51" s="315" t="s">
        <v>157</v>
      </c>
      <c r="I51" s="315" t="s">
        <v>1050</v>
      </c>
    </row>
    <row r="52" ht="15" customHeight="1" spans="1:11">
      <c r="A52" s="53">
        <v>50</v>
      </c>
      <c r="B52" s="54" t="s">
        <v>1055</v>
      </c>
      <c r="C52" s="273" t="s">
        <v>165</v>
      </c>
      <c r="D52" s="62">
        <v>554</v>
      </c>
      <c r="E52" s="52" t="s">
        <v>1056</v>
      </c>
      <c r="F52" s="52" t="s">
        <v>566</v>
      </c>
      <c r="G52" s="52" t="s">
        <v>573</v>
      </c>
      <c r="H52" s="52" t="s">
        <v>157</v>
      </c>
      <c r="I52" s="52" t="s">
        <v>981</v>
      </c>
      <c r="J52" s="353"/>
    </row>
    <row r="53" ht="15" customHeight="1" spans="1:11">
      <c r="A53" s="53">
        <v>51</v>
      </c>
      <c r="B53" s="54" t="s">
        <v>1057</v>
      </c>
      <c r="C53" s="273" t="s">
        <v>181</v>
      </c>
      <c r="D53" s="62">
        <v>2900</v>
      </c>
      <c r="E53" s="52" t="s">
        <v>1058</v>
      </c>
      <c r="F53" s="52" t="s">
        <v>566</v>
      </c>
      <c r="G53" s="52" t="s">
        <v>157</v>
      </c>
      <c r="H53" s="52" t="s">
        <v>573</v>
      </c>
      <c r="I53" s="52" t="s">
        <v>1059</v>
      </c>
      <c r="J53" s="353"/>
    </row>
    <row r="54" ht="15" customHeight="1" spans="1:11">
      <c r="A54" s="53">
        <v>52</v>
      </c>
      <c r="B54" s="54" t="s">
        <v>1060</v>
      </c>
      <c r="C54" s="273" t="s">
        <v>159</v>
      </c>
      <c r="D54" s="62">
        <v>169</v>
      </c>
      <c r="E54" s="52" t="s">
        <v>1061</v>
      </c>
      <c r="F54" s="52" t="s">
        <v>566</v>
      </c>
      <c r="G54" s="52" t="s">
        <v>154</v>
      </c>
      <c r="H54" s="52" t="s">
        <v>157</v>
      </c>
      <c r="I54" s="52" t="s">
        <v>1032</v>
      </c>
      <c r="J54" s="353"/>
    </row>
    <row r="55" ht="15" customHeight="1" spans="1:11">
      <c r="A55" s="53">
        <v>53</v>
      </c>
      <c r="B55" s="53" t="s">
        <v>1062</v>
      </c>
      <c r="C55" s="273" t="s">
        <v>165</v>
      </c>
      <c r="D55" s="62">
        <v>149</v>
      </c>
      <c r="E55" s="243" t="s">
        <v>1063</v>
      </c>
      <c r="F55" s="243" t="s">
        <v>566</v>
      </c>
      <c r="G55" s="243" t="s">
        <v>573</v>
      </c>
      <c r="H55" s="243" t="s">
        <v>157</v>
      </c>
      <c r="I55" s="224" t="s">
        <v>583</v>
      </c>
    </row>
    <row r="56" ht="15" customHeight="1" spans="1:11">
      <c r="A56" s="53">
        <v>54</v>
      </c>
      <c r="B56" s="53" t="s">
        <v>337</v>
      </c>
      <c r="C56" s="273" t="s">
        <v>216</v>
      </c>
      <c r="D56" s="62">
        <v>220</v>
      </c>
      <c r="E56" s="243" t="s">
        <v>1064</v>
      </c>
      <c r="F56" s="243" t="s">
        <v>566</v>
      </c>
      <c r="G56" s="243" t="s">
        <v>573</v>
      </c>
      <c r="H56" s="243" t="s">
        <v>157</v>
      </c>
      <c r="I56" s="224" t="s">
        <v>583</v>
      </c>
    </row>
    <row r="57" ht="15" customHeight="1" spans="1:11">
      <c r="A57" s="53">
        <v>55</v>
      </c>
      <c r="B57" s="53" t="s">
        <v>1065</v>
      </c>
      <c r="C57" s="273" t="s">
        <v>171</v>
      </c>
      <c r="D57" s="62">
        <v>836</v>
      </c>
      <c r="E57" s="243" t="s">
        <v>1066</v>
      </c>
      <c r="F57" s="243" t="s">
        <v>566</v>
      </c>
      <c r="G57" s="243" t="s">
        <v>573</v>
      </c>
      <c r="H57" s="243" t="s">
        <v>157</v>
      </c>
      <c r="I57" s="224" t="s">
        <v>583</v>
      </c>
    </row>
    <row r="58" ht="15" customHeight="1" spans="1:11">
      <c r="A58" s="53">
        <v>56</v>
      </c>
      <c r="B58" s="53" t="s">
        <v>1067</v>
      </c>
      <c r="C58" s="273" t="s">
        <v>315</v>
      </c>
      <c r="D58" s="62">
        <v>30</v>
      </c>
      <c r="E58" s="243" t="s">
        <v>1068</v>
      </c>
      <c r="F58" s="243" t="s">
        <v>566</v>
      </c>
      <c r="G58" s="243" t="s">
        <v>763</v>
      </c>
      <c r="H58" s="243" t="s">
        <v>157</v>
      </c>
      <c r="I58" s="224" t="s">
        <v>583</v>
      </c>
    </row>
    <row r="59" ht="15" customHeight="1" spans="1:11">
      <c r="A59" s="53">
        <v>57</v>
      </c>
      <c r="B59" s="53" t="s">
        <v>458</v>
      </c>
      <c r="C59" s="273" t="s">
        <v>181</v>
      </c>
      <c r="D59" s="62">
        <v>1500</v>
      </c>
      <c r="E59" s="243" t="s">
        <v>1069</v>
      </c>
      <c r="F59" s="243" t="s">
        <v>561</v>
      </c>
      <c r="G59" s="243" t="s">
        <v>151</v>
      </c>
      <c r="H59" s="243" t="s">
        <v>157</v>
      </c>
      <c r="I59" s="224" t="s">
        <v>1032</v>
      </c>
    </row>
    <row r="60" ht="15" customHeight="1" spans="1:11">
      <c r="A60" s="53">
        <v>58</v>
      </c>
      <c r="B60" s="53" t="s">
        <v>1070</v>
      </c>
      <c r="C60" s="273" t="s">
        <v>171</v>
      </c>
      <c r="D60" s="62">
        <v>421</v>
      </c>
      <c r="E60" s="243" t="s">
        <v>1071</v>
      </c>
      <c r="F60" s="52" t="s">
        <v>566</v>
      </c>
      <c r="G60" s="52" t="s">
        <v>575</v>
      </c>
      <c r="H60" s="52" t="s">
        <v>573</v>
      </c>
      <c r="I60" s="52" t="s">
        <v>1072</v>
      </c>
    </row>
    <row r="61" ht="15" customHeight="1" spans="1:11">
      <c r="A61" s="53">
        <v>59</v>
      </c>
      <c r="B61" s="57" t="s">
        <v>944</v>
      </c>
      <c r="C61" s="347" t="s">
        <v>216</v>
      </c>
      <c r="D61" s="354"/>
      <c r="E61" s="126">
        <v>59.1</v>
      </c>
      <c r="F61" s="126" t="s">
        <v>566</v>
      </c>
      <c r="G61" s="126" t="s">
        <v>157</v>
      </c>
      <c r="H61" s="126" t="s">
        <v>573</v>
      </c>
      <c r="I61" s="126" t="s">
        <v>1073</v>
      </c>
      <c r="J61" s="346" t="s">
        <v>993</v>
      </c>
      <c r="K61" s="354">
        <v>11029</v>
      </c>
    </row>
    <row r="62" ht="15" customHeight="1" spans="1:11">
      <c r="A62" s="53">
        <v>60</v>
      </c>
      <c r="B62" s="57" t="s">
        <v>965</v>
      </c>
      <c r="C62" s="347" t="s">
        <v>216</v>
      </c>
      <c r="D62" s="354"/>
      <c r="E62" s="126">
        <v>60.1</v>
      </c>
      <c r="F62" s="126" t="s">
        <v>566</v>
      </c>
      <c r="G62" s="126" t="s">
        <v>157</v>
      </c>
      <c r="H62" s="126" t="s">
        <v>573</v>
      </c>
      <c r="I62" s="126" t="s">
        <v>1073</v>
      </c>
      <c r="J62" s="346" t="s">
        <v>993</v>
      </c>
      <c r="K62" s="354">
        <v>7403</v>
      </c>
    </row>
    <row r="63" ht="15" customHeight="1" spans="1:11">
      <c r="A63" s="53">
        <v>61</v>
      </c>
      <c r="B63" s="243" t="s">
        <v>308</v>
      </c>
      <c r="C63" s="273" t="s">
        <v>309</v>
      </c>
      <c r="D63" s="317">
        <v>243.76</v>
      </c>
      <c r="E63" s="243" t="s">
        <v>1074</v>
      </c>
      <c r="F63" s="243" t="s">
        <v>561</v>
      </c>
      <c r="G63" s="243" t="s">
        <v>154</v>
      </c>
      <c r="H63" s="243" t="s">
        <v>157</v>
      </c>
      <c r="I63" s="243" t="s">
        <v>981</v>
      </c>
    </row>
    <row r="64" ht="15" customHeight="1" spans="1:11">
      <c r="A64" s="53">
        <v>62</v>
      </c>
      <c r="B64" s="243" t="s">
        <v>308</v>
      </c>
      <c r="C64" s="273" t="s">
        <v>309</v>
      </c>
      <c r="D64" s="317">
        <v>394.84</v>
      </c>
      <c r="E64" s="243" t="s">
        <v>1075</v>
      </c>
      <c r="F64" s="243" t="s">
        <v>561</v>
      </c>
      <c r="G64" s="243" t="s">
        <v>154</v>
      </c>
      <c r="H64" s="243" t="s">
        <v>157</v>
      </c>
      <c r="I64" s="243" t="s">
        <v>981</v>
      </c>
    </row>
    <row r="65" ht="15" customHeight="1" spans="1:9">
      <c r="A65" s="53">
        <v>63</v>
      </c>
      <c r="B65" s="243" t="s">
        <v>1076</v>
      </c>
      <c r="C65" s="273" t="s">
        <v>147</v>
      </c>
      <c r="D65" s="317">
        <v>149</v>
      </c>
      <c r="E65" s="243" t="s">
        <v>1077</v>
      </c>
      <c r="F65" s="243" t="s">
        <v>561</v>
      </c>
      <c r="G65" s="243" t="s">
        <v>154</v>
      </c>
      <c r="H65" s="243" t="s">
        <v>157</v>
      </c>
      <c r="I65" s="243" t="s">
        <v>973</v>
      </c>
    </row>
    <row r="66" ht="15" customHeight="1" spans="1:9">
      <c r="A66" s="53">
        <v>64</v>
      </c>
      <c r="B66" s="243" t="s">
        <v>1078</v>
      </c>
      <c r="C66" s="273" t="s">
        <v>181</v>
      </c>
      <c r="D66" s="317">
        <v>453</v>
      </c>
      <c r="E66" s="243" t="s">
        <v>1079</v>
      </c>
      <c r="F66" s="243" t="s">
        <v>561</v>
      </c>
      <c r="G66" s="243" t="s">
        <v>154</v>
      </c>
      <c r="H66" s="243" t="s">
        <v>157</v>
      </c>
      <c r="I66" s="243" t="s">
        <v>981</v>
      </c>
    </row>
    <row r="67" ht="15" customHeight="1" spans="1:9">
      <c r="A67" s="53">
        <v>65</v>
      </c>
      <c r="B67" s="243" t="s">
        <v>234</v>
      </c>
      <c r="C67" s="273" t="s">
        <v>159</v>
      </c>
      <c r="D67" s="317">
        <v>550</v>
      </c>
      <c r="E67" s="243" t="s">
        <v>930</v>
      </c>
      <c r="F67" s="243" t="s">
        <v>561</v>
      </c>
      <c r="G67" s="243" t="s">
        <v>154</v>
      </c>
      <c r="H67" s="243" t="s">
        <v>157</v>
      </c>
      <c r="I67" s="243" t="s">
        <v>981</v>
      </c>
    </row>
    <row r="68" ht="15" customHeight="1" spans="1:9">
      <c r="A68" s="53">
        <v>66</v>
      </c>
      <c r="B68" s="52" t="s">
        <v>869</v>
      </c>
      <c r="C68" s="273" t="s">
        <v>159</v>
      </c>
      <c r="D68" s="62">
        <v>4000</v>
      </c>
      <c r="E68" s="243" t="s">
        <v>1080</v>
      </c>
      <c r="F68" s="243" t="s">
        <v>566</v>
      </c>
      <c r="G68" s="243" t="s">
        <v>154</v>
      </c>
      <c r="H68" s="243" t="s">
        <v>157</v>
      </c>
      <c r="I68" s="224" t="s">
        <v>583</v>
      </c>
    </row>
    <row r="69" ht="15" customHeight="1" spans="1:9">
      <c r="A69" s="53">
        <v>67</v>
      </c>
      <c r="B69" s="52" t="s">
        <v>234</v>
      </c>
      <c r="C69" s="273" t="s">
        <v>216</v>
      </c>
      <c r="D69" s="62">
        <v>170</v>
      </c>
      <c r="E69" s="243">
        <v>67.1</v>
      </c>
      <c r="F69" s="243" t="s">
        <v>566</v>
      </c>
      <c r="G69" s="243" t="s">
        <v>154</v>
      </c>
      <c r="H69" s="243" t="s">
        <v>157</v>
      </c>
      <c r="I69" s="224" t="s">
        <v>583</v>
      </c>
    </row>
    <row r="70" ht="15" customHeight="1" spans="1:9">
      <c r="A70" s="53">
        <v>68</v>
      </c>
      <c r="B70" s="52" t="s">
        <v>567</v>
      </c>
      <c r="C70" s="273" t="s">
        <v>181</v>
      </c>
      <c r="D70" s="62">
        <v>465</v>
      </c>
      <c r="E70" s="243" t="s">
        <v>1080</v>
      </c>
      <c r="F70" s="243" t="s">
        <v>561</v>
      </c>
      <c r="G70" s="243" t="s">
        <v>154</v>
      </c>
      <c r="H70" s="243" t="s">
        <v>157</v>
      </c>
      <c r="I70" s="224" t="s">
        <v>981</v>
      </c>
    </row>
    <row r="71" ht="15" customHeight="1" spans="1:9">
      <c r="A71" s="53">
        <v>69</v>
      </c>
      <c r="B71" s="52" t="s">
        <v>1081</v>
      </c>
      <c r="C71" s="273" t="s">
        <v>165</v>
      </c>
      <c r="D71" s="62">
        <v>109.8</v>
      </c>
      <c r="E71" s="243">
        <v>67.1</v>
      </c>
      <c r="F71" s="243" t="s">
        <v>566</v>
      </c>
      <c r="G71" s="243" t="s">
        <v>154</v>
      </c>
      <c r="H71" s="243" t="s">
        <v>157</v>
      </c>
      <c r="I71" s="224" t="s">
        <v>583</v>
      </c>
    </row>
    <row r="72" ht="15" customHeight="1" spans="1:9">
      <c r="A72" s="53">
        <v>70</v>
      </c>
      <c r="B72" s="52" t="s">
        <v>1082</v>
      </c>
      <c r="C72" s="273" t="s">
        <v>159</v>
      </c>
      <c r="D72" s="62">
        <v>1180</v>
      </c>
      <c r="E72" s="243" t="s">
        <v>1083</v>
      </c>
      <c r="F72" s="243" t="s">
        <v>561</v>
      </c>
      <c r="G72" s="243" t="s">
        <v>154</v>
      </c>
      <c r="H72" s="243" t="s">
        <v>157</v>
      </c>
      <c r="I72" s="224" t="s">
        <v>1050</v>
      </c>
    </row>
    <row r="73" ht="15" customHeight="1" spans="1:9">
      <c r="A73" s="53">
        <v>71</v>
      </c>
      <c r="B73" s="52" t="s">
        <v>159</v>
      </c>
      <c r="C73" s="273" t="s">
        <v>159</v>
      </c>
      <c r="D73" s="62">
        <v>2000</v>
      </c>
      <c r="E73" s="243">
        <v>69.1</v>
      </c>
      <c r="F73" s="243" t="s">
        <v>566</v>
      </c>
      <c r="G73" s="243" t="s">
        <v>154</v>
      </c>
      <c r="H73" s="243" t="s">
        <v>157</v>
      </c>
      <c r="I73" s="224" t="s">
        <v>583</v>
      </c>
    </row>
    <row r="74" ht="15" customHeight="1" spans="1:9">
      <c r="A74" s="53">
        <v>72</v>
      </c>
      <c r="B74" s="315" t="s">
        <v>1084</v>
      </c>
      <c r="C74" s="273" t="s">
        <v>147</v>
      </c>
      <c r="D74" s="316">
        <v>450</v>
      </c>
      <c r="E74" s="315" t="s">
        <v>1085</v>
      </c>
      <c r="F74" s="315" t="s">
        <v>561</v>
      </c>
      <c r="G74" s="315" t="s">
        <v>154</v>
      </c>
      <c r="H74" s="315" t="s">
        <v>157</v>
      </c>
      <c r="I74" s="315" t="s">
        <v>1086</v>
      </c>
    </row>
    <row r="75" ht="15" customHeight="1" spans="1:9">
      <c r="A75" s="53">
        <v>73</v>
      </c>
      <c r="B75" s="52" t="s">
        <v>234</v>
      </c>
      <c r="C75" s="273" t="s">
        <v>147</v>
      </c>
      <c r="D75" s="62">
        <v>360</v>
      </c>
      <c r="E75" s="243" t="s">
        <v>1087</v>
      </c>
      <c r="F75" s="243" t="s">
        <v>561</v>
      </c>
      <c r="G75" s="243" t="s">
        <v>154</v>
      </c>
      <c r="H75" s="243" t="s">
        <v>157</v>
      </c>
      <c r="I75" s="224" t="s">
        <v>1050</v>
      </c>
    </row>
    <row r="76" ht="15" customHeight="1" spans="1:9">
      <c r="A76" s="53">
        <v>74</v>
      </c>
      <c r="B76" s="52" t="s">
        <v>1088</v>
      </c>
      <c r="C76" s="273" t="s">
        <v>147</v>
      </c>
      <c r="D76" s="62">
        <v>296</v>
      </c>
      <c r="E76" s="243">
        <v>73.1</v>
      </c>
      <c r="F76" s="243" t="s">
        <v>561</v>
      </c>
      <c r="G76" s="243" t="s">
        <v>154</v>
      </c>
      <c r="H76" s="243" t="s">
        <v>157</v>
      </c>
      <c r="I76" s="224" t="s">
        <v>583</v>
      </c>
    </row>
    <row r="77" ht="15" customHeight="1" spans="1:9">
      <c r="A77" s="53">
        <v>75</v>
      </c>
      <c r="B77" s="52" t="s">
        <v>1089</v>
      </c>
      <c r="C77" s="273" t="s">
        <v>216</v>
      </c>
      <c r="D77" s="62">
        <v>8000</v>
      </c>
      <c r="E77" s="243" t="s">
        <v>1090</v>
      </c>
      <c r="F77" s="243" t="s">
        <v>566</v>
      </c>
      <c r="G77" s="243" t="s">
        <v>157</v>
      </c>
      <c r="H77" s="243" t="s">
        <v>573</v>
      </c>
      <c r="I77" s="243" t="s">
        <v>1059</v>
      </c>
    </row>
    <row r="78" ht="15" customHeight="1" spans="1:9">
      <c r="A78" s="50"/>
      <c r="B78" s="50" t="s">
        <v>967</v>
      </c>
      <c r="C78" s="50"/>
      <c r="D78" s="50">
        <f>SUM(D4:D77)</f>
        <v>66965.94</v>
      </c>
      <c r="E78" s="315"/>
      <c r="F78" s="50"/>
      <c r="G78" s="50"/>
      <c r="H78" s="50"/>
      <c r="I78" s="50"/>
    </row>
    <row r="79" customFormat="1" ht="15" customHeight="1" spans="1:9">
      <c r="B79" t="s">
        <v>968</v>
      </c>
      <c r="D79" t="s">
        <v>969</v>
      </c>
      <c r="F79" t="s">
        <v>970</v>
      </c>
    </row>
    <row r="80" customFormat="1" ht="24" customHeight="1" spans="1:9">
      <c r="C80" t="s">
        <v>1091</v>
      </c>
      <c r="D80" s="355">
        <f>D78-D43-D46-D61-D62-D17</f>
        <v>66965.94</v>
      </c>
    </row>
    <row r="81" customFormat="1" spans="4:4">
      <c r="D81" s="255">
        <f>D80+5000</f>
        <v>71965.94</v>
      </c>
    </row>
    <row r="82" customFormat="1"/>
    <row r="83" customFormat="1" spans="4:4">
      <c r="D83">
        <v>66965.55</v>
      </c>
    </row>
    <row r="84" customFormat="1" spans="4:4">
      <c r="D84">
        <f>D83-D80</f>
        <v>-0.389999999999418</v>
      </c>
    </row>
  </sheetData>
  <mergeCells count="2">
    <mergeCell ref="A1:I1"/>
    <mergeCell ref="A2:I2"/>
  </mergeCells>
  <dataValidations count="3">
    <dataValidation type="list" allowBlank="1" showInputMessage="1" showErrorMessage="1" sqref="C1:C77">
      <formula1>"材料费,机械费,工资,福利费,招待费,差旅费,车辆费,办公费,租赁费,水电费,其他,安全费"</formula1>
    </dataValidation>
    <dataValidation type="list" allowBlank="1" showInputMessage="1" showErrorMessage="1" sqref="F1:F3">
      <formula1>"是,否"</formula1>
    </dataValidation>
    <dataValidation type="list" allowBlank="1" showInputMessage="1" showErrorMessage="1" sqref="F4:F77">
      <formula1>"有,无"</formula1>
    </dataValidation>
  </dataValidations>
  <pageMargins left="0.75" right="0.75" top="1" bottom="1" header="0.5" footer="0.5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84"/>
  <sheetViews>
    <sheetView topLeftCell="A65" workbookViewId="0">
      <selection activeCell="D82" sqref="D82"/>
    </sheetView>
  </sheetViews>
  <sheetFormatPr defaultColWidth="9" defaultRowHeight="13.5"/>
  <cols>
    <col min="2" max="2" width="43.3833333333333" customWidth="1"/>
    <col min="3" max="3" width="6" customWidth="1"/>
    <col min="4" max="4" width="8.13333333333333" customWidth="1"/>
    <col min="5" max="5" width="14.8833333333333" customWidth="1"/>
    <col min="6" max="6" width="7.5" customWidth="1"/>
    <col min="7" max="7" width="8" customWidth="1"/>
    <col min="8" max="8" width="8.5" customWidth="1"/>
    <col min="9" max="9" width="23.5" customWidth="1"/>
    <col min="11" max="12" width="10.6666666666667"/>
  </cols>
  <sheetData>
    <row r="1" ht="27" spans="1:9">
      <c r="A1" s="268" t="s">
        <v>136</v>
      </c>
      <c r="B1" s="269"/>
      <c r="C1" s="269"/>
      <c r="D1" s="269"/>
      <c r="E1" s="270"/>
      <c r="F1" s="269"/>
      <c r="G1" s="269"/>
      <c r="H1" s="269"/>
      <c r="I1" s="269"/>
    </row>
    <row r="2" spans="1:9">
      <c r="A2" s="271" t="s">
        <v>1092</v>
      </c>
      <c r="B2" s="271"/>
      <c r="C2" s="271"/>
      <c r="D2" s="271"/>
      <c r="E2" s="272"/>
      <c r="F2" s="271"/>
      <c r="G2" s="271"/>
      <c r="H2" s="271"/>
      <c r="I2" s="271"/>
    </row>
    <row r="3" ht="24" spans="1:9">
      <c r="A3" s="218" t="s">
        <v>138</v>
      </c>
      <c r="B3" s="218" t="s">
        <v>139</v>
      </c>
      <c r="C3" s="218" t="s">
        <v>140</v>
      </c>
      <c r="D3" s="218" t="s">
        <v>141</v>
      </c>
      <c r="E3" s="219" t="s">
        <v>142</v>
      </c>
      <c r="F3" s="218" t="s">
        <v>143</v>
      </c>
      <c r="G3" s="218" t="s">
        <v>144</v>
      </c>
      <c r="H3" s="218" t="s">
        <v>145</v>
      </c>
      <c r="I3" s="218" t="s">
        <v>3</v>
      </c>
    </row>
    <row r="4" spans="1:9">
      <c r="A4" s="53">
        <v>1</v>
      </c>
      <c r="B4" s="53" t="s">
        <v>159</v>
      </c>
      <c r="C4" s="50"/>
      <c r="D4" s="53">
        <v>630</v>
      </c>
      <c r="E4" s="243" t="s">
        <v>972</v>
      </c>
      <c r="F4" s="243" t="s">
        <v>566</v>
      </c>
      <c r="G4" s="243" t="s">
        <v>151</v>
      </c>
      <c r="H4" s="243" t="s">
        <v>157</v>
      </c>
      <c r="I4" s="224" t="s">
        <v>973</v>
      </c>
    </row>
    <row r="5" spans="1:9">
      <c r="A5" s="53">
        <v>2</v>
      </c>
      <c r="B5" s="318" t="s">
        <v>1093</v>
      </c>
      <c r="C5" s="50"/>
      <c r="D5" s="318">
        <v>470</v>
      </c>
      <c r="E5" s="315" t="s">
        <v>1094</v>
      </c>
      <c r="F5" s="315" t="s">
        <v>561</v>
      </c>
      <c r="G5" s="315" t="s">
        <v>573</v>
      </c>
      <c r="H5" s="315" t="s">
        <v>157</v>
      </c>
      <c r="I5" s="320" t="s">
        <v>973</v>
      </c>
    </row>
    <row r="6" spans="1:9">
      <c r="A6" s="53">
        <v>3</v>
      </c>
      <c r="B6" s="53" t="s">
        <v>1095</v>
      </c>
      <c r="C6" s="50"/>
      <c r="D6" s="53">
        <v>960</v>
      </c>
      <c r="E6" s="243" t="s">
        <v>1096</v>
      </c>
      <c r="F6" s="243" t="s">
        <v>561</v>
      </c>
      <c r="G6" s="243" t="s">
        <v>157</v>
      </c>
      <c r="H6" s="243" t="s">
        <v>573</v>
      </c>
      <c r="I6" s="224" t="s">
        <v>973</v>
      </c>
    </row>
    <row r="7" spans="1:9">
      <c r="A7" s="53">
        <v>4</v>
      </c>
      <c r="B7" s="313" t="s">
        <v>1097</v>
      </c>
      <c r="C7" s="50"/>
      <c r="D7" s="313">
        <v>500</v>
      </c>
      <c r="E7" s="315">
        <v>4.1</v>
      </c>
      <c r="F7" s="315" t="s">
        <v>566</v>
      </c>
      <c r="G7" s="315" t="s">
        <v>157</v>
      </c>
      <c r="H7" s="315" t="s">
        <v>151</v>
      </c>
      <c r="I7" s="315" t="s">
        <v>583</v>
      </c>
    </row>
    <row r="8" spans="1:9">
      <c r="A8" s="53">
        <v>5</v>
      </c>
      <c r="B8" s="318" t="s">
        <v>1098</v>
      </c>
      <c r="C8" s="50"/>
      <c r="D8" s="318">
        <v>1334</v>
      </c>
      <c r="E8" s="243">
        <v>5</v>
      </c>
      <c r="F8" s="315" t="s">
        <v>561</v>
      </c>
      <c r="G8" s="315" t="s">
        <v>157</v>
      </c>
      <c r="H8" s="315" t="s">
        <v>151</v>
      </c>
      <c r="I8" s="320" t="s">
        <v>973</v>
      </c>
    </row>
    <row r="9" spans="1:9">
      <c r="A9" s="53">
        <v>6</v>
      </c>
      <c r="B9" s="53" t="s">
        <v>1099</v>
      </c>
      <c r="C9" s="50"/>
      <c r="D9" s="53">
        <v>460</v>
      </c>
      <c r="E9" s="243" t="s">
        <v>1100</v>
      </c>
      <c r="F9" s="243" t="s">
        <v>561</v>
      </c>
      <c r="G9" s="243" t="s">
        <v>575</v>
      </c>
      <c r="H9" s="243" t="s">
        <v>157</v>
      </c>
      <c r="I9" s="224" t="s">
        <v>973</v>
      </c>
    </row>
    <row r="10" spans="1:9">
      <c r="A10" s="53">
        <v>7</v>
      </c>
      <c r="B10" s="318" t="s">
        <v>1101</v>
      </c>
      <c r="C10" s="50"/>
      <c r="D10" s="318">
        <v>3400</v>
      </c>
      <c r="E10" s="315">
        <v>7.1</v>
      </c>
      <c r="F10" s="315" t="s">
        <v>566</v>
      </c>
      <c r="G10" s="315" t="s">
        <v>157</v>
      </c>
      <c r="H10" s="315" t="s">
        <v>573</v>
      </c>
      <c r="I10" s="320" t="s">
        <v>583</v>
      </c>
    </row>
    <row r="11" spans="1:9">
      <c r="A11" s="53">
        <v>8</v>
      </c>
      <c r="B11" s="53" t="s">
        <v>337</v>
      </c>
      <c r="C11" s="50"/>
      <c r="D11" s="53">
        <v>300</v>
      </c>
      <c r="E11" s="243">
        <v>8.1</v>
      </c>
      <c r="F11" s="243" t="s">
        <v>566</v>
      </c>
      <c r="G11" s="243" t="s">
        <v>573</v>
      </c>
      <c r="H11" s="243" t="s">
        <v>157</v>
      </c>
      <c r="I11" s="224" t="s">
        <v>583</v>
      </c>
    </row>
    <row r="12" spans="1:9">
      <c r="A12" s="53">
        <v>9</v>
      </c>
      <c r="B12" s="318" t="s">
        <v>1005</v>
      </c>
      <c r="C12" s="50"/>
      <c r="D12" s="318">
        <v>30</v>
      </c>
      <c r="E12" s="315">
        <v>9.1</v>
      </c>
      <c r="F12" s="315" t="s">
        <v>566</v>
      </c>
      <c r="G12" s="315" t="s">
        <v>157</v>
      </c>
      <c r="H12" s="315" t="s">
        <v>151</v>
      </c>
      <c r="I12" s="320" t="s">
        <v>583</v>
      </c>
    </row>
    <row r="13" spans="1:9">
      <c r="A13" s="53">
        <v>10</v>
      </c>
      <c r="B13" s="318" t="s">
        <v>1102</v>
      </c>
      <c r="C13" s="50"/>
      <c r="D13" s="318">
        <v>550</v>
      </c>
      <c r="E13" s="315">
        <v>10.1</v>
      </c>
      <c r="F13" s="315" t="s">
        <v>566</v>
      </c>
      <c r="G13" s="315" t="s">
        <v>573</v>
      </c>
      <c r="H13" s="315" t="s">
        <v>157</v>
      </c>
      <c r="I13" s="320" t="s">
        <v>583</v>
      </c>
    </row>
    <row r="14" spans="1:9">
      <c r="A14" s="53">
        <v>11</v>
      </c>
      <c r="B14" s="53" t="s">
        <v>347</v>
      </c>
      <c r="C14" s="50"/>
      <c r="D14" s="53">
        <v>1500</v>
      </c>
      <c r="E14" s="243" t="s">
        <v>1103</v>
      </c>
      <c r="F14" s="243" t="s">
        <v>561</v>
      </c>
      <c r="G14" s="320" t="s">
        <v>763</v>
      </c>
      <c r="H14" s="320" t="s">
        <v>157</v>
      </c>
      <c r="I14" s="224" t="s">
        <v>981</v>
      </c>
    </row>
    <row r="15" spans="1:9">
      <c r="A15" s="53">
        <v>12</v>
      </c>
      <c r="B15" s="318" t="s">
        <v>1104</v>
      </c>
      <c r="C15" s="50"/>
      <c r="D15" s="318">
        <v>50</v>
      </c>
      <c r="E15" s="315">
        <v>12.1</v>
      </c>
      <c r="F15" s="315" t="s">
        <v>566</v>
      </c>
      <c r="G15" s="315" t="s">
        <v>151</v>
      </c>
      <c r="H15" s="315" t="s">
        <v>157</v>
      </c>
      <c r="I15" s="320" t="s">
        <v>583</v>
      </c>
    </row>
    <row r="16" spans="1:9">
      <c r="A16" s="53">
        <v>13</v>
      </c>
      <c r="B16" s="313" t="s">
        <v>1105</v>
      </c>
      <c r="C16" s="50"/>
      <c r="D16" s="313">
        <v>1396.36</v>
      </c>
      <c r="E16" s="315" t="s">
        <v>1106</v>
      </c>
      <c r="F16" s="315" t="s">
        <v>561</v>
      </c>
      <c r="G16" s="315" t="s">
        <v>157</v>
      </c>
      <c r="H16" s="315" t="s">
        <v>151</v>
      </c>
      <c r="I16" s="315" t="s">
        <v>973</v>
      </c>
    </row>
    <row r="17" spans="1:9">
      <c r="A17" s="53">
        <v>14</v>
      </c>
      <c r="B17" s="318" t="s">
        <v>1107</v>
      </c>
      <c r="C17" s="50"/>
      <c r="D17" s="318">
        <v>4080</v>
      </c>
      <c r="E17" s="315" t="s">
        <v>1108</v>
      </c>
      <c r="F17" s="315" t="s">
        <v>561</v>
      </c>
      <c r="G17" s="315" t="s">
        <v>157</v>
      </c>
      <c r="H17" s="315" t="s">
        <v>573</v>
      </c>
      <c r="I17" s="315" t="s">
        <v>973</v>
      </c>
    </row>
    <row r="18" spans="1:9">
      <c r="A18" s="53">
        <v>15</v>
      </c>
      <c r="B18" s="53" t="s">
        <v>1109</v>
      </c>
      <c r="C18" s="50"/>
      <c r="D18" s="53">
        <v>58</v>
      </c>
      <c r="E18" s="243" t="s">
        <v>1110</v>
      </c>
      <c r="F18" s="243" t="s">
        <v>566</v>
      </c>
      <c r="G18" s="243" t="s">
        <v>573</v>
      </c>
      <c r="H18" s="243" t="s">
        <v>157</v>
      </c>
      <c r="I18" s="224" t="s">
        <v>1111</v>
      </c>
    </row>
    <row r="19" spans="1:9">
      <c r="A19" s="53">
        <v>16</v>
      </c>
      <c r="B19" s="53" t="s">
        <v>1112</v>
      </c>
      <c r="C19" s="50"/>
      <c r="D19" s="53">
        <v>500</v>
      </c>
      <c r="E19" s="243">
        <v>16.1</v>
      </c>
      <c r="F19" s="243" t="s">
        <v>566</v>
      </c>
      <c r="G19" s="243" t="s">
        <v>157</v>
      </c>
      <c r="H19" s="243" t="s">
        <v>573</v>
      </c>
      <c r="I19" s="224" t="s">
        <v>583</v>
      </c>
    </row>
    <row r="20" spans="1:9">
      <c r="A20" s="53">
        <v>17</v>
      </c>
      <c r="B20" s="313" t="s">
        <v>522</v>
      </c>
      <c r="C20" s="50"/>
      <c r="D20" s="313">
        <v>834.18</v>
      </c>
      <c r="E20" s="315" t="s">
        <v>999</v>
      </c>
      <c r="F20" s="315" t="s">
        <v>561</v>
      </c>
      <c r="G20" s="315" t="s">
        <v>573</v>
      </c>
      <c r="H20" s="315" t="s">
        <v>157</v>
      </c>
      <c r="I20" s="315" t="s">
        <v>981</v>
      </c>
    </row>
    <row r="21" spans="1:9">
      <c r="A21" s="53">
        <v>18</v>
      </c>
      <c r="B21" s="53" t="s">
        <v>548</v>
      </c>
      <c r="C21" s="50"/>
      <c r="D21" s="53">
        <v>3734.82</v>
      </c>
      <c r="E21" s="243" t="s">
        <v>1002</v>
      </c>
      <c r="F21" s="243" t="s">
        <v>561</v>
      </c>
      <c r="G21" s="243" t="s">
        <v>151</v>
      </c>
      <c r="H21" s="243" t="s">
        <v>157</v>
      </c>
      <c r="I21" s="243" t="s">
        <v>1113</v>
      </c>
    </row>
    <row r="22" spans="1:9">
      <c r="A22" s="53">
        <v>19</v>
      </c>
      <c r="B22" s="318" t="s">
        <v>1114</v>
      </c>
      <c r="C22" s="50"/>
      <c r="D22" s="318">
        <v>298</v>
      </c>
      <c r="E22" s="315" t="s">
        <v>1115</v>
      </c>
      <c r="F22" s="315" t="s">
        <v>566</v>
      </c>
      <c r="G22" s="315" t="s">
        <v>573</v>
      </c>
      <c r="H22" s="315" t="s">
        <v>157</v>
      </c>
      <c r="I22" s="315" t="s">
        <v>1116</v>
      </c>
    </row>
    <row r="23" spans="1:9">
      <c r="A23" s="53">
        <v>20</v>
      </c>
      <c r="B23" s="53" t="s">
        <v>548</v>
      </c>
      <c r="C23" s="50"/>
      <c r="D23" s="53">
        <v>341.2</v>
      </c>
      <c r="E23" s="243" t="s">
        <v>1117</v>
      </c>
      <c r="F23" s="243" t="s">
        <v>561</v>
      </c>
      <c r="G23" s="243" t="s">
        <v>157</v>
      </c>
      <c r="H23" s="243" t="s">
        <v>151</v>
      </c>
      <c r="I23" s="224" t="s">
        <v>973</v>
      </c>
    </row>
    <row r="24" spans="1:9">
      <c r="A24" s="53">
        <v>21</v>
      </c>
      <c r="B24" s="276" t="s">
        <v>1118</v>
      </c>
      <c r="C24" s="50"/>
      <c r="D24" s="276">
        <v>1000</v>
      </c>
      <c r="E24" s="243" t="s">
        <v>1119</v>
      </c>
      <c r="F24" s="243" t="s">
        <v>561</v>
      </c>
      <c r="G24" s="243" t="s">
        <v>763</v>
      </c>
      <c r="H24" s="243" t="s">
        <v>573</v>
      </c>
      <c r="I24" s="243" t="s">
        <v>583</v>
      </c>
    </row>
    <row r="25" spans="1:9">
      <c r="A25" s="53">
        <v>22</v>
      </c>
      <c r="B25" s="276" t="s">
        <v>1120</v>
      </c>
      <c r="C25" s="50"/>
      <c r="D25" s="276">
        <v>279.8</v>
      </c>
      <c r="E25" s="243">
        <v>22.1</v>
      </c>
      <c r="F25" s="243" t="s">
        <v>566</v>
      </c>
      <c r="G25" s="315" t="s">
        <v>157</v>
      </c>
      <c r="H25" s="315" t="s">
        <v>573</v>
      </c>
      <c r="I25" s="243" t="s">
        <v>583</v>
      </c>
    </row>
    <row r="26" spans="1:9">
      <c r="A26" s="53">
        <v>23</v>
      </c>
      <c r="B26" s="53" t="s">
        <v>1121</v>
      </c>
      <c r="C26" s="50"/>
      <c r="D26" s="53">
        <v>1500</v>
      </c>
      <c r="E26" s="243">
        <v>23.1</v>
      </c>
      <c r="F26" s="243" t="s">
        <v>566</v>
      </c>
      <c r="G26" s="315" t="s">
        <v>157</v>
      </c>
      <c r="H26" s="315" t="s">
        <v>573</v>
      </c>
      <c r="I26" s="224" t="s">
        <v>583</v>
      </c>
    </row>
    <row r="27" spans="1:9">
      <c r="A27" s="53">
        <v>24</v>
      </c>
      <c r="B27" s="313" t="s">
        <v>1122</v>
      </c>
      <c r="C27" s="50"/>
      <c r="D27" s="313">
        <v>3400</v>
      </c>
      <c r="E27" s="315" t="s">
        <v>1123</v>
      </c>
      <c r="F27" s="315" t="s">
        <v>561</v>
      </c>
      <c r="G27" s="315" t="s">
        <v>157</v>
      </c>
      <c r="H27" s="315" t="s">
        <v>573</v>
      </c>
      <c r="I27" s="315" t="s">
        <v>1059</v>
      </c>
    </row>
    <row r="28" spans="1:9">
      <c r="A28" s="53">
        <v>25</v>
      </c>
      <c r="B28" s="53" t="s">
        <v>337</v>
      </c>
      <c r="C28" s="50"/>
      <c r="D28" s="53">
        <v>109</v>
      </c>
      <c r="E28" s="243">
        <v>25.1</v>
      </c>
      <c r="F28" s="224" t="s">
        <v>566</v>
      </c>
      <c r="G28" s="243" t="s">
        <v>573</v>
      </c>
      <c r="H28" s="243" t="s">
        <v>157</v>
      </c>
      <c r="I28" s="224" t="s">
        <v>583</v>
      </c>
    </row>
    <row r="29" spans="1:9">
      <c r="A29" s="53">
        <v>26</v>
      </c>
      <c r="B29" s="53" t="s">
        <v>1124</v>
      </c>
      <c r="C29" s="50"/>
      <c r="D29" s="53">
        <v>4247.49</v>
      </c>
      <c r="E29" s="243">
        <v>26.1</v>
      </c>
      <c r="F29" s="224" t="s">
        <v>566</v>
      </c>
      <c r="G29" s="224" t="s">
        <v>150</v>
      </c>
      <c r="H29" s="243" t="s">
        <v>157</v>
      </c>
      <c r="I29" s="224" t="s">
        <v>583</v>
      </c>
    </row>
    <row r="30" spans="1:9">
      <c r="A30" s="53">
        <v>27</v>
      </c>
      <c r="B30" s="318" t="s">
        <v>795</v>
      </c>
      <c r="C30" s="50"/>
      <c r="D30" s="318">
        <v>90</v>
      </c>
      <c r="E30" s="243">
        <v>27.1</v>
      </c>
      <c r="F30" s="320" t="s">
        <v>566</v>
      </c>
      <c r="G30" s="315" t="s">
        <v>573</v>
      </c>
      <c r="H30" s="315" t="s">
        <v>157</v>
      </c>
      <c r="I30" s="320" t="s">
        <v>583</v>
      </c>
    </row>
    <row r="31" customFormat="1" spans="1:9">
      <c r="B31" t="s">
        <v>968</v>
      </c>
      <c r="F31" t="s">
        <v>970</v>
      </c>
      <c r="H31" s="49"/>
      <c r="I31" s="342"/>
    </row>
    <row r="32" spans="1:9">
      <c r="A32" s="53">
        <v>28</v>
      </c>
      <c r="B32" s="313" t="s">
        <v>655</v>
      </c>
      <c r="C32" s="50"/>
      <c r="D32" s="313">
        <v>550</v>
      </c>
      <c r="E32" s="315" t="s">
        <v>1125</v>
      </c>
      <c r="F32" s="315" t="s">
        <v>561</v>
      </c>
      <c r="G32" s="315" t="s">
        <v>573</v>
      </c>
      <c r="H32" s="315" t="s">
        <v>157</v>
      </c>
      <c r="I32" s="315" t="s">
        <v>992</v>
      </c>
    </row>
    <row r="33" spans="1:9">
      <c r="A33" s="53">
        <v>29</v>
      </c>
      <c r="B33" s="53" t="s">
        <v>1126</v>
      </c>
      <c r="C33" s="50"/>
      <c r="D33" s="53">
        <v>1000</v>
      </c>
      <c r="E33" s="243" t="s">
        <v>1127</v>
      </c>
      <c r="F33" s="224" t="s">
        <v>566</v>
      </c>
      <c r="G33" s="224" t="s">
        <v>154</v>
      </c>
      <c r="H33" s="224" t="s">
        <v>157</v>
      </c>
      <c r="I33" s="243" t="s">
        <v>1128</v>
      </c>
    </row>
    <row r="34" spans="1:9">
      <c r="A34" s="53">
        <v>30</v>
      </c>
      <c r="B34" s="53" t="s">
        <v>1129</v>
      </c>
      <c r="C34" s="50"/>
      <c r="D34" s="53">
        <v>23</v>
      </c>
      <c r="E34" s="243">
        <v>30.1</v>
      </c>
      <c r="F34" s="224" t="s">
        <v>566</v>
      </c>
      <c r="G34" s="224" t="s">
        <v>154</v>
      </c>
      <c r="H34" s="224" t="s">
        <v>157</v>
      </c>
      <c r="I34" s="224" t="s">
        <v>583</v>
      </c>
    </row>
    <row r="35" spans="1:9">
      <c r="A35" s="53">
        <v>31</v>
      </c>
      <c r="B35" s="53" t="s">
        <v>1130</v>
      </c>
      <c r="C35" s="50"/>
      <c r="D35" s="53">
        <v>24</v>
      </c>
      <c r="E35" s="243">
        <v>31.1</v>
      </c>
      <c r="F35" s="224" t="s">
        <v>566</v>
      </c>
      <c r="G35" s="224" t="s">
        <v>154</v>
      </c>
      <c r="H35" s="224" t="s">
        <v>157</v>
      </c>
      <c r="I35" s="224" t="s">
        <v>583</v>
      </c>
    </row>
    <row r="36" spans="1:9">
      <c r="A36" s="53">
        <v>32</v>
      </c>
      <c r="B36" s="313" t="s">
        <v>655</v>
      </c>
      <c r="C36" s="50"/>
      <c r="D36" s="313">
        <v>550</v>
      </c>
      <c r="E36" s="315">
        <v>32.1</v>
      </c>
      <c r="F36" s="315" t="s">
        <v>566</v>
      </c>
      <c r="G36" s="315" t="s">
        <v>573</v>
      </c>
      <c r="H36" s="315" t="s">
        <v>157</v>
      </c>
      <c r="I36" s="315" t="s">
        <v>583</v>
      </c>
    </row>
    <row r="37" spans="1:9">
      <c r="A37" s="53">
        <v>33</v>
      </c>
      <c r="B37" s="276" t="s">
        <v>1131</v>
      </c>
      <c r="C37" s="50"/>
      <c r="D37" s="276">
        <v>5670</v>
      </c>
      <c r="E37" s="243" t="s">
        <v>1022</v>
      </c>
      <c r="F37" s="243" t="s">
        <v>561</v>
      </c>
      <c r="G37" s="243" t="s">
        <v>157</v>
      </c>
      <c r="H37" s="243" t="s">
        <v>573</v>
      </c>
      <c r="I37" s="243" t="s">
        <v>973</v>
      </c>
    </row>
    <row r="38" spans="1:9">
      <c r="A38" s="53">
        <v>34</v>
      </c>
      <c r="B38" s="52" t="s">
        <v>1047</v>
      </c>
      <c r="C38" s="50"/>
      <c r="D38" s="62">
        <v>880</v>
      </c>
      <c r="E38" s="243" t="s">
        <v>1132</v>
      </c>
      <c r="F38" s="224" t="s">
        <v>561</v>
      </c>
      <c r="G38" s="243" t="s">
        <v>573</v>
      </c>
      <c r="H38" s="243" t="s">
        <v>157</v>
      </c>
      <c r="I38" s="243" t="s">
        <v>1133</v>
      </c>
    </row>
    <row r="39" spans="1:9">
      <c r="A39" s="53">
        <v>35</v>
      </c>
      <c r="B39" s="52" t="s">
        <v>725</v>
      </c>
      <c r="C39" s="50"/>
      <c r="D39" s="62">
        <v>850</v>
      </c>
      <c r="E39" s="243" t="s">
        <v>1026</v>
      </c>
      <c r="F39" s="224" t="s">
        <v>561</v>
      </c>
      <c r="G39" s="243" t="s">
        <v>154</v>
      </c>
      <c r="H39" s="243" t="s">
        <v>157</v>
      </c>
      <c r="I39" s="315" t="s">
        <v>1134</v>
      </c>
    </row>
    <row r="40" s="308" customFormat="1" spans="1:9">
      <c r="A40" s="276">
        <v>36</v>
      </c>
      <c r="B40" s="313" t="s">
        <v>1135</v>
      </c>
      <c r="C40" s="324"/>
      <c r="D40" s="313">
        <v>3384.72</v>
      </c>
      <c r="E40" s="315">
        <v>36</v>
      </c>
      <c r="F40" s="315" t="s">
        <v>566</v>
      </c>
      <c r="G40" s="315" t="s">
        <v>157</v>
      </c>
      <c r="H40" s="315" t="s">
        <v>163</v>
      </c>
      <c r="I40" s="315" t="s">
        <v>583</v>
      </c>
    </row>
    <row r="41" spans="1:9">
      <c r="A41" s="53">
        <v>37</v>
      </c>
      <c r="B41" s="52" t="s">
        <v>1136</v>
      </c>
      <c r="C41" s="50"/>
      <c r="D41" s="62">
        <v>24000</v>
      </c>
      <c r="E41" s="243">
        <v>37.1</v>
      </c>
      <c r="F41" s="224" t="s">
        <v>566</v>
      </c>
      <c r="G41" s="224" t="s">
        <v>157</v>
      </c>
      <c r="H41" s="224" t="s">
        <v>573</v>
      </c>
      <c r="I41" s="224" t="s">
        <v>1137</v>
      </c>
    </row>
    <row r="42" spans="1:9">
      <c r="A42" s="53">
        <v>38</v>
      </c>
      <c r="B42" s="53" t="s">
        <v>1138</v>
      </c>
      <c r="C42" s="50"/>
      <c r="D42" s="53">
        <v>2700</v>
      </c>
      <c r="E42" s="243" t="s">
        <v>1031</v>
      </c>
      <c r="F42" s="243" t="s">
        <v>566</v>
      </c>
      <c r="G42" s="224" t="s">
        <v>157</v>
      </c>
      <c r="H42" s="224" t="s">
        <v>573</v>
      </c>
      <c r="I42" s="243" t="s">
        <v>583</v>
      </c>
    </row>
    <row r="43" spans="1:9">
      <c r="A43" s="53">
        <v>39</v>
      </c>
      <c r="B43" s="53" t="s">
        <v>1139</v>
      </c>
      <c r="C43" s="50"/>
      <c r="D43" s="53">
        <v>16</v>
      </c>
      <c r="E43" s="243">
        <v>39.1</v>
      </c>
      <c r="F43" s="224" t="s">
        <v>566</v>
      </c>
      <c r="G43" s="224" t="s">
        <v>157</v>
      </c>
      <c r="H43" s="224" t="s">
        <v>573</v>
      </c>
      <c r="I43" s="243" t="s">
        <v>583</v>
      </c>
    </row>
    <row r="44" spans="1:9">
      <c r="A44" s="53">
        <v>40</v>
      </c>
      <c r="B44" s="52" t="s">
        <v>337</v>
      </c>
      <c r="C44" s="50"/>
      <c r="D44" s="62">
        <v>430</v>
      </c>
      <c r="E44" s="243">
        <v>40.1</v>
      </c>
      <c r="F44" s="224" t="s">
        <v>566</v>
      </c>
      <c r="G44" s="243" t="s">
        <v>573</v>
      </c>
      <c r="H44" s="243" t="s">
        <v>157</v>
      </c>
      <c r="I44" s="243" t="s">
        <v>583</v>
      </c>
    </row>
    <row r="45" spans="1:9">
      <c r="A45" s="53">
        <v>41</v>
      </c>
      <c r="B45" s="52" t="s">
        <v>522</v>
      </c>
      <c r="C45" s="50"/>
      <c r="D45" s="62">
        <v>1000</v>
      </c>
      <c r="E45" s="243" t="s">
        <v>1140</v>
      </c>
      <c r="F45" s="224" t="s">
        <v>561</v>
      </c>
      <c r="G45" s="320" t="s">
        <v>763</v>
      </c>
      <c r="H45" s="320" t="s">
        <v>157</v>
      </c>
      <c r="I45" s="320" t="s">
        <v>1134</v>
      </c>
    </row>
    <row r="46" spans="1:9">
      <c r="A46" s="53">
        <v>42</v>
      </c>
      <c r="B46" s="52" t="s">
        <v>472</v>
      </c>
      <c r="C46" s="50"/>
      <c r="D46" s="62">
        <v>100</v>
      </c>
      <c r="E46" s="243" t="s">
        <v>1141</v>
      </c>
      <c r="F46" s="224" t="s">
        <v>561</v>
      </c>
      <c r="G46" s="315" t="s">
        <v>154</v>
      </c>
      <c r="H46" s="224" t="s">
        <v>157</v>
      </c>
      <c r="I46" s="243" t="s">
        <v>973</v>
      </c>
    </row>
    <row r="47" spans="1:9">
      <c r="A47" s="53">
        <v>43</v>
      </c>
      <c r="B47" s="53" t="s">
        <v>1142</v>
      </c>
      <c r="C47" s="50"/>
      <c r="D47" s="62">
        <v>121</v>
      </c>
      <c r="E47" s="243" t="s">
        <v>1040</v>
      </c>
      <c r="F47" s="224" t="s">
        <v>561</v>
      </c>
      <c r="G47" s="224" t="s">
        <v>157</v>
      </c>
      <c r="H47" s="224" t="s">
        <v>573</v>
      </c>
      <c r="I47" s="243" t="s">
        <v>1128</v>
      </c>
    </row>
    <row r="48" spans="1:9">
      <c r="A48" s="53">
        <v>44</v>
      </c>
      <c r="B48" s="52" t="s">
        <v>522</v>
      </c>
      <c r="C48" s="50"/>
      <c r="D48" s="62">
        <v>460</v>
      </c>
      <c r="E48" s="243" t="s">
        <v>1143</v>
      </c>
      <c r="F48" s="224" t="s">
        <v>561</v>
      </c>
      <c r="G48" s="224" t="s">
        <v>154</v>
      </c>
      <c r="H48" s="224" t="s">
        <v>157</v>
      </c>
      <c r="I48" s="243" t="s">
        <v>1113</v>
      </c>
    </row>
    <row r="49" spans="1:1024 1025:16384">
      <c r="A49" s="53">
        <v>45</v>
      </c>
      <c r="B49" s="321" t="s">
        <v>1144</v>
      </c>
      <c r="C49" s="50"/>
      <c r="D49" s="322">
        <v>450</v>
      </c>
      <c r="E49" s="315">
        <v>45.1</v>
      </c>
      <c r="F49" s="320" t="s">
        <v>566</v>
      </c>
      <c r="G49" s="315" t="s">
        <v>573</v>
      </c>
      <c r="H49" s="315" t="s">
        <v>157</v>
      </c>
      <c r="I49" s="320" t="s">
        <v>583</v>
      </c>
    </row>
    <row r="50" spans="1:1024 1025:16384">
      <c r="A50" s="53">
        <v>46</v>
      </c>
      <c r="B50" s="321" t="s">
        <v>522</v>
      </c>
      <c r="C50" s="50"/>
      <c r="D50" s="322">
        <v>1300</v>
      </c>
      <c r="E50" s="315" t="s">
        <v>1145</v>
      </c>
      <c r="F50" s="320" t="s">
        <v>561</v>
      </c>
      <c r="G50" s="320" t="s">
        <v>763</v>
      </c>
      <c r="H50" s="320" t="s">
        <v>157</v>
      </c>
      <c r="I50" s="320" t="s">
        <v>1134</v>
      </c>
    </row>
    <row r="51" spans="1:1024 1025:16384">
      <c r="A51" s="53">
        <v>47</v>
      </c>
      <c r="B51" s="321" t="s">
        <v>522</v>
      </c>
      <c r="C51" s="50"/>
      <c r="D51" s="322">
        <v>1200</v>
      </c>
      <c r="E51" s="315" t="s">
        <v>1146</v>
      </c>
      <c r="F51" s="320" t="s">
        <v>561</v>
      </c>
      <c r="G51" s="320" t="s">
        <v>763</v>
      </c>
      <c r="H51" s="320" t="s">
        <v>157</v>
      </c>
      <c r="I51" s="320" t="s">
        <v>1134</v>
      </c>
    </row>
    <row r="52" spans="1:1024 1025:16384">
      <c r="A52" s="53">
        <v>48</v>
      </c>
      <c r="B52" s="321" t="s">
        <v>1147</v>
      </c>
      <c r="C52" s="50"/>
      <c r="D52" s="322">
        <v>41.52</v>
      </c>
      <c r="E52" s="315">
        <v>48.1</v>
      </c>
      <c r="F52" s="320" t="s">
        <v>566</v>
      </c>
      <c r="G52" s="315" t="s">
        <v>573</v>
      </c>
      <c r="H52" s="315" t="s">
        <v>157</v>
      </c>
      <c r="I52" s="320" t="s">
        <v>583</v>
      </c>
    </row>
    <row r="53" spans="1:1024 1025:16384">
      <c r="A53" s="53">
        <v>49</v>
      </c>
      <c r="B53" s="321" t="s">
        <v>1148</v>
      </c>
      <c r="C53" s="50"/>
      <c r="D53" s="322">
        <v>129</v>
      </c>
      <c r="E53" s="315">
        <v>49.1</v>
      </c>
      <c r="F53" s="320" t="s">
        <v>566</v>
      </c>
      <c r="G53" s="315" t="s">
        <v>573</v>
      </c>
      <c r="H53" s="315" t="s">
        <v>157</v>
      </c>
      <c r="I53" s="320" t="s">
        <v>583</v>
      </c>
    </row>
    <row r="54" spans="1:1024 1025:16384">
      <c r="A54" s="53">
        <v>50</v>
      </c>
      <c r="B54" s="243" t="s">
        <v>522</v>
      </c>
      <c r="C54" s="50"/>
      <c r="D54" s="317">
        <v>770</v>
      </c>
      <c r="E54" s="243" t="s">
        <v>1056</v>
      </c>
      <c r="F54" s="243" t="s">
        <v>561</v>
      </c>
      <c r="G54" s="243" t="s">
        <v>573</v>
      </c>
      <c r="H54" s="243" t="s">
        <v>157</v>
      </c>
      <c r="I54" s="243" t="s">
        <v>1134</v>
      </c>
    </row>
    <row r="55" spans="1:1024 1025:16384">
      <c r="A55" s="53">
        <v>51</v>
      </c>
      <c r="B55" s="52" t="s">
        <v>1149</v>
      </c>
      <c r="C55" s="50"/>
      <c r="D55" s="62"/>
      <c r="E55" s="243">
        <v>51</v>
      </c>
      <c r="F55" s="224"/>
      <c r="G55" s="224"/>
      <c r="H55" s="224"/>
      <c r="I55" s="224"/>
    </row>
    <row r="56" spans="1:1024 1025:16384">
      <c r="A56" s="53">
        <v>52</v>
      </c>
      <c r="B56" s="52" t="s">
        <v>522</v>
      </c>
      <c r="C56" s="50"/>
      <c r="D56" s="62">
        <v>1500</v>
      </c>
      <c r="E56" s="243" t="s">
        <v>1061</v>
      </c>
      <c r="F56" s="224" t="s">
        <v>561</v>
      </c>
      <c r="G56" s="224" t="s">
        <v>763</v>
      </c>
      <c r="H56" s="224" t="s">
        <v>157</v>
      </c>
      <c r="I56" s="224" t="s">
        <v>1134</v>
      </c>
    </row>
    <row r="57" spans="1:1024 1025:16384">
      <c r="A57" s="53">
        <v>53</v>
      </c>
      <c r="B57" s="52" t="s">
        <v>1150</v>
      </c>
      <c r="C57" s="50"/>
      <c r="D57" s="62">
        <v>6</v>
      </c>
      <c r="E57" s="243">
        <v>53.1</v>
      </c>
      <c r="F57" s="224" t="s">
        <v>566</v>
      </c>
      <c r="G57" s="224" t="s">
        <v>154</v>
      </c>
      <c r="H57" s="224" t="s">
        <v>573</v>
      </c>
      <c r="I57" s="224" t="s">
        <v>583</v>
      </c>
    </row>
    <row r="58" spans="1:1024 1025:16384">
      <c r="A58" s="53">
        <v>54</v>
      </c>
      <c r="B58" s="315" t="s">
        <v>1151</v>
      </c>
      <c r="C58" s="50"/>
      <c r="D58" s="316">
        <v>69</v>
      </c>
      <c r="E58" s="315" t="s">
        <v>1152</v>
      </c>
      <c r="F58" s="315" t="s">
        <v>561</v>
      </c>
      <c r="G58" s="315" t="s">
        <v>573</v>
      </c>
      <c r="H58" s="315" t="s">
        <v>157</v>
      </c>
      <c r="I58" s="315" t="s">
        <v>1153</v>
      </c>
    </row>
    <row r="59" spans="1:1024 1025:16384">
      <c r="A59" s="53">
        <v>55</v>
      </c>
      <c r="B59" s="53" t="s">
        <v>1154</v>
      </c>
      <c r="C59" s="50"/>
      <c r="D59" s="53">
        <v>8000</v>
      </c>
      <c r="E59" s="243" t="s">
        <v>1155</v>
      </c>
      <c r="F59" s="224" t="s">
        <v>566</v>
      </c>
      <c r="G59" s="224" t="s">
        <v>157</v>
      </c>
      <c r="H59" s="224" t="s">
        <v>573</v>
      </c>
      <c r="I59" s="224" t="s">
        <v>1059</v>
      </c>
    </row>
    <row r="60" spans="1:1024 1025:16384">
      <c r="A60" s="53">
        <v>56</v>
      </c>
      <c r="B60" s="243" t="s">
        <v>1047</v>
      </c>
      <c r="C60" s="50"/>
      <c r="D60" s="317">
        <v>860</v>
      </c>
      <c r="E60" s="243" t="s">
        <v>1156</v>
      </c>
      <c r="F60" s="243" t="s">
        <v>561</v>
      </c>
      <c r="G60" s="243" t="s">
        <v>573</v>
      </c>
      <c r="H60" s="243" t="s">
        <v>157</v>
      </c>
      <c r="I60" s="243" t="s">
        <v>973</v>
      </c>
    </row>
    <row r="61" spans="1:1024 1025:16384">
      <c r="A61" s="53">
        <v>57</v>
      </c>
      <c r="B61" s="52" t="s">
        <v>958</v>
      </c>
      <c r="C61" s="50"/>
      <c r="D61" s="62">
        <v>24</v>
      </c>
      <c r="E61" s="243">
        <v>57.1</v>
      </c>
      <c r="F61" s="224" t="s">
        <v>566</v>
      </c>
      <c r="G61" s="224" t="s">
        <v>154</v>
      </c>
      <c r="H61" s="224" t="s">
        <v>157</v>
      </c>
      <c r="I61" s="224" t="s">
        <v>583</v>
      </c>
    </row>
    <row r="62" spans="1:1024 1025:16384">
      <c r="A62" s="53">
        <v>58</v>
      </c>
      <c r="B62" s="52" t="s">
        <v>958</v>
      </c>
      <c r="C62" s="50"/>
      <c r="D62" s="62">
        <v>16</v>
      </c>
      <c r="E62" s="243">
        <v>58.1</v>
      </c>
      <c r="F62" s="224" t="s">
        <v>566</v>
      </c>
      <c r="G62" s="224" t="s">
        <v>154</v>
      </c>
      <c r="H62" s="224" t="s">
        <v>157</v>
      </c>
      <c r="I62" s="224" t="s">
        <v>583</v>
      </c>
    </row>
    <row r="63" spans="1:1024 1025:16384">
      <c r="A63" s="53">
        <v>59</v>
      </c>
      <c r="B63" s="52" t="s">
        <v>311</v>
      </c>
      <c r="C63" s="50"/>
      <c r="D63" s="62">
        <v>7000</v>
      </c>
      <c r="E63" s="243">
        <v>59.1</v>
      </c>
      <c r="F63" s="224" t="s">
        <v>566</v>
      </c>
      <c r="G63" s="224" t="s">
        <v>157</v>
      </c>
      <c r="H63" s="224" t="s">
        <v>573</v>
      </c>
      <c r="I63" s="224" t="s">
        <v>583</v>
      </c>
    </row>
    <row r="64" s="49" customFormat="1" spans="1:1024 1025:16384">
      <c r="A64"/>
      <c r="B64" t="s">
        <v>968</v>
      </c>
      <c r="C64"/>
      <c r="D64"/>
      <c r="E64"/>
      <c r="F64" t="s">
        <v>970</v>
      </c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  <c r="AMK64"/>
      <c r="AML64"/>
      <c r="AMM64"/>
      <c r="AMN64"/>
      <c r="AMO64"/>
      <c r="AMP64"/>
      <c r="AMQ64"/>
      <c r="AMR64"/>
      <c r="AMS64"/>
      <c r="AMT64"/>
      <c r="AMU64"/>
      <c r="AMV64"/>
      <c r="AMW64"/>
      <c r="AMX64"/>
      <c r="AMY64"/>
      <c r="AMZ64"/>
      <c r="ANA64"/>
      <c r="ANB64"/>
      <c r="ANC64"/>
      <c r="AND64"/>
      <c r="ANE64"/>
      <c r="ANF64"/>
      <c r="ANG64"/>
      <c r="ANH64"/>
      <c r="ANI64"/>
      <c r="ANJ64"/>
      <c r="ANK64"/>
      <c r="ANL64"/>
      <c r="ANM64"/>
      <c r="ANN64"/>
      <c r="ANO64"/>
      <c r="ANP64"/>
      <c r="ANQ64"/>
      <c r="ANR64"/>
      <c r="ANS64"/>
      <c r="ANT64"/>
      <c r="ANU64"/>
      <c r="ANV64"/>
      <c r="ANW64"/>
      <c r="ANX64"/>
      <c r="ANY64"/>
      <c r="ANZ64"/>
      <c r="AOA64"/>
      <c r="AOB64"/>
      <c r="AOC64"/>
      <c r="AOD64"/>
      <c r="AOE64"/>
      <c r="AOF64"/>
      <c r="AOG64"/>
      <c r="AOH64"/>
      <c r="AOI64"/>
      <c r="AOJ64"/>
      <c r="AOK64"/>
      <c r="AOL64"/>
      <c r="AOM64"/>
      <c r="AON64"/>
      <c r="AOO64"/>
      <c r="AOP64"/>
      <c r="AOQ64"/>
      <c r="AOR64"/>
      <c r="AOS64"/>
      <c r="AOT64"/>
      <c r="AOU64"/>
      <c r="AOV64"/>
      <c r="AOW64"/>
      <c r="AOX64"/>
      <c r="AOY64"/>
      <c r="AOZ64"/>
      <c r="APA64"/>
      <c r="APB64"/>
      <c r="APC64"/>
      <c r="APD64"/>
      <c r="APE64"/>
      <c r="APF64"/>
      <c r="APG64"/>
      <c r="APH64"/>
      <c r="API64"/>
      <c r="APJ64"/>
      <c r="APK64"/>
      <c r="APL64"/>
      <c r="APM64"/>
      <c r="APN64"/>
      <c r="APO64"/>
      <c r="APP64"/>
      <c r="APQ64"/>
      <c r="APR64"/>
      <c r="APS64"/>
      <c r="APT64"/>
      <c r="APU64"/>
      <c r="APV64"/>
      <c r="APW64"/>
      <c r="APX64"/>
      <c r="APY64"/>
      <c r="APZ64"/>
      <c r="AQA64"/>
      <c r="AQB64"/>
      <c r="AQC64"/>
      <c r="AQD64"/>
      <c r="AQE64"/>
      <c r="AQF64"/>
      <c r="AQG64"/>
      <c r="AQH64"/>
      <c r="AQI64"/>
      <c r="AQJ64"/>
      <c r="AQK64"/>
      <c r="AQL64"/>
      <c r="AQM64"/>
      <c r="AQN64"/>
      <c r="AQO64"/>
      <c r="AQP64"/>
      <c r="AQQ64"/>
      <c r="AQR64"/>
      <c r="AQS64"/>
      <c r="AQT64"/>
      <c r="AQU64"/>
      <c r="AQV64"/>
      <c r="AQW64"/>
      <c r="AQX64"/>
      <c r="AQY64"/>
      <c r="AQZ64"/>
      <c r="ARA64"/>
      <c r="ARB64"/>
      <c r="ARC64"/>
      <c r="ARD64"/>
      <c r="ARE64"/>
      <c r="ARF64"/>
      <c r="ARG64"/>
      <c r="ARH64"/>
      <c r="ARI64"/>
      <c r="ARJ64"/>
      <c r="ARK64"/>
      <c r="ARL64"/>
      <c r="ARM64"/>
      <c r="ARN64"/>
      <c r="ARO64"/>
      <c r="ARP64"/>
      <c r="ARQ64"/>
      <c r="ARR64"/>
      <c r="ARS64"/>
      <c r="ART64"/>
      <c r="ARU64"/>
      <c r="ARV64"/>
      <c r="ARW64"/>
      <c r="ARX64"/>
      <c r="ARY64"/>
      <c r="ARZ64"/>
      <c r="ASA64"/>
      <c r="ASB64"/>
      <c r="ASC64"/>
      <c r="ASD64"/>
      <c r="ASE64"/>
      <c r="ASF64"/>
      <c r="ASG64"/>
      <c r="ASH64"/>
      <c r="ASI64"/>
      <c r="ASJ64"/>
      <c r="ASK64"/>
      <c r="ASL64"/>
      <c r="ASM64"/>
      <c r="ASN64"/>
      <c r="ASO64"/>
      <c r="ASP64"/>
      <c r="ASQ64"/>
      <c r="ASR64"/>
      <c r="ASS64"/>
      <c r="AST64"/>
      <c r="ASU64"/>
      <c r="ASV64"/>
      <c r="ASW64"/>
      <c r="ASX64"/>
      <c r="ASY64"/>
      <c r="ASZ64"/>
      <c r="ATA64"/>
      <c r="ATB64"/>
      <c r="ATC64"/>
      <c r="ATD64"/>
      <c r="ATE64"/>
      <c r="ATF64"/>
      <c r="ATG64"/>
      <c r="ATH64"/>
      <c r="ATI64"/>
      <c r="ATJ64"/>
      <c r="ATK64"/>
      <c r="ATL64"/>
      <c r="ATM64"/>
      <c r="ATN64"/>
      <c r="ATO64"/>
      <c r="ATP64"/>
      <c r="ATQ64"/>
      <c r="ATR64"/>
      <c r="ATS64"/>
      <c r="ATT64"/>
      <c r="ATU64"/>
      <c r="ATV64"/>
      <c r="ATW64"/>
      <c r="ATX64"/>
      <c r="ATY64"/>
      <c r="ATZ64"/>
      <c r="AUA64"/>
      <c r="AUB64"/>
      <c r="AUC64"/>
      <c r="AUD64"/>
      <c r="AUE64"/>
      <c r="AUF64"/>
      <c r="AUG64"/>
      <c r="AUH64"/>
      <c r="AUI64"/>
      <c r="AUJ64"/>
      <c r="AUK64"/>
      <c r="AUL64"/>
      <c r="AUM64"/>
      <c r="AUN64"/>
      <c r="AUO64"/>
      <c r="AUP64"/>
      <c r="AUQ64"/>
      <c r="AUR64"/>
      <c r="AUS64"/>
      <c r="AUT64"/>
      <c r="AUU64"/>
      <c r="AUV64"/>
      <c r="AUW64"/>
      <c r="AUX64"/>
      <c r="AUY64"/>
      <c r="AUZ64"/>
      <c r="AVA64"/>
      <c r="AVB64"/>
      <c r="AVC64"/>
      <c r="AVD64"/>
      <c r="AVE64"/>
      <c r="AVF64"/>
      <c r="AVG64"/>
      <c r="AVH64"/>
      <c r="AVI64"/>
      <c r="AVJ64"/>
      <c r="AVK64"/>
      <c r="AVL64"/>
      <c r="AVM64"/>
      <c r="AVN64"/>
      <c r="AVO64"/>
      <c r="AVP64"/>
      <c r="AVQ64"/>
      <c r="AVR64"/>
      <c r="AVS64"/>
      <c r="AVT64"/>
      <c r="AVU64"/>
      <c r="AVV64"/>
      <c r="AVW64"/>
      <c r="AVX64"/>
      <c r="AVY64"/>
      <c r="AVZ64"/>
      <c r="AWA64"/>
      <c r="AWB64"/>
      <c r="AWC64"/>
      <c r="AWD64"/>
      <c r="AWE64"/>
      <c r="AWF64"/>
      <c r="AWG64"/>
      <c r="AWH64"/>
      <c r="AWI64"/>
      <c r="AWJ64"/>
      <c r="AWK64"/>
      <c r="AWL64"/>
      <c r="AWM64"/>
      <c r="AWN64"/>
      <c r="AWO64"/>
      <c r="AWP64"/>
      <c r="AWQ64"/>
      <c r="AWR64"/>
      <c r="AWS64"/>
      <c r="AWT64"/>
      <c r="AWU64"/>
      <c r="AWV64"/>
      <c r="AWW64"/>
      <c r="AWX64"/>
      <c r="AWY64"/>
      <c r="AWZ64"/>
      <c r="AXA64"/>
      <c r="AXB64"/>
      <c r="AXC64"/>
      <c r="AXD64"/>
      <c r="AXE64"/>
      <c r="AXF64"/>
      <c r="AXG64"/>
      <c r="AXH64"/>
      <c r="AXI64"/>
      <c r="AXJ64"/>
      <c r="AXK64"/>
      <c r="AXL64"/>
      <c r="AXM64"/>
      <c r="AXN64"/>
      <c r="AXO64"/>
      <c r="AXP64"/>
      <c r="AXQ64"/>
      <c r="AXR64"/>
      <c r="AXS64"/>
      <c r="AXT64"/>
      <c r="AXU64"/>
      <c r="AXV64"/>
      <c r="AXW64"/>
      <c r="AXX64"/>
      <c r="AXY64"/>
      <c r="AXZ64"/>
      <c r="AYA64"/>
      <c r="AYB64"/>
      <c r="AYC64"/>
      <c r="AYD64"/>
      <c r="AYE64"/>
      <c r="AYF64"/>
      <c r="AYG64"/>
      <c r="AYH64"/>
      <c r="AYI64"/>
      <c r="AYJ64"/>
      <c r="AYK64"/>
      <c r="AYL64"/>
      <c r="AYM64"/>
      <c r="AYN64"/>
      <c r="AYO64"/>
      <c r="AYP64"/>
      <c r="AYQ64"/>
      <c r="AYR64"/>
      <c r="AYS64"/>
      <c r="AYT64"/>
      <c r="AYU64"/>
      <c r="AYV64"/>
      <c r="AYW64"/>
      <c r="AYX64"/>
      <c r="AYY64"/>
      <c r="AYZ64"/>
      <c r="AZA64"/>
      <c r="AZB64"/>
      <c r="AZC64"/>
      <c r="AZD64"/>
      <c r="AZE64"/>
      <c r="AZF64"/>
      <c r="AZG64"/>
      <c r="AZH64"/>
      <c r="AZI64"/>
      <c r="AZJ64"/>
      <c r="AZK64"/>
      <c r="AZL64"/>
      <c r="AZM64"/>
      <c r="AZN64"/>
      <c r="AZO64"/>
      <c r="AZP64"/>
      <c r="AZQ64"/>
      <c r="AZR64"/>
      <c r="AZS64"/>
      <c r="AZT64"/>
      <c r="AZU64"/>
      <c r="AZV64"/>
      <c r="AZW64"/>
      <c r="AZX64"/>
      <c r="AZY64"/>
      <c r="AZZ64"/>
      <c r="BAA64"/>
      <c r="BAB64"/>
      <c r="BAC64"/>
      <c r="BAD64"/>
      <c r="BAE64"/>
      <c r="BAF64"/>
      <c r="BAG64"/>
      <c r="BAH64"/>
      <c r="BAI64"/>
      <c r="BAJ64"/>
      <c r="BAK64"/>
      <c r="BAL64"/>
      <c r="BAM64"/>
      <c r="BAN64"/>
      <c r="BAO64"/>
      <c r="BAP64"/>
      <c r="BAQ64"/>
      <c r="BAR64"/>
      <c r="BAS64"/>
      <c r="BAT64"/>
      <c r="BAU64"/>
      <c r="BAV64"/>
      <c r="BAW64"/>
      <c r="BAX64"/>
      <c r="BAY64"/>
      <c r="BAZ64"/>
      <c r="BBA64"/>
      <c r="BBB64"/>
      <c r="BBC64"/>
      <c r="BBD64"/>
      <c r="BBE64"/>
      <c r="BBF64"/>
      <c r="BBG64"/>
      <c r="BBH64"/>
      <c r="BBI64"/>
      <c r="BBJ64"/>
      <c r="BBK64"/>
      <c r="BBL64"/>
      <c r="BBM64"/>
      <c r="BBN64"/>
      <c r="BBO64"/>
      <c r="BBP64"/>
      <c r="BBQ64"/>
      <c r="BBR64"/>
      <c r="BBS64"/>
      <c r="BBT64"/>
      <c r="BBU64"/>
      <c r="BBV64"/>
      <c r="BBW64"/>
      <c r="BBX64"/>
      <c r="BBY64"/>
      <c r="BBZ64"/>
      <c r="BCA64"/>
      <c r="BCB64"/>
      <c r="BCC64"/>
      <c r="BCD64"/>
      <c r="BCE64"/>
      <c r="BCF64"/>
      <c r="BCG64"/>
      <c r="BCH64"/>
      <c r="BCI64"/>
      <c r="BCJ64"/>
      <c r="BCK64"/>
      <c r="BCL64"/>
      <c r="BCM64"/>
      <c r="BCN64"/>
      <c r="BCO64"/>
      <c r="BCP64"/>
      <c r="BCQ64"/>
      <c r="BCR64"/>
      <c r="BCS64"/>
      <c r="BCT64"/>
      <c r="BCU64"/>
      <c r="BCV64"/>
      <c r="BCW64"/>
      <c r="BCX64"/>
      <c r="BCY64"/>
      <c r="BCZ64"/>
      <c r="BDA64"/>
      <c r="BDB64"/>
      <c r="BDC64"/>
      <c r="BDD64"/>
      <c r="BDE64"/>
      <c r="BDF64"/>
      <c r="BDG64"/>
      <c r="BDH64"/>
      <c r="BDI64"/>
      <c r="BDJ64"/>
      <c r="BDK64"/>
      <c r="BDL64"/>
      <c r="BDM64"/>
      <c r="BDN64"/>
      <c r="BDO64"/>
      <c r="BDP64"/>
      <c r="BDQ64"/>
      <c r="BDR64"/>
      <c r="BDS64"/>
      <c r="BDT64"/>
      <c r="BDU64"/>
      <c r="BDV64"/>
      <c r="BDW64"/>
      <c r="BDX64"/>
      <c r="BDY64"/>
      <c r="BDZ64"/>
      <c r="BEA64"/>
      <c r="BEB64"/>
      <c r="BEC64"/>
      <c r="BED64"/>
      <c r="BEE64"/>
      <c r="BEF64"/>
      <c r="BEG64"/>
      <c r="BEH64"/>
      <c r="BEI64"/>
      <c r="BEJ64"/>
      <c r="BEK64"/>
      <c r="BEL64"/>
      <c r="BEM64"/>
      <c r="BEN64"/>
      <c r="BEO64"/>
      <c r="BEP64"/>
      <c r="BEQ64"/>
      <c r="BER64"/>
      <c r="BES64"/>
      <c r="BET64"/>
      <c r="BEU64"/>
      <c r="BEV64"/>
      <c r="BEW64"/>
      <c r="BEX64"/>
      <c r="BEY64"/>
      <c r="BEZ64"/>
      <c r="BFA64"/>
      <c r="BFB64"/>
      <c r="BFC64"/>
      <c r="BFD64"/>
      <c r="BFE64"/>
      <c r="BFF64"/>
      <c r="BFG64"/>
      <c r="BFH64"/>
      <c r="BFI64"/>
      <c r="BFJ64"/>
      <c r="BFK64"/>
      <c r="BFL64"/>
      <c r="BFM64"/>
      <c r="BFN64"/>
      <c r="BFO64"/>
      <c r="BFP64"/>
      <c r="BFQ64"/>
      <c r="BFR64"/>
      <c r="BFS64"/>
      <c r="BFT64"/>
      <c r="BFU64"/>
      <c r="BFV64"/>
      <c r="BFW64"/>
      <c r="BFX64"/>
      <c r="BFY64"/>
      <c r="BFZ64"/>
      <c r="BGA64"/>
      <c r="BGB64"/>
      <c r="BGC64"/>
      <c r="BGD64"/>
      <c r="BGE64"/>
      <c r="BGF64"/>
      <c r="BGG64"/>
      <c r="BGH64"/>
      <c r="BGI64"/>
      <c r="BGJ64"/>
      <c r="BGK64"/>
      <c r="BGL64"/>
      <c r="BGM64"/>
      <c r="BGN64"/>
      <c r="BGO64"/>
      <c r="BGP64"/>
      <c r="BGQ64"/>
      <c r="BGR64"/>
      <c r="BGS64"/>
      <c r="BGT64"/>
      <c r="BGU64"/>
      <c r="BGV64"/>
      <c r="BGW64"/>
      <c r="BGX64"/>
      <c r="BGY64"/>
      <c r="BGZ64"/>
      <c r="BHA64"/>
      <c r="BHB64"/>
      <c r="BHC64"/>
      <c r="BHD64"/>
      <c r="BHE64"/>
      <c r="BHF64"/>
      <c r="BHG64"/>
      <c r="BHH64"/>
      <c r="BHI64"/>
      <c r="BHJ64"/>
      <c r="BHK64"/>
      <c r="BHL64"/>
      <c r="BHM64"/>
      <c r="BHN64"/>
      <c r="BHO64"/>
      <c r="BHP64"/>
      <c r="BHQ64"/>
      <c r="BHR64"/>
      <c r="BHS64"/>
      <c r="BHT64"/>
      <c r="BHU64"/>
      <c r="BHV64"/>
      <c r="BHW64"/>
      <c r="BHX64"/>
      <c r="BHY64"/>
      <c r="BHZ64"/>
      <c r="BIA64"/>
      <c r="BIB64"/>
      <c r="BIC64"/>
      <c r="BID64"/>
      <c r="BIE64"/>
      <c r="BIF64"/>
      <c r="BIG64"/>
      <c r="BIH64"/>
      <c r="BII64"/>
      <c r="BIJ64"/>
      <c r="BIK64"/>
      <c r="BIL64"/>
      <c r="BIM64"/>
      <c r="BIN64"/>
      <c r="BIO64"/>
      <c r="BIP64"/>
      <c r="BIQ64"/>
      <c r="BIR64"/>
      <c r="BIS64"/>
      <c r="BIT64"/>
      <c r="BIU64"/>
      <c r="BIV64"/>
      <c r="BIW64"/>
      <c r="BIX64"/>
      <c r="BIY64"/>
      <c r="BIZ64"/>
      <c r="BJA64"/>
      <c r="BJB64"/>
      <c r="BJC64"/>
      <c r="BJD64"/>
      <c r="BJE64"/>
      <c r="BJF64"/>
      <c r="BJG64"/>
      <c r="BJH64"/>
      <c r="BJI64"/>
      <c r="BJJ64"/>
      <c r="BJK64"/>
      <c r="BJL64"/>
      <c r="BJM64"/>
      <c r="BJN64"/>
      <c r="BJO64"/>
      <c r="BJP64"/>
      <c r="BJQ64"/>
      <c r="BJR64"/>
      <c r="BJS64"/>
      <c r="BJT64"/>
      <c r="BJU64"/>
      <c r="BJV64"/>
      <c r="BJW64"/>
      <c r="BJX64"/>
      <c r="BJY64"/>
      <c r="BJZ64"/>
      <c r="BKA64"/>
      <c r="BKB64"/>
      <c r="BKC64"/>
      <c r="BKD64"/>
      <c r="BKE64"/>
      <c r="BKF64"/>
      <c r="BKG64"/>
      <c r="BKH64"/>
      <c r="BKI64"/>
      <c r="BKJ64"/>
      <c r="BKK64"/>
      <c r="BKL64"/>
      <c r="BKM64"/>
      <c r="BKN64"/>
      <c r="BKO64"/>
      <c r="BKP64"/>
      <c r="BKQ64"/>
      <c r="BKR64"/>
      <c r="BKS64"/>
      <c r="BKT64"/>
      <c r="BKU64"/>
      <c r="BKV64"/>
      <c r="BKW64"/>
      <c r="BKX64"/>
      <c r="BKY64"/>
      <c r="BKZ64"/>
      <c r="BLA64"/>
      <c r="BLB64"/>
      <c r="BLC64"/>
      <c r="BLD64"/>
      <c r="BLE64"/>
      <c r="BLF64"/>
      <c r="BLG64"/>
      <c r="BLH64"/>
      <c r="BLI64"/>
      <c r="BLJ64"/>
      <c r="BLK64"/>
      <c r="BLL64"/>
      <c r="BLM64"/>
      <c r="BLN64"/>
      <c r="BLO64"/>
      <c r="BLP64"/>
      <c r="BLQ64"/>
      <c r="BLR64"/>
      <c r="BLS64"/>
      <c r="BLT64"/>
      <c r="BLU64"/>
      <c r="BLV64"/>
      <c r="BLW64"/>
      <c r="BLX64"/>
      <c r="BLY64"/>
      <c r="BLZ64"/>
      <c r="BMA64"/>
      <c r="BMB64"/>
      <c r="BMC64"/>
      <c r="BMD64"/>
      <c r="BME64"/>
      <c r="BMF64"/>
      <c r="BMG64"/>
      <c r="BMH64"/>
      <c r="BMI64"/>
      <c r="BMJ64"/>
      <c r="BMK64"/>
      <c r="BML64"/>
      <c r="BMM64"/>
      <c r="BMN64"/>
      <c r="BMO64"/>
      <c r="BMP64"/>
      <c r="BMQ64"/>
      <c r="BMR64"/>
      <c r="BMS64"/>
      <c r="BMT64"/>
      <c r="BMU64"/>
      <c r="BMV64"/>
      <c r="BMW64"/>
      <c r="BMX64"/>
      <c r="BMY64"/>
      <c r="BMZ64"/>
      <c r="BNA64"/>
      <c r="BNB64"/>
      <c r="BNC64"/>
      <c r="BND64"/>
      <c r="BNE64"/>
      <c r="BNF64"/>
      <c r="BNG64"/>
      <c r="BNH64"/>
      <c r="BNI64"/>
      <c r="BNJ64"/>
      <c r="BNK64"/>
      <c r="BNL64"/>
      <c r="BNM64"/>
      <c r="BNN64"/>
      <c r="BNO64"/>
      <c r="BNP64"/>
      <c r="BNQ64"/>
      <c r="BNR64"/>
      <c r="BNS64"/>
      <c r="BNT64"/>
      <c r="BNU64"/>
      <c r="BNV64"/>
      <c r="BNW64"/>
      <c r="BNX64"/>
      <c r="BNY64"/>
      <c r="BNZ64"/>
      <c r="BOA64"/>
      <c r="BOB64"/>
      <c r="BOC64"/>
      <c r="BOD64"/>
      <c r="BOE64"/>
      <c r="BOF64"/>
      <c r="BOG64"/>
      <c r="BOH64"/>
      <c r="BOI64"/>
      <c r="BOJ64"/>
      <c r="BOK64"/>
      <c r="BOL64"/>
      <c r="BOM64"/>
      <c r="BON64"/>
      <c r="BOO64"/>
      <c r="BOP64"/>
      <c r="BOQ64"/>
      <c r="BOR64"/>
      <c r="BOS64"/>
      <c r="BOT64"/>
      <c r="BOU64"/>
      <c r="BOV64"/>
      <c r="BOW64"/>
      <c r="BOX64"/>
      <c r="BOY64"/>
      <c r="BOZ64"/>
      <c r="BPA64"/>
      <c r="BPB64"/>
      <c r="BPC64"/>
      <c r="BPD64"/>
      <c r="BPE64"/>
      <c r="BPF64"/>
      <c r="BPG64"/>
      <c r="BPH64"/>
      <c r="BPI64"/>
      <c r="BPJ64"/>
      <c r="BPK64"/>
      <c r="BPL64"/>
      <c r="BPM64"/>
      <c r="BPN64"/>
      <c r="BPO64"/>
      <c r="BPP64"/>
      <c r="BPQ64"/>
      <c r="BPR64"/>
      <c r="BPS64"/>
      <c r="BPT64"/>
      <c r="BPU64"/>
      <c r="BPV64"/>
      <c r="BPW64"/>
      <c r="BPX64"/>
      <c r="BPY64"/>
      <c r="BPZ64"/>
      <c r="BQA64"/>
      <c r="BQB64"/>
      <c r="BQC64"/>
      <c r="BQD64"/>
      <c r="BQE64"/>
      <c r="BQF64"/>
      <c r="BQG64"/>
      <c r="BQH64"/>
      <c r="BQI64"/>
      <c r="BQJ64"/>
      <c r="BQK64"/>
      <c r="BQL64"/>
      <c r="BQM64"/>
      <c r="BQN64"/>
      <c r="BQO64"/>
      <c r="BQP64"/>
      <c r="BQQ64"/>
      <c r="BQR64"/>
      <c r="BQS64"/>
      <c r="BQT64"/>
      <c r="BQU64"/>
      <c r="BQV64"/>
      <c r="BQW64"/>
      <c r="BQX64"/>
      <c r="BQY64"/>
      <c r="BQZ64"/>
      <c r="BRA64"/>
      <c r="BRB64"/>
      <c r="BRC64"/>
      <c r="BRD64"/>
      <c r="BRE64"/>
      <c r="BRF64"/>
      <c r="BRG64"/>
      <c r="BRH64"/>
      <c r="BRI64"/>
      <c r="BRJ64"/>
      <c r="BRK64"/>
      <c r="BRL64"/>
      <c r="BRM64"/>
      <c r="BRN64"/>
      <c r="BRO64"/>
      <c r="BRP64"/>
      <c r="BRQ64"/>
      <c r="BRR64"/>
      <c r="BRS64"/>
      <c r="BRT64"/>
      <c r="BRU64"/>
      <c r="BRV64"/>
      <c r="BRW64"/>
      <c r="BRX64"/>
      <c r="BRY64"/>
      <c r="BRZ64"/>
      <c r="BSA64"/>
      <c r="BSB64"/>
      <c r="BSC64"/>
      <c r="BSD64"/>
      <c r="BSE64"/>
      <c r="BSF64"/>
      <c r="BSG64"/>
      <c r="BSH64"/>
      <c r="BSI64"/>
      <c r="BSJ64"/>
      <c r="BSK64"/>
      <c r="BSL64"/>
      <c r="BSM64"/>
      <c r="BSN64"/>
      <c r="BSO64"/>
      <c r="BSP64"/>
      <c r="BSQ64"/>
      <c r="BSR64"/>
      <c r="BSS64"/>
      <c r="BST64"/>
      <c r="BSU64"/>
      <c r="BSV64"/>
      <c r="BSW64"/>
      <c r="BSX64"/>
      <c r="BSY64"/>
      <c r="BSZ64"/>
      <c r="BTA64"/>
      <c r="BTB64"/>
      <c r="BTC64"/>
      <c r="BTD64"/>
      <c r="BTE64"/>
      <c r="BTF64"/>
      <c r="BTG64"/>
      <c r="BTH64"/>
      <c r="BTI64"/>
      <c r="BTJ64"/>
      <c r="BTK64"/>
      <c r="BTL64"/>
      <c r="BTM64"/>
      <c r="BTN64"/>
      <c r="BTO64"/>
      <c r="BTP64"/>
      <c r="BTQ64"/>
      <c r="BTR64"/>
      <c r="BTS64"/>
      <c r="BTT64"/>
      <c r="BTU64"/>
      <c r="BTV64"/>
      <c r="BTW64"/>
      <c r="BTX64"/>
      <c r="BTY64"/>
      <c r="BTZ64"/>
      <c r="BUA64"/>
      <c r="BUB64"/>
      <c r="BUC64"/>
      <c r="BUD64"/>
      <c r="BUE64"/>
      <c r="BUF64"/>
      <c r="BUG64"/>
      <c r="BUH64"/>
      <c r="BUI64"/>
      <c r="BUJ64"/>
      <c r="BUK64"/>
      <c r="BUL64"/>
      <c r="BUM64"/>
      <c r="BUN64"/>
      <c r="BUO64"/>
      <c r="BUP64"/>
      <c r="BUQ64"/>
      <c r="BUR64"/>
      <c r="BUS64"/>
      <c r="BUT64"/>
      <c r="BUU64"/>
      <c r="BUV64"/>
      <c r="BUW64"/>
      <c r="BUX64"/>
      <c r="BUY64"/>
      <c r="BUZ64"/>
      <c r="BVA64"/>
      <c r="BVB64"/>
      <c r="BVC64"/>
      <c r="BVD64"/>
      <c r="BVE64"/>
      <c r="BVF64"/>
      <c r="BVG64"/>
      <c r="BVH64"/>
      <c r="BVI64"/>
      <c r="BVJ64"/>
      <c r="BVK64"/>
      <c r="BVL64"/>
      <c r="BVM64"/>
      <c r="BVN64"/>
      <c r="BVO64"/>
      <c r="BVP64"/>
      <c r="BVQ64"/>
      <c r="BVR64"/>
      <c r="BVS64"/>
      <c r="BVT64"/>
      <c r="BVU64"/>
      <c r="BVV64"/>
      <c r="BVW64"/>
      <c r="BVX64"/>
      <c r="BVY64"/>
      <c r="BVZ64"/>
      <c r="BWA64"/>
      <c r="BWB64"/>
      <c r="BWC64"/>
      <c r="BWD64"/>
      <c r="BWE64"/>
      <c r="BWF64"/>
      <c r="BWG64"/>
      <c r="BWH64"/>
      <c r="BWI64"/>
      <c r="BWJ64"/>
      <c r="BWK64"/>
      <c r="BWL64"/>
      <c r="BWM64"/>
      <c r="BWN64"/>
      <c r="BWO64"/>
      <c r="BWP64"/>
      <c r="BWQ64"/>
      <c r="BWR64"/>
      <c r="BWS64"/>
      <c r="BWT64"/>
      <c r="BWU64"/>
      <c r="BWV64"/>
      <c r="BWW64"/>
      <c r="BWX64"/>
      <c r="BWY64"/>
      <c r="BWZ64"/>
      <c r="BXA64"/>
      <c r="BXB64"/>
      <c r="BXC64"/>
      <c r="BXD64"/>
      <c r="BXE64"/>
      <c r="BXF64"/>
      <c r="BXG64"/>
      <c r="BXH64"/>
      <c r="BXI64"/>
      <c r="BXJ64"/>
      <c r="BXK64"/>
      <c r="BXL64"/>
      <c r="BXM64"/>
      <c r="BXN64"/>
      <c r="BXO64"/>
      <c r="BXP64"/>
      <c r="BXQ64"/>
      <c r="BXR64"/>
      <c r="BXS64"/>
      <c r="BXT64"/>
      <c r="BXU64"/>
      <c r="BXV64"/>
      <c r="BXW64"/>
      <c r="BXX64"/>
      <c r="BXY64"/>
      <c r="BXZ64"/>
      <c r="BYA64"/>
      <c r="BYB64"/>
      <c r="BYC64"/>
      <c r="BYD64"/>
      <c r="BYE64"/>
      <c r="BYF64"/>
      <c r="BYG64"/>
      <c r="BYH64"/>
      <c r="BYI64"/>
      <c r="BYJ64"/>
      <c r="BYK64"/>
      <c r="BYL64"/>
      <c r="BYM64"/>
      <c r="BYN64"/>
      <c r="BYO64"/>
      <c r="BYP64"/>
      <c r="BYQ64"/>
      <c r="BYR64"/>
      <c r="BYS64"/>
      <c r="BYT64"/>
      <c r="BYU64"/>
      <c r="BYV64"/>
      <c r="BYW64"/>
      <c r="BYX64"/>
      <c r="BYY64"/>
      <c r="BYZ64"/>
      <c r="BZA64"/>
      <c r="BZB64"/>
      <c r="BZC64"/>
      <c r="BZD64"/>
      <c r="BZE64"/>
      <c r="BZF64"/>
      <c r="BZG64"/>
      <c r="BZH64"/>
      <c r="BZI64"/>
      <c r="BZJ64"/>
      <c r="BZK64"/>
      <c r="BZL64"/>
      <c r="BZM64"/>
      <c r="BZN64"/>
      <c r="BZO64"/>
      <c r="BZP64"/>
      <c r="BZQ64"/>
      <c r="BZR64"/>
      <c r="BZS64"/>
      <c r="BZT64"/>
      <c r="BZU64"/>
      <c r="BZV64"/>
      <c r="BZW64"/>
      <c r="BZX64"/>
      <c r="BZY64"/>
      <c r="BZZ64"/>
      <c r="CAA64"/>
      <c r="CAB64"/>
      <c r="CAC64"/>
      <c r="CAD64"/>
      <c r="CAE64"/>
      <c r="CAF64"/>
      <c r="CAG64"/>
      <c r="CAH64"/>
      <c r="CAI64"/>
      <c r="CAJ64"/>
      <c r="CAK64"/>
      <c r="CAL64"/>
      <c r="CAM64"/>
      <c r="CAN64"/>
      <c r="CAO64"/>
      <c r="CAP64"/>
      <c r="CAQ64"/>
      <c r="CAR64"/>
      <c r="CAS64"/>
      <c r="CAT64"/>
      <c r="CAU64"/>
      <c r="CAV64"/>
      <c r="CAW64"/>
      <c r="CAX64"/>
      <c r="CAY64"/>
      <c r="CAZ64"/>
      <c r="CBA64"/>
      <c r="CBB64"/>
      <c r="CBC64"/>
      <c r="CBD64"/>
      <c r="CBE64"/>
      <c r="CBF64"/>
      <c r="CBG64"/>
      <c r="CBH64"/>
      <c r="CBI64"/>
      <c r="CBJ64"/>
      <c r="CBK64"/>
      <c r="CBL64"/>
      <c r="CBM64"/>
      <c r="CBN64"/>
      <c r="CBO64"/>
      <c r="CBP64"/>
      <c r="CBQ64"/>
      <c r="CBR64"/>
      <c r="CBS64"/>
      <c r="CBT64"/>
      <c r="CBU64"/>
      <c r="CBV64"/>
      <c r="CBW64"/>
      <c r="CBX64"/>
      <c r="CBY64"/>
      <c r="CBZ64"/>
      <c r="CCA64"/>
      <c r="CCB64"/>
      <c r="CCC64"/>
      <c r="CCD64"/>
      <c r="CCE64"/>
      <c r="CCF64"/>
      <c r="CCG64"/>
      <c r="CCH64"/>
      <c r="CCI64"/>
      <c r="CCJ64"/>
      <c r="CCK64"/>
      <c r="CCL64"/>
      <c r="CCM64"/>
      <c r="CCN64"/>
      <c r="CCO64"/>
      <c r="CCP64"/>
      <c r="CCQ64"/>
      <c r="CCR64"/>
      <c r="CCS64"/>
      <c r="CCT64"/>
      <c r="CCU64"/>
      <c r="CCV64"/>
      <c r="CCW64"/>
      <c r="CCX64"/>
      <c r="CCY64"/>
      <c r="CCZ64"/>
      <c r="CDA64"/>
      <c r="CDB64"/>
      <c r="CDC64"/>
      <c r="CDD64"/>
      <c r="CDE64"/>
      <c r="CDF64"/>
      <c r="CDG64"/>
      <c r="CDH64"/>
      <c r="CDI64"/>
      <c r="CDJ64"/>
      <c r="CDK64"/>
      <c r="CDL64"/>
      <c r="CDM64"/>
      <c r="CDN64"/>
      <c r="CDO64"/>
      <c r="CDP64"/>
      <c r="CDQ64"/>
      <c r="CDR64"/>
      <c r="CDS64"/>
      <c r="CDT64"/>
      <c r="CDU64"/>
      <c r="CDV64"/>
      <c r="CDW64"/>
      <c r="CDX64"/>
      <c r="CDY64"/>
      <c r="CDZ64"/>
      <c r="CEA64"/>
      <c r="CEB64"/>
      <c r="CEC64"/>
      <c r="CED64"/>
      <c r="CEE64"/>
      <c r="CEF64"/>
      <c r="CEG64"/>
      <c r="CEH64"/>
      <c r="CEI64"/>
      <c r="CEJ64"/>
      <c r="CEK64"/>
      <c r="CEL64"/>
      <c r="CEM64"/>
      <c r="CEN64"/>
      <c r="CEO64"/>
      <c r="CEP64"/>
      <c r="CEQ64"/>
      <c r="CER64"/>
      <c r="CES64"/>
      <c r="CET64"/>
      <c r="CEU64"/>
      <c r="CEV64"/>
      <c r="CEW64"/>
      <c r="CEX64"/>
      <c r="CEY64"/>
      <c r="CEZ64"/>
      <c r="CFA64"/>
      <c r="CFB64"/>
      <c r="CFC64"/>
      <c r="CFD64"/>
      <c r="CFE64"/>
      <c r="CFF64"/>
      <c r="CFG64"/>
      <c r="CFH64"/>
      <c r="CFI64"/>
      <c r="CFJ64"/>
      <c r="CFK64"/>
      <c r="CFL64"/>
      <c r="CFM64"/>
      <c r="CFN64"/>
      <c r="CFO64"/>
      <c r="CFP64"/>
      <c r="CFQ64"/>
      <c r="CFR64"/>
      <c r="CFS64"/>
      <c r="CFT64"/>
      <c r="CFU64"/>
      <c r="CFV64"/>
      <c r="CFW64"/>
      <c r="CFX64"/>
      <c r="CFY64"/>
      <c r="CFZ64"/>
      <c r="CGA64"/>
      <c r="CGB64"/>
      <c r="CGC64"/>
      <c r="CGD64"/>
      <c r="CGE64"/>
      <c r="CGF64"/>
      <c r="CGG64"/>
      <c r="CGH64"/>
      <c r="CGI64"/>
      <c r="CGJ64"/>
      <c r="CGK64"/>
      <c r="CGL64"/>
      <c r="CGM64"/>
      <c r="CGN64"/>
      <c r="CGO64"/>
      <c r="CGP64"/>
      <c r="CGQ64"/>
      <c r="CGR64"/>
      <c r="CGS64"/>
      <c r="CGT64"/>
      <c r="CGU64"/>
      <c r="CGV64"/>
      <c r="CGW64"/>
      <c r="CGX64"/>
      <c r="CGY64"/>
      <c r="CGZ64"/>
      <c r="CHA64"/>
      <c r="CHB64"/>
      <c r="CHC64"/>
      <c r="CHD64"/>
      <c r="CHE64"/>
      <c r="CHF64"/>
      <c r="CHG64"/>
      <c r="CHH64"/>
      <c r="CHI64"/>
      <c r="CHJ64"/>
      <c r="CHK64"/>
      <c r="CHL64"/>
      <c r="CHM64"/>
      <c r="CHN64"/>
      <c r="CHO64"/>
      <c r="CHP64"/>
      <c r="CHQ64"/>
      <c r="CHR64"/>
      <c r="CHS64"/>
      <c r="CHT64"/>
      <c r="CHU64"/>
      <c r="CHV64"/>
      <c r="CHW64"/>
      <c r="CHX64"/>
      <c r="CHY64"/>
      <c r="CHZ64"/>
      <c r="CIA64"/>
      <c r="CIB64"/>
      <c r="CIC64"/>
      <c r="CID64"/>
      <c r="CIE64"/>
      <c r="CIF64"/>
      <c r="CIG64"/>
      <c r="CIH64"/>
      <c r="CII64"/>
      <c r="CIJ64"/>
      <c r="CIK64"/>
      <c r="CIL64"/>
      <c r="CIM64"/>
      <c r="CIN64"/>
      <c r="CIO64"/>
      <c r="CIP64"/>
      <c r="CIQ64"/>
      <c r="CIR64"/>
      <c r="CIS64"/>
      <c r="CIT64"/>
      <c r="CIU64"/>
      <c r="CIV64"/>
      <c r="CIW64"/>
      <c r="CIX64"/>
      <c r="CIY64"/>
      <c r="CIZ64"/>
      <c r="CJA64"/>
      <c r="CJB64"/>
      <c r="CJC64"/>
      <c r="CJD64"/>
      <c r="CJE64"/>
      <c r="CJF64"/>
      <c r="CJG64"/>
      <c r="CJH64"/>
      <c r="CJI64"/>
      <c r="CJJ64"/>
      <c r="CJK64"/>
      <c r="CJL64"/>
      <c r="CJM64"/>
      <c r="CJN64"/>
      <c r="CJO64"/>
      <c r="CJP64"/>
      <c r="CJQ64"/>
      <c r="CJR64"/>
      <c r="CJS64"/>
      <c r="CJT64"/>
      <c r="CJU64"/>
      <c r="CJV64"/>
      <c r="CJW64"/>
      <c r="CJX64"/>
      <c r="CJY64"/>
      <c r="CJZ64"/>
      <c r="CKA64"/>
      <c r="CKB64"/>
      <c r="CKC64"/>
      <c r="CKD64"/>
      <c r="CKE64"/>
      <c r="CKF64"/>
      <c r="CKG64"/>
      <c r="CKH64"/>
      <c r="CKI64"/>
      <c r="CKJ64"/>
      <c r="CKK64"/>
      <c r="CKL64"/>
      <c r="CKM64"/>
      <c r="CKN64"/>
      <c r="CKO64"/>
      <c r="CKP64"/>
      <c r="CKQ64"/>
      <c r="CKR64"/>
      <c r="CKS64"/>
      <c r="CKT64"/>
      <c r="CKU64"/>
      <c r="CKV64"/>
      <c r="CKW64"/>
      <c r="CKX64"/>
      <c r="CKY64"/>
      <c r="CKZ64"/>
      <c r="CLA64"/>
      <c r="CLB64"/>
      <c r="CLC64"/>
      <c r="CLD64"/>
      <c r="CLE64"/>
      <c r="CLF64"/>
      <c r="CLG64"/>
      <c r="CLH64"/>
      <c r="CLI64"/>
      <c r="CLJ64"/>
      <c r="CLK64"/>
      <c r="CLL64"/>
      <c r="CLM64"/>
      <c r="CLN64"/>
      <c r="CLO64"/>
      <c r="CLP64"/>
      <c r="CLQ64"/>
      <c r="CLR64"/>
      <c r="CLS64"/>
      <c r="CLT64"/>
      <c r="CLU64"/>
      <c r="CLV64"/>
      <c r="CLW64"/>
      <c r="CLX64"/>
      <c r="CLY64"/>
      <c r="CLZ64"/>
      <c r="CMA64"/>
      <c r="CMB64"/>
      <c r="CMC64"/>
      <c r="CMD64"/>
      <c r="CME64"/>
      <c r="CMF64"/>
      <c r="CMG64"/>
      <c r="CMH64"/>
      <c r="CMI64"/>
      <c r="CMJ64"/>
      <c r="CMK64"/>
      <c r="CML64"/>
      <c r="CMM64"/>
      <c r="CMN64"/>
      <c r="CMO64"/>
      <c r="CMP64"/>
      <c r="CMQ64"/>
      <c r="CMR64"/>
      <c r="CMS64"/>
      <c r="CMT64"/>
      <c r="CMU64"/>
      <c r="CMV64"/>
      <c r="CMW64"/>
      <c r="CMX64"/>
      <c r="CMY64"/>
      <c r="CMZ64"/>
      <c r="CNA64"/>
      <c r="CNB64"/>
      <c r="CNC64"/>
      <c r="CND64"/>
      <c r="CNE64"/>
      <c r="CNF64"/>
      <c r="CNG64"/>
      <c r="CNH64"/>
      <c r="CNI64"/>
      <c r="CNJ64"/>
      <c r="CNK64"/>
      <c r="CNL64"/>
      <c r="CNM64"/>
      <c r="CNN64"/>
      <c r="CNO64"/>
      <c r="CNP64"/>
      <c r="CNQ64"/>
      <c r="CNR64"/>
      <c r="CNS64"/>
      <c r="CNT64"/>
      <c r="CNU64"/>
      <c r="CNV64"/>
      <c r="CNW64"/>
      <c r="CNX64"/>
      <c r="CNY64"/>
      <c r="CNZ64"/>
      <c r="COA64"/>
      <c r="COB64"/>
      <c r="COC64"/>
      <c r="COD64"/>
      <c r="COE64"/>
      <c r="COF64"/>
      <c r="COG64"/>
      <c r="COH64"/>
      <c r="COI64"/>
      <c r="COJ64"/>
      <c r="COK64"/>
      <c r="COL64"/>
      <c r="COM64"/>
      <c r="CON64"/>
      <c r="COO64"/>
      <c r="COP64"/>
      <c r="COQ64"/>
      <c r="COR64"/>
      <c r="COS64"/>
      <c r="COT64"/>
      <c r="COU64"/>
      <c r="COV64"/>
      <c r="COW64"/>
      <c r="COX64"/>
      <c r="COY64"/>
      <c r="COZ64"/>
      <c r="CPA64"/>
      <c r="CPB64"/>
      <c r="CPC64"/>
      <c r="CPD64"/>
      <c r="CPE64"/>
      <c r="CPF64"/>
      <c r="CPG64"/>
      <c r="CPH64"/>
      <c r="CPI64"/>
      <c r="CPJ64"/>
      <c r="CPK64"/>
      <c r="CPL64"/>
      <c r="CPM64"/>
      <c r="CPN64"/>
      <c r="CPO64"/>
      <c r="CPP64"/>
      <c r="CPQ64"/>
      <c r="CPR64"/>
      <c r="CPS64"/>
      <c r="CPT64"/>
      <c r="CPU64"/>
      <c r="CPV64"/>
      <c r="CPW64"/>
      <c r="CPX64"/>
      <c r="CPY64"/>
      <c r="CPZ64"/>
      <c r="CQA64"/>
      <c r="CQB64"/>
      <c r="CQC64"/>
      <c r="CQD64"/>
      <c r="CQE64"/>
      <c r="CQF64"/>
      <c r="CQG64"/>
      <c r="CQH64"/>
      <c r="CQI64"/>
      <c r="CQJ64"/>
      <c r="CQK64"/>
      <c r="CQL64"/>
      <c r="CQM64"/>
      <c r="CQN64"/>
      <c r="CQO64"/>
      <c r="CQP64"/>
      <c r="CQQ64"/>
      <c r="CQR64"/>
      <c r="CQS64"/>
      <c r="CQT64"/>
      <c r="CQU64"/>
      <c r="CQV64"/>
      <c r="CQW64"/>
      <c r="CQX64"/>
      <c r="CQY64"/>
      <c r="CQZ64"/>
      <c r="CRA64"/>
      <c r="CRB64"/>
      <c r="CRC64"/>
      <c r="CRD64"/>
      <c r="CRE64"/>
      <c r="CRF64"/>
      <c r="CRG64"/>
      <c r="CRH64"/>
      <c r="CRI64"/>
      <c r="CRJ64"/>
      <c r="CRK64"/>
      <c r="CRL64"/>
      <c r="CRM64"/>
      <c r="CRN64"/>
      <c r="CRO64"/>
      <c r="CRP64"/>
      <c r="CRQ64"/>
      <c r="CRR64"/>
      <c r="CRS64"/>
      <c r="CRT64"/>
      <c r="CRU64"/>
      <c r="CRV64"/>
      <c r="CRW64"/>
      <c r="CRX64"/>
      <c r="CRY64"/>
      <c r="CRZ64"/>
      <c r="CSA64"/>
      <c r="CSB64"/>
      <c r="CSC64"/>
      <c r="CSD64"/>
      <c r="CSE64"/>
      <c r="CSF64"/>
      <c r="CSG64"/>
      <c r="CSH64"/>
      <c r="CSI64"/>
      <c r="CSJ64"/>
      <c r="CSK64"/>
      <c r="CSL64"/>
      <c r="CSM64"/>
      <c r="CSN64"/>
      <c r="CSO64"/>
      <c r="CSP64"/>
      <c r="CSQ64"/>
      <c r="CSR64"/>
      <c r="CSS64"/>
      <c r="CST64"/>
      <c r="CSU64"/>
      <c r="CSV64"/>
      <c r="CSW64"/>
      <c r="CSX64"/>
      <c r="CSY64"/>
      <c r="CSZ64"/>
      <c r="CTA64"/>
      <c r="CTB64"/>
      <c r="CTC64"/>
      <c r="CTD64"/>
      <c r="CTE64"/>
      <c r="CTF64"/>
      <c r="CTG64"/>
      <c r="CTH64"/>
      <c r="CTI64"/>
      <c r="CTJ64"/>
      <c r="CTK64"/>
      <c r="CTL64"/>
      <c r="CTM64"/>
      <c r="CTN64"/>
      <c r="CTO64"/>
      <c r="CTP64"/>
      <c r="CTQ64"/>
      <c r="CTR64"/>
      <c r="CTS64"/>
      <c r="CTT64"/>
      <c r="CTU64"/>
      <c r="CTV64"/>
      <c r="CTW64"/>
      <c r="CTX64"/>
      <c r="CTY64"/>
      <c r="CTZ64"/>
      <c r="CUA64"/>
      <c r="CUB64"/>
      <c r="CUC64"/>
      <c r="CUD64"/>
      <c r="CUE64"/>
      <c r="CUF64"/>
      <c r="CUG64"/>
      <c r="CUH64"/>
      <c r="CUI64"/>
      <c r="CUJ64"/>
      <c r="CUK64"/>
      <c r="CUL64"/>
      <c r="CUM64"/>
      <c r="CUN64"/>
      <c r="CUO64"/>
      <c r="CUP64"/>
      <c r="CUQ64"/>
      <c r="CUR64"/>
      <c r="CUS64"/>
      <c r="CUT64"/>
      <c r="CUU64"/>
      <c r="CUV64"/>
      <c r="CUW64"/>
      <c r="CUX64"/>
      <c r="CUY64"/>
      <c r="CUZ64"/>
      <c r="CVA64"/>
      <c r="CVB64"/>
      <c r="CVC64"/>
      <c r="CVD64"/>
      <c r="CVE64"/>
      <c r="CVF64"/>
      <c r="CVG64"/>
      <c r="CVH64"/>
      <c r="CVI64"/>
      <c r="CVJ64"/>
      <c r="CVK64"/>
      <c r="CVL64"/>
      <c r="CVM64"/>
      <c r="CVN64"/>
      <c r="CVO64"/>
      <c r="CVP64"/>
      <c r="CVQ64"/>
      <c r="CVR64"/>
      <c r="CVS64"/>
      <c r="CVT64"/>
      <c r="CVU64"/>
      <c r="CVV64"/>
      <c r="CVW64"/>
      <c r="CVX64"/>
      <c r="CVY64"/>
      <c r="CVZ64"/>
      <c r="CWA64"/>
      <c r="CWB64"/>
      <c r="CWC64"/>
      <c r="CWD64"/>
      <c r="CWE64"/>
      <c r="CWF64"/>
      <c r="CWG64"/>
      <c r="CWH64"/>
      <c r="CWI64"/>
      <c r="CWJ64"/>
      <c r="CWK64"/>
      <c r="CWL64"/>
      <c r="CWM64"/>
      <c r="CWN64"/>
      <c r="CWO64"/>
      <c r="CWP64"/>
      <c r="CWQ64"/>
      <c r="CWR64"/>
      <c r="CWS64"/>
      <c r="CWT64"/>
      <c r="CWU64"/>
      <c r="CWV64"/>
      <c r="CWW64"/>
      <c r="CWX64"/>
      <c r="CWY64"/>
      <c r="CWZ64"/>
      <c r="CXA64"/>
      <c r="CXB64"/>
      <c r="CXC64"/>
      <c r="CXD64"/>
      <c r="CXE64"/>
      <c r="CXF64"/>
      <c r="CXG64"/>
      <c r="CXH64"/>
      <c r="CXI64"/>
      <c r="CXJ64"/>
      <c r="CXK64"/>
      <c r="CXL64"/>
      <c r="CXM64"/>
      <c r="CXN64"/>
      <c r="CXO64"/>
      <c r="CXP64"/>
      <c r="CXQ64"/>
      <c r="CXR64"/>
      <c r="CXS64"/>
      <c r="CXT64"/>
      <c r="CXU64"/>
      <c r="CXV64"/>
      <c r="CXW64"/>
      <c r="CXX64"/>
      <c r="CXY64"/>
      <c r="CXZ64"/>
      <c r="CYA64"/>
      <c r="CYB64"/>
      <c r="CYC64"/>
      <c r="CYD64"/>
      <c r="CYE64"/>
      <c r="CYF64"/>
      <c r="CYG64"/>
      <c r="CYH64"/>
      <c r="CYI64"/>
      <c r="CYJ64"/>
      <c r="CYK64"/>
      <c r="CYL64"/>
      <c r="CYM64"/>
      <c r="CYN64"/>
      <c r="CYO64"/>
      <c r="CYP64"/>
      <c r="CYQ64"/>
      <c r="CYR64"/>
      <c r="CYS64"/>
      <c r="CYT64"/>
      <c r="CYU64"/>
      <c r="CYV64"/>
      <c r="CYW64"/>
      <c r="CYX64"/>
      <c r="CYY64"/>
      <c r="CYZ64"/>
      <c r="CZA64"/>
      <c r="CZB64"/>
      <c r="CZC64"/>
      <c r="CZD64"/>
      <c r="CZE64"/>
      <c r="CZF64"/>
      <c r="CZG64"/>
      <c r="CZH64"/>
      <c r="CZI64"/>
      <c r="CZJ64"/>
      <c r="CZK64"/>
      <c r="CZL64"/>
      <c r="CZM64"/>
      <c r="CZN64"/>
      <c r="CZO64"/>
      <c r="CZP64"/>
      <c r="CZQ64"/>
      <c r="CZR64"/>
      <c r="CZS64"/>
      <c r="CZT64"/>
      <c r="CZU64"/>
      <c r="CZV64"/>
      <c r="CZW64"/>
      <c r="CZX64"/>
      <c r="CZY64"/>
      <c r="CZZ64"/>
      <c r="DAA64"/>
      <c r="DAB64"/>
      <c r="DAC64"/>
      <c r="DAD64"/>
      <c r="DAE64"/>
      <c r="DAF64"/>
      <c r="DAG64"/>
      <c r="DAH64"/>
      <c r="DAI64"/>
      <c r="DAJ64"/>
      <c r="DAK64"/>
      <c r="DAL64"/>
      <c r="DAM64"/>
      <c r="DAN64"/>
      <c r="DAO64"/>
      <c r="DAP64"/>
      <c r="DAQ64"/>
      <c r="DAR64"/>
      <c r="DAS64"/>
      <c r="DAT64"/>
      <c r="DAU64"/>
      <c r="DAV64"/>
      <c r="DAW64"/>
      <c r="DAX64"/>
      <c r="DAY64"/>
      <c r="DAZ64"/>
      <c r="DBA64"/>
      <c r="DBB64"/>
      <c r="DBC64"/>
      <c r="DBD64"/>
      <c r="DBE64"/>
      <c r="DBF64"/>
      <c r="DBG64"/>
      <c r="DBH64"/>
      <c r="DBI64"/>
      <c r="DBJ64"/>
      <c r="DBK64"/>
      <c r="DBL64"/>
      <c r="DBM64"/>
      <c r="DBN64"/>
      <c r="DBO64"/>
      <c r="DBP64"/>
      <c r="DBQ64"/>
      <c r="DBR64"/>
      <c r="DBS64"/>
      <c r="DBT64"/>
      <c r="DBU64"/>
      <c r="DBV64"/>
      <c r="DBW64"/>
      <c r="DBX64"/>
      <c r="DBY64"/>
      <c r="DBZ64"/>
      <c r="DCA64"/>
      <c r="DCB64"/>
      <c r="DCC64"/>
      <c r="DCD64"/>
      <c r="DCE64"/>
      <c r="DCF64"/>
      <c r="DCG64"/>
      <c r="DCH64"/>
      <c r="DCI64"/>
      <c r="DCJ64"/>
      <c r="DCK64"/>
      <c r="DCL64"/>
      <c r="DCM64"/>
      <c r="DCN64"/>
      <c r="DCO64"/>
      <c r="DCP64"/>
      <c r="DCQ64"/>
      <c r="DCR64"/>
      <c r="DCS64"/>
      <c r="DCT64"/>
      <c r="DCU64"/>
      <c r="DCV64"/>
      <c r="DCW64"/>
      <c r="DCX64"/>
      <c r="DCY64"/>
      <c r="DCZ64"/>
      <c r="DDA64"/>
      <c r="DDB64"/>
      <c r="DDC64"/>
      <c r="DDD64"/>
      <c r="DDE64"/>
      <c r="DDF64"/>
      <c r="DDG64"/>
      <c r="DDH64"/>
      <c r="DDI64"/>
      <c r="DDJ64"/>
      <c r="DDK64"/>
      <c r="DDL64"/>
      <c r="DDM64"/>
      <c r="DDN64"/>
      <c r="DDO64"/>
      <c r="DDP64"/>
      <c r="DDQ64"/>
      <c r="DDR64"/>
      <c r="DDS64"/>
      <c r="DDT64"/>
      <c r="DDU64"/>
      <c r="DDV64"/>
      <c r="DDW64"/>
      <c r="DDX64"/>
      <c r="DDY64"/>
      <c r="DDZ64"/>
      <c r="DEA64"/>
      <c r="DEB64"/>
      <c r="DEC64"/>
      <c r="DED64"/>
      <c r="DEE64"/>
      <c r="DEF64"/>
      <c r="DEG64"/>
      <c r="DEH64"/>
      <c r="DEI64"/>
      <c r="DEJ64"/>
      <c r="DEK64"/>
      <c r="DEL64"/>
      <c r="DEM64"/>
      <c r="DEN64"/>
      <c r="DEO64"/>
      <c r="DEP64"/>
      <c r="DEQ64"/>
      <c r="DER64"/>
      <c r="DES64"/>
      <c r="DET64"/>
      <c r="DEU64"/>
      <c r="DEV64"/>
      <c r="DEW64"/>
      <c r="DEX64"/>
      <c r="DEY64"/>
      <c r="DEZ64"/>
      <c r="DFA64"/>
      <c r="DFB64"/>
      <c r="DFC64"/>
      <c r="DFD64"/>
      <c r="DFE64"/>
      <c r="DFF64"/>
      <c r="DFG64"/>
      <c r="DFH64"/>
      <c r="DFI64"/>
      <c r="DFJ64"/>
      <c r="DFK64"/>
      <c r="DFL64"/>
      <c r="DFM64"/>
      <c r="DFN64"/>
      <c r="DFO64"/>
      <c r="DFP64"/>
      <c r="DFQ64"/>
      <c r="DFR64"/>
      <c r="DFS64"/>
      <c r="DFT64"/>
      <c r="DFU64"/>
      <c r="DFV64"/>
      <c r="DFW64"/>
      <c r="DFX64"/>
      <c r="DFY64"/>
      <c r="DFZ64"/>
      <c r="DGA64"/>
      <c r="DGB64"/>
      <c r="DGC64"/>
      <c r="DGD64"/>
      <c r="DGE64"/>
      <c r="DGF64"/>
      <c r="DGG64"/>
      <c r="DGH64"/>
      <c r="DGI64"/>
      <c r="DGJ64"/>
      <c r="DGK64"/>
      <c r="DGL64"/>
      <c r="DGM64"/>
      <c r="DGN64"/>
      <c r="DGO64"/>
      <c r="DGP64"/>
      <c r="DGQ64"/>
      <c r="DGR64"/>
      <c r="DGS64"/>
      <c r="DGT64"/>
      <c r="DGU64"/>
      <c r="DGV64"/>
      <c r="DGW64"/>
      <c r="DGX64"/>
      <c r="DGY64"/>
      <c r="DGZ64"/>
      <c r="DHA64"/>
      <c r="DHB64"/>
      <c r="DHC64"/>
      <c r="DHD64"/>
      <c r="DHE64"/>
      <c r="DHF64"/>
      <c r="DHG64"/>
      <c r="DHH64"/>
      <c r="DHI64"/>
      <c r="DHJ64"/>
      <c r="DHK64"/>
      <c r="DHL64"/>
      <c r="DHM64"/>
      <c r="DHN64"/>
      <c r="DHO64"/>
      <c r="DHP64"/>
      <c r="DHQ64"/>
      <c r="DHR64"/>
      <c r="DHS64"/>
      <c r="DHT64"/>
      <c r="DHU64"/>
      <c r="DHV64"/>
      <c r="DHW64"/>
      <c r="DHX64"/>
      <c r="DHY64"/>
      <c r="DHZ64"/>
      <c r="DIA64"/>
      <c r="DIB64"/>
      <c r="DIC64"/>
      <c r="DID64"/>
      <c r="DIE64"/>
      <c r="DIF64"/>
      <c r="DIG64"/>
      <c r="DIH64"/>
      <c r="DII64"/>
      <c r="DIJ64"/>
      <c r="DIK64"/>
      <c r="DIL64"/>
      <c r="DIM64"/>
      <c r="DIN64"/>
      <c r="DIO64"/>
      <c r="DIP64"/>
      <c r="DIQ64"/>
      <c r="DIR64"/>
      <c r="DIS64"/>
      <c r="DIT64"/>
      <c r="DIU64"/>
      <c r="DIV64"/>
      <c r="DIW64"/>
      <c r="DIX64"/>
      <c r="DIY64"/>
      <c r="DIZ64"/>
      <c r="DJA64"/>
      <c r="DJB64"/>
      <c r="DJC64"/>
      <c r="DJD64"/>
      <c r="DJE64"/>
      <c r="DJF64"/>
      <c r="DJG64"/>
      <c r="DJH64"/>
      <c r="DJI64"/>
      <c r="DJJ64"/>
      <c r="DJK64"/>
      <c r="DJL64"/>
      <c r="DJM64"/>
      <c r="DJN64"/>
      <c r="DJO64"/>
      <c r="DJP64"/>
      <c r="DJQ64"/>
      <c r="DJR64"/>
      <c r="DJS64"/>
      <c r="DJT64"/>
      <c r="DJU64"/>
      <c r="DJV64"/>
      <c r="DJW64"/>
      <c r="DJX64"/>
      <c r="DJY64"/>
      <c r="DJZ64"/>
      <c r="DKA64"/>
      <c r="DKB64"/>
      <c r="DKC64"/>
      <c r="DKD64"/>
      <c r="DKE64"/>
      <c r="DKF64"/>
      <c r="DKG64"/>
      <c r="DKH64"/>
      <c r="DKI64"/>
      <c r="DKJ64"/>
      <c r="DKK64"/>
      <c r="DKL64"/>
      <c r="DKM64"/>
      <c r="DKN64"/>
      <c r="DKO64"/>
      <c r="DKP64"/>
      <c r="DKQ64"/>
      <c r="DKR64"/>
      <c r="DKS64"/>
      <c r="DKT64"/>
      <c r="DKU64"/>
      <c r="DKV64"/>
      <c r="DKW64"/>
      <c r="DKX64"/>
      <c r="DKY64"/>
      <c r="DKZ64"/>
      <c r="DLA64"/>
      <c r="DLB64"/>
      <c r="DLC64"/>
      <c r="DLD64"/>
      <c r="DLE64"/>
      <c r="DLF64"/>
      <c r="DLG64"/>
      <c r="DLH64"/>
      <c r="DLI64"/>
      <c r="DLJ64"/>
      <c r="DLK64"/>
      <c r="DLL64"/>
      <c r="DLM64"/>
      <c r="DLN64"/>
      <c r="DLO64"/>
      <c r="DLP64"/>
      <c r="DLQ64"/>
      <c r="DLR64"/>
      <c r="DLS64"/>
      <c r="DLT64"/>
      <c r="DLU64"/>
      <c r="DLV64"/>
      <c r="DLW64"/>
      <c r="DLX64"/>
      <c r="DLY64"/>
      <c r="DLZ64"/>
      <c r="DMA64"/>
      <c r="DMB64"/>
      <c r="DMC64"/>
      <c r="DMD64"/>
      <c r="DME64"/>
      <c r="DMF64"/>
      <c r="DMG64"/>
      <c r="DMH64"/>
      <c r="DMI64"/>
      <c r="DMJ64"/>
      <c r="DMK64"/>
      <c r="DML64"/>
      <c r="DMM64"/>
      <c r="DMN64"/>
      <c r="DMO64"/>
      <c r="DMP64"/>
      <c r="DMQ64"/>
      <c r="DMR64"/>
      <c r="DMS64"/>
      <c r="DMT64"/>
      <c r="DMU64"/>
      <c r="DMV64"/>
      <c r="DMW64"/>
      <c r="DMX64"/>
      <c r="DMY64"/>
      <c r="DMZ64"/>
      <c r="DNA64"/>
      <c r="DNB64"/>
      <c r="DNC64"/>
      <c r="DND64"/>
      <c r="DNE64"/>
      <c r="DNF64"/>
      <c r="DNG64"/>
      <c r="DNH64"/>
      <c r="DNI64"/>
      <c r="DNJ64"/>
      <c r="DNK64"/>
      <c r="DNL64"/>
      <c r="DNM64"/>
      <c r="DNN64"/>
      <c r="DNO64"/>
      <c r="DNP64"/>
      <c r="DNQ64"/>
      <c r="DNR64"/>
      <c r="DNS64"/>
      <c r="DNT64"/>
      <c r="DNU64"/>
      <c r="DNV64"/>
      <c r="DNW64"/>
      <c r="DNX64"/>
      <c r="DNY64"/>
      <c r="DNZ64"/>
      <c r="DOA64"/>
      <c r="DOB64"/>
      <c r="DOC64"/>
      <c r="DOD64"/>
      <c r="DOE64"/>
      <c r="DOF64"/>
      <c r="DOG64"/>
      <c r="DOH64"/>
      <c r="DOI64"/>
      <c r="DOJ64"/>
      <c r="DOK64"/>
      <c r="DOL64"/>
      <c r="DOM64"/>
      <c r="DON64"/>
      <c r="DOO64"/>
      <c r="DOP64"/>
      <c r="DOQ64"/>
      <c r="DOR64"/>
      <c r="DOS64"/>
      <c r="DOT64"/>
      <c r="DOU64"/>
      <c r="DOV64"/>
      <c r="DOW64"/>
      <c r="DOX64"/>
      <c r="DOY64"/>
      <c r="DOZ64"/>
      <c r="DPA64"/>
      <c r="DPB64"/>
      <c r="DPC64"/>
      <c r="DPD64"/>
      <c r="DPE64"/>
      <c r="DPF64"/>
      <c r="DPG64"/>
      <c r="DPH64"/>
      <c r="DPI64"/>
      <c r="DPJ64"/>
      <c r="DPK64"/>
      <c r="DPL64"/>
      <c r="DPM64"/>
      <c r="DPN64"/>
      <c r="DPO64"/>
      <c r="DPP64"/>
      <c r="DPQ64"/>
      <c r="DPR64"/>
      <c r="DPS64"/>
      <c r="DPT64"/>
      <c r="DPU64"/>
      <c r="DPV64"/>
      <c r="DPW64"/>
      <c r="DPX64"/>
      <c r="DPY64"/>
      <c r="DPZ64"/>
      <c r="DQA64"/>
      <c r="DQB64"/>
      <c r="DQC64"/>
      <c r="DQD64"/>
      <c r="DQE64"/>
      <c r="DQF64"/>
      <c r="DQG64"/>
      <c r="DQH64"/>
      <c r="DQI64"/>
      <c r="DQJ64"/>
      <c r="DQK64"/>
      <c r="DQL64"/>
      <c r="DQM64"/>
      <c r="DQN64"/>
      <c r="DQO64"/>
      <c r="DQP64"/>
      <c r="DQQ64"/>
      <c r="DQR64"/>
      <c r="DQS64"/>
      <c r="DQT64"/>
      <c r="DQU64"/>
      <c r="DQV64"/>
      <c r="DQW64"/>
      <c r="DQX64"/>
      <c r="DQY64"/>
      <c r="DQZ64"/>
      <c r="DRA64"/>
      <c r="DRB64"/>
      <c r="DRC64"/>
      <c r="DRD64"/>
      <c r="DRE64"/>
      <c r="DRF64"/>
      <c r="DRG64"/>
      <c r="DRH64"/>
      <c r="DRI64"/>
      <c r="DRJ64"/>
      <c r="DRK64"/>
      <c r="DRL64"/>
      <c r="DRM64"/>
      <c r="DRN64"/>
      <c r="DRO64"/>
      <c r="DRP64"/>
      <c r="DRQ64"/>
      <c r="DRR64"/>
      <c r="DRS64"/>
      <c r="DRT64"/>
      <c r="DRU64"/>
      <c r="DRV64"/>
      <c r="DRW64"/>
      <c r="DRX64"/>
      <c r="DRY64"/>
      <c r="DRZ64"/>
      <c r="DSA64"/>
      <c r="DSB64"/>
      <c r="DSC64"/>
      <c r="DSD64"/>
      <c r="DSE64"/>
      <c r="DSF64"/>
      <c r="DSG64"/>
      <c r="DSH64"/>
      <c r="DSI64"/>
      <c r="DSJ64"/>
      <c r="DSK64"/>
      <c r="DSL64"/>
      <c r="DSM64"/>
      <c r="DSN64"/>
      <c r="DSO64"/>
      <c r="DSP64"/>
      <c r="DSQ64"/>
      <c r="DSR64"/>
      <c r="DSS64"/>
      <c r="DST64"/>
      <c r="DSU64"/>
      <c r="DSV64"/>
      <c r="DSW64"/>
      <c r="DSX64"/>
      <c r="DSY64"/>
      <c r="DSZ64"/>
      <c r="DTA64"/>
      <c r="DTB64"/>
      <c r="DTC64"/>
      <c r="DTD64"/>
      <c r="DTE64"/>
      <c r="DTF64"/>
      <c r="DTG64"/>
      <c r="DTH64"/>
      <c r="DTI64"/>
      <c r="DTJ64"/>
      <c r="DTK64"/>
      <c r="DTL64"/>
      <c r="DTM64"/>
      <c r="DTN64"/>
      <c r="DTO64"/>
      <c r="DTP64"/>
      <c r="DTQ64"/>
      <c r="DTR64"/>
      <c r="DTS64"/>
      <c r="DTT64"/>
      <c r="DTU64"/>
      <c r="DTV64"/>
      <c r="DTW64"/>
      <c r="DTX64"/>
      <c r="DTY64"/>
      <c r="DTZ64"/>
      <c r="DUA64"/>
      <c r="DUB64"/>
      <c r="DUC64"/>
      <c r="DUD64"/>
      <c r="DUE64"/>
      <c r="DUF64"/>
      <c r="DUG64"/>
      <c r="DUH64"/>
      <c r="DUI64"/>
      <c r="DUJ64"/>
      <c r="DUK64"/>
      <c r="DUL64"/>
      <c r="DUM64"/>
      <c r="DUN64"/>
      <c r="DUO64"/>
      <c r="DUP64"/>
      <c r="DUQ64"/>
      <c r="DUR64"/>
      <c r="DUS64"/>
      <c r="DUT64"/>
      <c r="DUU64"/>
      <c r="DUV64"/>
      <c r="DUW64"/>
      <c r="DUX64"/>
      <c r="DUY64"/>
      <c r="DUZ64"/>
      <c r="DVA64"/>
      <c r="DVB64"/>
      <c r="DVC64"/>
      <c r="DVD64"/>
      <c r="DVE64"/>
      <c r="DVF64"/>
      <c r="DVG64"/>
      <c r="DVH64"/>
      <c r="DVI64"/>
      <c r="DVJ64"/>
      <c r="DVK64"/>
      <c r="DVL64"/>
      <c r="DVM64"/>
      <c r="DVN64"/>
      <c r="DVO64"/>
      <c r="DVP64"/>
      <c r="DVQ64"/>
      <c r="DVR64"/>
      <c r="DVS64"/>
      <c r="DVT64"/>
      <c r="DVU64"/>
      <c r="DVV64"/>
      <c r="DVW64"/>
      <c r="DVX64"/>
      <c r="DVY64"/>
      <c r="DVZ64"/>
      <c r="DWA64"/>
      <c r="DWB64"/>
      <c r="DWC64"/>
      <c r="DWD64"/>
      <c r="DWE64"/>
      <c r="DWF64"/>
      <c r="DWG64"/>
      <c r="DWH64"/>
      <c r="DWI64"/>
      <c r="DWJ64"/>
      <c r="DWK64"/>
      <c r="DWL64"/>
      <c r="DWM64"/>
      <c r="DWN64"/>
      <c r="DWO64"/>
      <c r="DWP64"/>
      <c r="DWQ64"/>
      <c r="DWR64"/>
      <c r="DWS64"/>
      <c r="DWT64"/>
      <c r="DWU64"/>
      <c r="DWV64"/>
      <c r="DWW64"/>
      <c r="DWX64"/>
      <c r="DWY64"/>
      <c r="DWZ64"/>
      <c r="DXA64"/>
      <c r="DXB64"/>
      <c r="DXC64"/>
      <c r="DXD64"/>
      <c r="DXE64"/>
      <c r="DXF64"/>
      <c r="DXG64"/>
      <c r="DXH64"/>
      <c r="DXI64"/>
      <c r="DXJ64"/>
      <c r="DXK64"/>
      <c r="DXL64"/>
      <c r="DXM64"/>
      <c r="DXN64"/>
      <c r="DXO64"/>
      <c r="DXP64"/>
      <c r="DXQ64"/>
      <c r="DXR64"/>
      <c r="DXS64"/>
      <c r="DXT64"/>
      <c r="DXU64"/>
      <c r="DXV64"/>
      <c r="DXW64"/>
      <c r="DXX64"/>
      <c r="DXY64"/>
      <c r="DXZ64"/>
      <c r="DYA64"/>
      <c r="DYB64"/>
      <c r="DYC64"/>
      <c r="DYD64"/>
      <c r="DYE64"/>
      <c r="DYF64"/>
      <c r="DYG64"/>
      <c r="DYH64"/>
      <c r="DYI64"/>
      <c r="DYJ64"/>
      <c r="DYK64"/>
      <c r="DYL64"/>
      <c r="DYM64"/>
      <c r="DYN64"/>
      <c r="DYO64"/>
      <c r="DYP64"/>
      <c r="DYQ64"/>
      <c r="DYR64"/>
      <c r="DYS64"/>
      <c r="DYT64"/>
      <c r="DYU64"/>
      <c r="DYV64"/>
      <c r="DYW64"/>
      <c r="DYX64"/>
      <c r="DYY64"/>
      <c r="DYZ64"/>
      <c r="DZA64"/>
      <c r="DZB64"/>
      <c r="DZC64"/>
      <c r="DZD64"/>
      <c r="DZE64"/>
      <c r="DZF64"/>
      <c r="DZG64"/>
      <c r="DZH64"/>
      <c r="DZI64"/>
      <c r="DZJ64"/>
      <c r="DZK64"/>
      <c r="DZL64"/>
      <c r="DZM64"/>
      <c r="DZN64"/>
      <c r="DZO64"/>
      <c r="DZP64"/>
      <c r="DZQ64"/>
      <c r="DZR64"/>
      <c r="DZS64"/>
      <c r="DZT64"/>
      <c r="DZU64"/>
      <c r="DZV64"/>
      <c r="DZW64"/>
      <c r="DZX64"/>
      <c r="DZY64"/>
      <c r="DZZ64"/>
      <c r="EAA64"/>
      <c r="EAB64"/>
      <c r="EAC64"/>
      <c r="EAD64"/>
      <c r="EAE64"/>
      <c r="EAF64"/>
      <c r="EAG64"/>
      <c r="EAH64"/>
      <c r="EAI64"/>
      <c r="EAJ64"/>
      <c r="EAK64"/>
      <c r="EAL64"/>
      <c r="EAM64"/>
      <c r="EAN64"/>
      <c r="EAO64"/>
      <c r="EAP64"/>
      <c r="EAQ64"/>
      <c r="EAR64"/>
      <c r="EAS64"/>
      <c r="EAT64"/>
      <c r="EAU64"/>
      <c r="EAV64"/>
      <c r="EAW64"/>
      <c r="EAX64"/>
      <c r="EAY64"/>
      <c r="EAZ64"/>
      <c r="EBA64"/>
      <c r="EBB64"/>
      <c r="EBC64"/>
      <c r="EBD64"/>
      <c r="EBE64"/>
      <c r="EBF64"/>
      <c r="EBG64"/>
      <c r="EBH64"/>
      <c r="EBI64"/>
      <c r="EBJ64"/>
      <c r="EBK64"/>
      <c r="EBL64"/>
      <c r="EBM64"/>
      <c r="EBN64"/>
      <c r="EBO64"/>
      <c r="EBP64"/>
      <c r="EBQ64"/>
      <c r="EBR64"/>
      <c r="EBS64"/>
      <c r="EBT64"/>
      <c r="EBU64"/>
      <c r="EBV64"/>
      <c r="EBW64"/>
      <c r="EBX64"/>
      <c r="EBY64"/>
      <c r="EBZ64"/>
      <c r="ECA64"/>
      <c r="ECB64"/>
      <c r="ECC64"/>
      <c r="ECD64"/>
      <c r="ECE64"/>
      <c r="ECF64"/>
      <c r="ECG64"/>
      <c r="ECH64"/>
      <c r="ECI64"/>
      <c r="ECJ64"/>
      <c r="ECK64"/>
      <c r="ECL64"/>
      <c r="ECM64"/>
      <c r="ECN64"/>
      <c r="ECO64"/>
      <c r="ECP64"/>
      <c r="ECQ64"/>
      <c r="ECR64"/>
      <c r="ECS64"/>
      <c r="ECT64"/>
      <c r="ECU64"/>
      <c r="ECV64"/>
      <c r="ECW64"/>
      <c r="ECX64"/>
      <c r="ECY64"/>
      <c r="ECZ64"/>
      <c r="EDA64"/>
      <c r="EDB64"/>
      <c r="EDC64"/>
      <c r="EDD64"/>
      <c r="EDE64"/>
      <c r="EDF64"/>
      <c r="EDG64"/>
      <c r="EDH64"/>
      <c r="EDI64"/>
      <c r="EDJ64"/>
      <c r="EDK64"/>
      <c r="EDL64"/>
      <c r="EDM64"/>
      <c r="EDN64"/>
      <c r="EDO64"/>
      <c r="EDP64"/>
      <c r="EDQ64"/>
      <c r="EDR64"/>
      <c r="EDS64"/>
      <c r="EDT64"/>
      <c r="EDU64"/>
      <c r="EDV64"/>
      <c r="EDW64"/>
      <c r="EDX64"/>
      <c r="EDY64"/>
      <c r="EDZ64"/>
      <c r="EEA64"/>
      <c r="EEB64"/>
      <c r="EEC64"/>
      <c r="EED64"/>
      <c r="EEE64"/>
      <c r="EEF64"/>
      <c r="EEG64"/>
      <c r="EEH64"/>
      <c r="EEI64"/>
      <c r="EEJ64"/>
      <c r="EEK64"/>
      <c r="EEL64"/>
      <c r="EEM64"/>
      <c r="EEN64"/>
      <c r="EEO64"/>
      <c r="EEP64"/>
      <c r="EEQ64"/>
      <c r="EER64"/>
      <c r="EES64"/>
      <c r="EET64"/>
      <c r="EEU64"/>
      <c r="EEV64"/>
      <c r="EEW64"/>
      <c r="EEX64"/>
      <c r="EEY64"/>
      <c r="EEZ64"/>
      <c r="EFA64"/>
      <c r="EFB64"/>
      <c r="EFC64"/>
      <c r="EFD64"/>
      <c r="EFE64"/>
      <c r="EFF64"/>
      <c r="EFG64"/>
      <c r="EFH64"/>
      <c r="EFI64"/>
      <c r="EFJ64"/>
      <c r="EFK64"/>
      <c r="EFL64"/>
      <c r="EFM64"/>
      <c r="EFN64"/>
      <c r="EFO64"/>
      <c r="EFP64"/>
      <c r="EFQ64"/>
      <c r="EFR64"/>
      <c r="EFS64"/>
      <c r="EFT64"/>
      <c r="EFU64"/>
      <c r="EFV64"/>
      <c r="EFW64"/>
      <c r="EFX64"/>
      <c r="EFY64"/>
      <c r="EFZ64"/>
      <c r="EGA64"/>
      <c r="EGB64"/>
      <c r="EGC64"/>
      <c r="EGD64"/>
      <c r="EGE64"/>
      <c r="EGF64"/>
      <c r="EGG64"/>
      <c r="EGH64"/>
      <c r="EGI64"/>
      <c r="EGJ64"/>
      <c r="EGK64"/>
      <c r="EGL64"/>
      <c r="EGM64"/>
      <c r="EGN64"/>
      <c r="EGO64"/>
      <c r="EGP64"/>
      <c r="EGQ64"/>
      <c r="EGR64"/>
      <c r="EGS64"/>
      <c r="EGT64"/>
      <c r="EGU64"/>
      <c r="EGV64"/>
      <c r="EGW64"/>
      <c r="EGX64"/>
      <c r="EGY64"/>
      <c r="EGZ64"/>
      <c r="EHA64"/>
      <c r="EHB64"/>
      <c r="EHC64"/>
      <c r="EHD64"/>
      <c r="EHE64"/>
      <c r="EHF64"/>
      <c r="EHG64"/>
      <c r="EHH64"/>
      <c r="EHI64"/>
      <c r="EHJ64"/>
      <c r="EHK64"/>
      <c r="EHL64"/>
      <c r="EHM64"/>
      <c r="EHN64"/>
      <c r="EHO64"/>
      <c r="EHP64"/>
      <c r="EHQ64"/>
      <c r="EHR64"/>
      <c r="EHS64"/>
      <c r="EHT64"/>
      <c r="EHU64"/>
      <c r="EHV64"/>
      <c r="EHW64"/>
      <c r="EHX64"/>
      <c r="EHY64"/>
      <c r="EHZ64"/>
      <c r="EIA64"/>
      <c r="EIB64"/>
      <c r="EIC64"/>
      <c r="EID64"/>
      <c r="EIE64"/>
      <c r="EIF64"/>
      <c r="EIG64"/>
      <c r="EIH64"/>
      <c r="EII64"/>
      <c r="EIJ64"/>
      <c r="EIK64"/>
      <c r="EIL64"/>
      <c r="EIM64"/>
      <c r="EIN64"/>
      <c r="EIO64"/>
      <c r="EIP64"/>
      <c r="EIQ64"/>
      <c r="EIR64"/>
      <c r="EIS64"/>
      <c r="EIT64"/>
      <c r="EIU64"/>
      <c r="EIV64"/>
      <c r="EIW64"/>
      <c r="EIX64"/>
      <c r="EIY64"/>
      <c r="EIZ64"/>
      <c r="EJA64"/>
      <c r="EJB64"/>
      <c r="EJC64"/>
      <c r="EJD64"/>
      <c r="EJE64"/>
      <c r="EJF64"/>
      <c r="EJG64"/>
      <c r="EJH64"/>
      <c r="EJI64"/>
      <c r="EJJ64"/>
      <c r="EJK64"/>
      <c r="EJL64"/>
      <c r="EJM64"/>
      <c r="EJN64"/>
      <c r="EJO64"/>
      <c r="EJP64"/>
      <c r="EJQ64"/>
      <c r="EJR64"/>
      <c r="EJS64"/>
      <c r="EJT64"/>
      <c r="EJU64"/>
      <c r="EJV64"/>
      <c r="EJW64"/>
      <c r="EJX64"/>
      <c r="EJY64"/>
      <c r="EJZ64"/>
      <c r="EKA64"/>
      <c r="EKB64"/>
      <c r="EKC64"/>
      <c r="EKD64"/>
      <c r="EKE64"/>
      <c r="EKF64"/>
      <c r="EKG64"/>
      <c r="EKH64"/>
      <c r="EKI64"/>
      <c r="EKJ64"/>
      <c r="EKK64"/>
      <c r="EKL64"/>
      <c r="EKM64"/>
      <c r="EKN64"/>
      <c r="EKO64"/>
      <c r="EKP64"/>
      <c r="EKQ64"/>
      <c r="EKR64"/>
      <c r="EKS64"/>
      <c r="EKT64"/>
      <c r="EKU64"/>
      <c r="EKV64"/>
      <c r="EKW64"/>
      <c r="EKX64"/>
      <c r="EKY64"/>
      <c r="EKZ64"/>
      <c r="ELA64"/>
      <c r="ELB64"/>
      <c r="ELC64"/>
      <c r="ELD64"/>
      <c r="ELE64"/>
      <c r="ELF64"/>
      <c r="ELG64"/>
      <c r="ELH64"/>
      <c r="ELI64"/>
      <c r="ELJ64"/>
      <c r="ELK64"/>
      <c r="ELL64"/>
      <c r="ELM64"/>
      <c r="ELN64"/>
      <c r="ELO64"/>
      <c r="ELP64"/>
      <c r="ELQ64"/>
      <c r="ELR64"/>
      <c r="ELS64"/>
      <c r="ELT64"/>
      <c r="ELU64"/>
      <c r="ELV64"/>
      <c r="ELW64"/>
      <c r="ELX64"/>
      <c r="ELY64"/>
      <c r="ELZ64"/>
      <c r="EMA64"/>
      <c r="EMB64"/>
      <c r="EMC64"/>
      <c r="EMD64"/>
      <c r="EME64"/>
      <c r="EMF64"/>
      <c r="EMG64"/>
      <c r="EMH64"/>
      <c r="EMI64"/>
      <c r="EMJ64"/>
      <c r="EMK64"/>
      <c r="EML64"/>
      <c r="EMM64"/>
      <c r="EMN64"/>
      <c r="EMO64"/>
      <c r="EMP64"/>
      <c r="EMQ64"/>
      <c r="EMR64"/>
      <c r="EMS64"/>
      <c r="EMT64"/>
      <c r="EMU64"/>
      <c r="EMV64"/>
      <c r="EMW64"/>
      <c r="EMX64"/>
      <c r="EMY64"/>
      <c r="EMZ64"/>
      <c r="ENA64"/>
      <c r="ENB64"/>
      <c r="ENC64"/>
      <c r="END64"/>
      <c r="ENE64"/>
      <c r="ENF64"/>
      <c r="ENG64"/>
      <c r="ENH64"/>
      <c r="ENI64"/>
      <c r="ENJ64"/>
      <c r="ENK64"/>
      <c r="ENL64"/>
      <c r="ENM64"/>
      <c r="ENN64"/>
      <c r="ENO64"/>
      <c r="ENP64"/>
      <c r="ENQ64"/>
      <c r="ENR64"/>
      <c r="ENS64"/>
      <c r="ENT64"/>
      <c r="ENU64"/>
      <c r="ENV64"/>
      <c r="ENW64"/>
      <c r="ENX64"/>
      <c r="ENY64"/>
      <c r="ENZ64"/>
      <c r="EOA64"/>
      <c r="EOB64"/>
      <c r="EOC64"/>
      <c r="EOD64"/>
      <c r="EOE64"/>
      <c r="EOF64"/>
      <c r="EOG64"/>
      <c r="EOH64"/>
      <c r="EOI64"/>
      <c r="EOJ64"/>
      <c r="EOK64"/>
      <c r="EOL64"/>
      <c r="EOM64"/>
      <c r="EON64"/>
      <c r="EOO64"/>
      <c r="EOP64"/>
      <c r="EOQ64"/>
      <c r="EOR64"/>
      <c r="EOS64"/>
      <c r="EOT64"/>
      <c r="EOU64"/>
      <c r="EOV64"/>
      <c r="EOW64"/>
      <c r="EOX64"/>
      <c r="EOY64"/>
      <c r="EOZ64"/>
      <c r="EPA64"/>
      <c r="EPB64"/>
      <c r="EPC64"/>
      <c r="EPD64"/>
      <c r="EPE64"/>
      <c r="EPF64"/>
      <c r="EPG64"/>
      <c r="EPH64"/>
      <c r="EPI64"/>
      <c r="EPJ64"/>
      <c r="EPK64"/>
      <c r="EPL64"/>
      <c r="EPM64"/>
      <c r="EPN64"/>
      <c r="EPO64"/>
      <c r="EPP64"/>
      <c r="EPQ64"/>
      <c r="EPR64"/>
      <c r="EPS64"/>
      <c r="EPT64"/>
      <c r="EPU64"/>
      <c r="EPV64"/>
      <c r="EPW64"/>
      <c r="EPX64"/>
      <c r="EPY64"/>
      <c r="EPZ64"/>
      <c r="EQA64"/>
      <c r="EQB64"/>
      <c r="EQC64"/>
      <c r="EQD64"/>
      <c r="EQE64"/>
      <c r="EQF64"/>
      <c r="EQG64"/>
      <c r="EQH64"/>
      <c r="EQI64"/>
      <c r="EQJ64"/>
      <c r="EQK64"/>
      <c r="EQL64"/>
      <c r="EQM64"/>
      <c r="EQN64"/>
      <c r="EQO64"/>
      <c r="EQP64"/>
      <c r="EQQ64"/>
      <c r="EQR64"/>
      <c r="EQS64"/>
      <c r="EQT64"/>
      <c r="EQU64"/>
      <c r="EQV64"/>
      <c r="EQW64"/>
      <c r="EQX64"/>
      <c r="EQY64"/>
      <c r="EQZ64"/>
      <c r="ERA64"/>
      <c r="ERB64"/>
      <c r="ERC64"/>
      <c r="ERD64"/>
      <c r="ERE64"/>
      <c r="ERF64"/>
      <c r="ERG64"/>
      <c r="ERH64"/>
      <c r="ERI64"/>
      <c r="ERJ64"/>
      <c r="ERK64"/>
      <c r="ERL64"/>
      <c r="ERM64"/>
      <c r="ERN64"/>
      <c r="ERO64"/>
      <c r="ERP64"/>
      <c r="ERQ64"/>
      <c r="ERR64"/>
      <c r="ERS64"/>
      <c r="ERT64"/>
      <c r="ERU64"/>
      <c r="ERV64"/>
      <c r="ERW64"/>
      <c r="ERX64"/>
      <c r="ERY64"/>
      <c r="ERZ64"/>
      <c r="ESA64"/>
      <c r="ESB64"/>
      <c r="ESC64"/>
      <c r="ESD64"/>
      <c r="ESE64"/>
      <c r="ESF64"/>
      <c r="ESG64"/>
      <c r="ESH64"/>
      <c r="ESI64"/>
      <c r="ESJ64"/>
      <c r="ESK64"/>
      <c r="ESL64"/>
      <c r="ESM64"/>
      <c r="ESN64"/>
      <c r="ESO64"/>
      <c r="ESP64"/>
      <c r="ESQ64"/>
      <c r="ESR64"/>
      <c r="ESS64"/>
      <c r="EST64"/>
      <c r="ESU64"/>
      <c r="ESV64"/>
      <c r="ESW64"/>
      <c r="ESX64"/>
      <c r="ESY64"/>
      <c r="ESZ64"/>
      <c r="ETA64"/>
      <c r="ETB64"/>
      <c r="ETC64"/>
      <c r="ETD64"/>
      <c r="ETE64"/>
      <c r="ETF64"/>
      <c r="ETG64"/>
      <c r="ETH64"/>
      <c r="ETI64"/>
      <c r="ETJ64"/>
      <c r="ETK64"/>
      <c r="ETL64"/>
      <c r="ETM64"/>
      <c r="ETN64"/>
      <c r="ETO64"/>
      <c r="ETP64"/>
      <c r="ETQ64"/>
      <c r="ETR64"/>
      <c r="ETS64"/>
      <c r="ETT64"/>
      <c r="ETU64"/>
      <c r="ETV64"/>
      <c r="ETW64"/>
      <c r="ETX64"/>
      <c r="ETY64"/>
      <c r="ETZ64"/>
      <c r="EUA64"/>
      <c r="EUB64"/>
      <c r="EUC64"/>
      <c r="EUD64"/>
      <c r="EUE64"/>
      <c r="EUF64"/>
      <c r="EUG64"/>
      <c r="EUH64"/>
      <c r="EUI64"/>
      <c r="EUJ64"/>
      <c r="EUK64"/>
      <c r="EUL64"/>
      <c r="EUM64"/>
      <c r="EUN64"/>
      <c r="EUO64"/>
      <c r="EUP64"/>
      <c r="EUQ64"/>
      <c r="EUR64"/>
      <c r="EUS64"/>
      <c r="EUT64"/>
      <c r="EUU64"/>
      <c r="EUV64"/>
      <c r="EUW64"/>
      <c r="EUX64"/>
      <c r="EUY64"/>
      <c r="EUZ64"/>
      <c r="EVA64"/>
      <c r="EVB64"/>
      <c r="EVC64"/>
      <c r="EVD64"/>
      <c r="EVE64"/>
      <c r="EVF64"/>
      <c r="EVG64"/>
      <c r="EVH64"/>
      <c r="EVI64"/>
      <c r="EVJ64"/>
      <c r="EVK64"/>
      <c r="EVL64"/>
      <c r="EVM64"/>
      <c r="EVN64"/>
      <c r="EVO64"/>
      <c r="EVP64"/>
      <c r="EVQ64"/>
      <c r="EVR64"/>
      <c r="EVS64"/>
      <c r="EVT64"/>
      <c r="EVU64"/>
      <c r="EVV64"/>
      <c r="EVW64"/>
      <c r="EVX64"/>
      <c r="EVY64"/>
      <c r="EVZ64"/>
      <c r="EWA64"/>
      <c r="EWB64"/>
      <c r="EWC64"/>
      <c r="EWD64"/>
      <c r="EWE64"/>
      <c r="EWF64"/>
      <c r="EWG64"/>
      <c r="EWH64"/>
      <c r="EWI64"/>
      <c r="EWJ64"/>
      <c r="EWK64"/>
      <c r="EWL64"/>
      <c r="EWM64"/>
      <c r="EWN64"/>
      <c r="EWO64"/>
      <c r="EWP64"/>
      <c r="EWQ64"/>
      <c r="EWR64"/>
      <c r="EWS64"/>
      <c r="EWT64"/>
      <c r="EWU64"/>
      <c r="EWV64"/>
      <c r="EWW64"/>
      <c r="EWX64"/>
      <c r="EWY64"/>
      <c r="EWZ64"/>
      <c r="EXA64"/>
      <c r="EXB64"/>
      <c r="EXC64"/>
      <c r="EXD64"/>
      <c r="EXE64"/>
      <c r="EXF64"/>
      <c r="EXG64"/>
      <c r="EXH64"/>
      <c r="EXI64"/>
      <c r="EXJ64"/>
      <c r="EXK64"/>
      <c r="EXL64"/>
      <c r="EXM64"/>
      <c r="EXN64"/>
      <c r="EXO64"/>
      <c r="EXP64"/>
      <c r="EXQ64"/>
      <c r="EXR64"/>
      <c r="EXS64"/>
      <c r="EXT64"/>
      <c r="EXU64"/>
      <c r="EXV64"/>
      <c r="EXW64"/>
      <c r="EXX64"/>
      <c r="EXY64"/>
      <c r="EXZ64"/>
      <c r="EYA64"/>
      <c r="EYB64"/>
      <c r="EYC64"/>
      <c r="EYD64"/>
      <c r="EYE64"/>
      <c r="EYF64"/>
      <c r="EYG64"/>
      <c r="EYH64"/>
      <c r="EYI64"/>
      <c r="EYJ64"/>
      <c r="EYK64"/>
      <c r="EYL64"/>
      <c r="EYM64"/>
      <c r="EYN64"/>
      <c r="EYO64"/>
      <c r="EYP64"/>
      <c r="EYQ64"/>
      <c r="EYR64"/>
      <c r="EYS64"/>
      <c r="EYT64"/>
      <c r="EYU64"/>
      <c r="EYV64"/>
      <c r="EYW64"/>
      <c r="EYX64"/>
      <c r="EYY64"/>
      <c r="EYZ64"/>
      <c r="EZA64"/>
      <c r="EZB64"/>
      <c r="EZC64"/>
      <c r="EZD64"/>
      <c r="EZE64"/>
      <c r="EZF64"/>
      <c r="EZG64"/>
      <c r="EZH64"/>
      <c r="EZI64"/>
      <c r="EZJ64"/>
      <c r="EZK64"/>
      <c r="EZL64"/>
      <c r="EZM64"/>
      <c r="EZN64"/>
      <c r="EZO64"/>
      <c r="EZP64"/>
      <c r="EZQ64"/>
      <c r="EZR64"/>
      <c r="EZS64"/>
      <c r="EZT64"/>
      <c r="EZU64"/>
      <c r="EZV64"/>
      <c r="EZW64"/>
      <c r="EZX64"/>
      <c r="EZY64"/>
      <c r="EZZ64"/>
      <c r="FAA64"/>
      <c r="FAB64"/>
      <c r="FAC64"/>
      <c r="FAD64"/>
      <c r="FAE64"/>
      <c r="FAF64"/>
      <c r="FAG64"/>
      <c r="FAH64"/>
      <c r="FAI64"/>
      <c r="FAJ64"/>
      <c r="FAK64"/>
      <c r="FAL64"/>
      <c r="FAM64"/>
      <c r="FAN64"/>
      <c r="FAO64"/>
      <c r="FAP64"/>
      <c r="FAQ64"/>
      <c r="FAR64"/>
      <c r="FAS64"/>
      <c r="FAT64"/>
      <c r="FAU64"/>
      <c r="FAV64"/>
      <c r="FAW64"/>
      <c r="FAX64"/>
      <c r="FAY64"/>
      <c r="FAZ64"/>
      <c r="FBA64"/>
      <c r="FBB64"/>
      <c r="FBC64"/>
      <c r="FBD64"/>
      <c r="FBE64"/>
      <c r="FBF64"/>
      <c r="FBG64"/>
      <c r="FBH64"/>
      <c r="FBI64"/>
      <c r="FBJ64"/>
      <c r="FBK64"/>
      <c r="FBL64"/>
      <c r="FBM64"/>
      <c r="FBN64"/>
      <c r="FBO64"/>
      <c r="FBP64"/>
      <c r="FBQ64"/>
      <c r="FBR64"/>
      <c r="FBS64"/>
      <c r="FBT64"/>
      <c r="FBU64"/>
      <c r="FBV64"/>
      <c r="FBW64"/>
      <c r="FBX64"/>
      <c r="FBY64"/>
      <c r="FBZ64"/>
      <c r="FCA64"/>
      <c r="FCB64"/>
      <c r="FCC64"/>
      <c r="FCD64"/>
      <c r="FCE64"/>
      <c r="FCF64"/>
      <c r="FCG64"/>
      <c r="FCH64"/>
      <c r="FCI64"/>
      <c r="FCJ64"/>
      <c r="FCK64"/>
      <c r="FCL64"/>
      <c r="FCM64"/>
      <c r="FCN64"/>
      <c r="FCO64"/>
      <c r="FCP64"/>
      <c r="FCQ64"/>
      <c r="FCR64"/>
      <c r="FCS64"/>
      <c r="FCT64"/>
      <c r="FCU64"/>
      <c r="FCV64"/>
      <c r="FCW64"/>
      <c r="FCX64"/>
      <c r="FCY64"/>
      <c r="FCZ64"/>
      <c r="FDA64"/>
      <c r="FDB64"/>
      <c r="FDC64"/>
      <c r="FDD64"/>
      <c r="FDE64"/>
      <c r="FDF64"/>
      <c r="FDG64"/>
      <c r="FDH64"/>
      <c r="FDI64"/>
      <c r="FDJ64"/>
      <c r="FDK64"/>
      <c r="FDL64"/>
      <c r="FDM64"/>
      <c r="FDN64"/>
      <c r="FDO64"/>
      <c r="FDP64"/>
      <c r="FDQ64"/>
      <c r="FDR64"/>
      <c r="FDS64"/>
      <c r="FDT64"/>
      <c r="FDU64"/>
      <c r="FDV64"/>
      <c r="FDW64"/>
      <c r="FDX64"/>
      <c r="FDY64"/>
      <c r="FDZ64"/>
      <c r="FEA64"/>
      <c r="FEB64"/>
      <c r="FEC64"/>
      <c r="FED64"/>
      <c r="FEE64"/>
      <c r="FEF64"/>
      <c r="FEG64"/>
      <c r="FEH64"/>
      <c r="FEI64"/>
      <c r="FEJ64"/>
      <c r="FEK64"/>
      <c r="FEL64"/>
      <c r="FEM64"/>
      <c r="FEN64"/>
      <c r="FEO64"/>
      <c r="FEP64"/>
      <c r="FEQ64"/>
      <c r="FER64"/>
      <c r="FES64"/>
      <c r="FET64"/>
      <c r="FEU64"/>
      <c r="FEV64"/>
      <c r="FEW64"/>
      <c r="FEX64"/>
      <c r="FEY64"/>
      <c r="FEZ64"/>
      <c r="FFA64"/>
      <c r="FFB64"/>
      <c r="FFC64"/>
      <c r="FFD64"/>
      <c r="FFE64"/>
      <c r="FFF64"/>
      <c r="FFG64"/>
      <c r="FFH64"/>
      <c r="FFI64"/>
      <c r="FFJ64"/>
      <c r="FFK64"/>
      <c r="FFL64"/>
      <c r="FFM64"/>
      <c r="FFN64"/>
      <c r="FFO64"/>
      <c r="FFP64"/>
      <c r="FFQ64"/>
      <c r="FFR64"/>
      <c r="FFS64"/>
      <c r="FFT64"/>
      <c r="FFU64"/>
      <c r="FFV64"/>
      <c r="FFW64"/>
      <c r="FFX64"/>
      <c r="FFY64"/>
      <c r="FFZ64"/>
      <c r="FGA64"/>
      <c r="FGB64"/>
      <c r="FGC64"/>
      <c r="FGD64"/>
      <c r="FGE64"/>
      <c r="FGF64"/>
      <c r="FGG64"/>
      <c r="FGH64"/>
      <c r="FGI64"/>
      <c r="FGJ64"/>
      <c r="FGK64"/>
      <c r="FGL64"/>
      <c r="FGM64"/>
      <c r="FGN64"/>
      <c r="FGO64"/>
      <c r="FGP64"/>
      <c r="FGQ64"/>
      <c r="FGR64"/>
      <c r="FGS64"/>
      <c r="FGT64"/>
      <c r="FGU64"/>
      <c r="FGV64"/>
      <c r="FGW64"/>
      <c r="FGX64"/>
      <c r="FGY64"/>
      <c r="FGZ64"/>
      <c r="FHA64"/>
      <c r="FHB64"/>
      <c r="FHC64"/>
      <c r="FHD64"/>
      <c r="FHE64"/>
      <c r="FHF64"/>
      <c r="FHG64"/>
      <c r="FHH64"/>
      <c r="FHI64"/>
      <c r="FHJ64"/>
      <c r="FHK64"/>
      <c r="FHL64"/>
      <c r="FHM64"/>
      <c r="FHN64"/>
      <c r="FHO64"/>
      <c r="FHP64"/>
      <c r="FHQ64"/>
      <c r="FHR64"/>
      <c r="FHS64"/>
      <c r="FHT64"/>
      <c r="FHU64"/>
      <c r="FHV64"/>
      <c r="FHW64"/>
      <c r="FHX64"/>
      <c r="FHY64"/>
      <c r="FHZ64"/>
      <c r="FIA64"/>
      <c r="FIB64"/>
      <c r="FIC64"/>
      <c r="FID64"/>
      <c r="FIE64"/>
      <c r="FIF64"/>
      <c r="FIG64"/>
      <c r="FIH64"/>
      <c r="FII64"/>
      <c r="FIJ64"/>
      <c r="FIK64"/>
      <c r="FIL64"/>
      <c r="FIM64"/>
      <c r="FIN64"/>
      <c r="FIO64"/>
      <c r="FIP64"/>
      <c r="FIQ64"/>
      <c r="FIR64"/>
      <c r="FIS64"/>
      <c r="FIT64"/>
      <c r="FIU64"/>
      <c r="FIV64"/>
      <c r="FIW64"/>
      <c r="FIX64"/>
      <c r="FIY64"/>
      <c r="FIZ64"/>
      <c r="FJA64"/>
      <c r="FJB64"/>
      <c r="FJC64"/>
      <c r="FJD64"/>
      <c r="FJE64"/>
      <c r="FJF64"/>
      <c r="FJG64"/>
      <c r="FJH64"/>
      <c r="FJI64"/>
      <c r="FJJ64"/>
      <c r="FJK64"/>
      <c r="FJL64"/>
      <c r="FJM64"/>
      <c r="FJN64"/>
      <c r="FJO64"/>
      <c r="FJP64"/>
      <c r="FJQ64"/>
      <c r="FJR64"/>
      <c r="FJS64"/>
      <c r="FJT64"/>
      <c r="FJU64"/>
      <c r="FJV64"/>
      <c r="FJW64"/>
      <c r="FJX64"/>
      <c r="FJY64"/>
      <c r="FJZ64"/>
      <c r="FKA64"/>
      <c r="FKB64"/>
      <c r="FKC64"/>
      <c r="FKD64"/>
      <c r="FKE64"/>
      <c r="FKF64"/>
      <c r="FKG64"/>
      <c r="FKH64"/>
      <c r="FKI64"/>
      <c r="FKJ64"/>
      <c r="FKK64"/>
      <c r="FKL64"/>
      <c r="FKM64"/>
      <c r="FKN64"/>
      <c r="FKO64"/>
      <c r="FKP64"/>
      <c r="FKQ64"/>
      <c r="FKR64"/>
      <c r="FKS64"/>
      <c r="FKT64"/>
      <c r="FKU64"/>
      <c r="FKV64"/>
      <c r="FKW64"/>
      <c r="FKX64"/>
      <c r="FKY64"/>
      <c r="FKZ64"/>
      <c r="FLA64"/>
      <c r="FLB64"/>
      <c r="FLC64"/>
      <c r="FLD64"/>
      <c r="FLE64"/>
      <c r="FLF64"/>
      <c r="FLG64"/>
      <c r="FLH64"/>
      <c r="FLI64"/>
      <c r="FLJ64"/>
      <c r="FLK64"/>
      <c r="FLL64"/>
      <c r="FLM64"/>
      <c r="FLN64"/>
      <c r="FLO64"/>
      <c r="FLP64"/>
      <c r="FLQ64"/>
      <c r="FLR64"/>
      <c r="FLS64"/>
      <c r="FLT64"/>
      <c r="FLU64"/>
      <c r="FLV64"/>
      <c r="FLW64"/>
      <c r="FLX64"/>
      <c r="FLY64"/>
      <c r="FLZ64"/>
      <c r="FMA64"/>
      <c r="FMB64"/>
      <c r="FMC64"/>
      <c r="FMD64"/>
      <c r="FME64"/>
      <c r="FMF64"/>
      <c r="FMG64"/>
      <c r="FMH64"/>
      <c r="FMI64"/>
      <c r="FMJ64"/>
      <c r="FMK64"/>
      <c r="FML64"/>
      <c r="FMM64"/>
      <c r="FMN64"/>
      <c r="FMO64"/>
      <c r="FMP64"/>
      <c r="FMQ64"/>
      <c r="FMR64"/>
      <c r="FMS64"/>
      <c r="FMT64"/>
      <c r="FMU64"/>
      <c r="FMV64"/>
      <c r="FMW64"/>
      <c r="FMX64"/>
      <c r="FMY64"/>
      <c r="FMZ64"/>
      <c r="FNA64"/>
      <c r="FNB64"/>
      <c r="FNC64"/>
      <c r="FND64"/>
      <c r="FNE64"/>
      <c r="FNF64"/>
      <c r="FNG64"/>
      <c r="FNH64"/>
      <c r="FNI64"/>
      <c r="FNJ64"/>
      <c r="FNK64"/>
      <c r="FNL64"/>
      <c r="FNM64"/>
      <c r="FNN64"/>
      <c r="FNO64"/>
      <c r="FNP64"/>
      <c r="FNQ64"/>
      <c r="FNR64"/>
      <c r="FNS64"/>
      <c r="FNT64"/>
      <c r="FNU64"/>
      <c r="FNV64"/>
      <c r="FNW64"/>
      <c r="FNX64"/>
      <c r="FNY64"/>
      <c r="FNZ64"/>
      <c r="FOA64"/>
      <c r="FOB64"/>
      <c r="FOC64"/>
      <c r="FOD64"/>
      <c r="FOE64"/>
      <c r="FOF64"/>
      <c r="FOG64"/>
      <c r="FOH64"/>
      <c r="FOI64"/>
      <c r="FOJ64"/>
      <c r="FOK64"/>
      <c r="FOL64"/>
      <c r="FOM64"/>
      <c r="FON64"/>
      <c r="FOO64"/>
      <c r="FOP64"/>
      <c r="FOQ64"/>
      <c r="FOR64"/>
      <c r="FOS64"/>
      <c r="FOT64"/>
      <c r="FOU64"/>
      <c r="FOV64"/>
      <c r="FOW64"/>
      <c r="FOX64"/>
      <c r="FOY64"/>
      <c r="FOZ64"/>
      <c r="FPA64"/>
      <c r="FPB64"/>
      <c r="FPC64"/>
      <c r="FPD64"/>
      <c r="FPE64"/>
      <c r="FPF64"/>
      <c r="FPG64"/>
      <c r="FPH64"/>
      <c r="FPI64"/>
      <c r="FPJ64"/>
      <c r="FPK64"/>
      <c r="FPL64"/>
      <c r="FPM64"/>
      <c r="FPN64"/>
      <c r="FPO64"/>
      <c r="FPP64"/>
      <c r="FPQ64"/>
      <c r="FPR64"/>
      <c r="FPS64"/>
      <c r="FPT64"/>
      <c r="FPU64"/>
      <c r="FPV64"/>
      <c r="FPW64"/>
      <c r="FPX64"/>
      <c r="FPY64"/>
      <c r="FPZ64"/>
      <c r="FQA64"/>
      <c r="FQB64"/>
      <c r="FQC64"/>
      <c r="FQD64"/>
      <c r="FQE64"/>
      <c r="FQF64"/>
      <c r="FQG64"/>
      <c r="FQH64"/>
      <c r="FQI64"/>
      <c r="FQJ64"/>
      <c r="FQK64"/>
      <c r="FQL64"/>
      <c r="FQM64"/>
      <c r="FQN64"/>
      <c r="FQO64"/>
      <c r="FQP64"/>
      <c r="FQQ64"/>
      <c r="FQR64"/>
      <c r="FQS64"/>
      <c r="FQT64"/>
      <c r="FQU64"/>
      <c r="FQV64"/>
      <c r="FQW64"/>
      <c r="FQX64"/>
      <c r="FQY64"/>
      <c r="FQZ64"/>
      <c r="FRA64"/>
      <c r="FRB64"/>
      <c r="FRC64"/>
      <c r="FRD64"/>
      <c r="FRE64"/>
      <c r="FRF64"/>
      <c r="FRG64"/>
      <c r="FRH64"/>
      <c r="FRI64"/>
      <c r="FRJ64"/>
      <c r="FRK64"/>
      <c r="FRL64"/>
      <c r="FRM64"/>
      <c r="FRN64"/>
      <c r="FRO64"/>
      <c r="FRP64"/>
      <c r="FRQ64"/>
      <c r="FRR64"/>
      <c r="FRS64"/>
      <c r="FRT64"/>
      <c r="FRU64"/>
      <c r="FRV64"/>
      <c r="FRW64"/>
      <c r="FRX64"/>
      <c r="FRY64"/>
      <c r="FRZ64"/>
      <c r="FSA64"/>
      <c r="FSB64"/>
      <c r="FSC64"/>
      <c r="FSD64"/>
      <c r="FSE64"/>
      <c r="FSF64"/>
      <c r="FSG64"/>
      <c r="FSH64"/>
      <c r="FSI64"/>
      <c r="FSJ64"/>
      <c r="FSK64"/>
      <c r="FSL64"/>
      <c r="FSM64"/>
      <c r="FSN64"/>
      <c r="FSO64"/>
      <c r="FSP64"/>
      <c r="FSQ64"/>
      <c r="FSR64"/>
      <c r="FSS64"/>
      <c r="FST64"/>
      <c r="FSU64"/>
      <c r="FSV64"/>
      <c r="FSW64"/>
      <c r="FSX64"/>
      <c r="FSY64"/>
      <c r="FSZ64"/>
      <c r="FTA64"/>
      <c r="FTB64"/>
      <c r="FTC64"/>
      <c r="FTD64"/>
      <c r="FTE64"/>
      <c r="FTF64"/>
      <c r="FTG64"/>
      <c r="FTH64"/>
      <c r="FTI64"/>
      <c r="FTJ64"/>
      <c r="FTK64"/>
      <c r="FTL64"/>
      <c r="FTM64"/>
      <c r="FTN64"/>
      <c r="FTO64"/>
      <c r="FTP64"/>
      <c r="FTQ64"/>
      <c r="FTR64"/>
      <c r="FTS64"/>
      <c r="FTT64"/>
      <c r="FTU64"/>
      <c r="FTV64"/>
      <c r="FTW64"/>
      <c r="FTX64"/>
      <c r="FTY64"/>
      <c r="FTZ64"/>
      <c r="FUA64"/>
      <c r="FUB64"/>
      <c r="FUC64"/>
      <c r="FUD64"/>
      <c r="FUE64"/>
      <c r="FUF64"/>
      <c r="FUG64"/>
      <c r="FUH64"/>
      <c r="FUI64"/>
      <c r="FUJ64"/>
      <c r="FUK64"/>
      <c r="FUL64"/>
      <c r="FUM64"/>
      <c r="FUN64"/>
      <c r="FUO64"/>
      <c r="FUP64"/>
      <c r="FUQ64"/>
      <c r="FUR64"/>
      <c r="FUS64"/>
      <c r="FUT64"/>
      <c r="FUU64"/>
      <c r="FUV64"/>
      <c r="FUW64"/>
      <c r="FUX64"/>
      <c r="FUY64"/>
      <c r="FUZ64"/>
      <c r="FVA64"/>
      <c r="FVB64"/>
      <c r="FVC64"/>
      <c r="FVD64"/>
      <c r="FVE64"/>
      <c r="FVF64"/>
      <c r="FVG64"/>
      <c r="FVH64"/>
      <c r="FVI64"/>
      <c r="FVJ64"/>
      <c r="FVK64"/>
      <c r="FVL64"/>
      <c r="FVM64"/>
      <c r="FVN64"/>
      <c r="FVO64"/>
      <c r="FVP64"/>
      <c r="FVQ64"/>
      <c r="FVR64"/>
      <c r="FVS64"/>
      <c r="FVT64"/>
      <c r="FVU64"/>
      <c r="FVV64"/>
      <c r="FVW64"/>
      <c r="FVX64"/>
      <c r="FVY64"/>
      <c r="FVZ64"/>
      <c r="FWA64"/>
      <c r="FWB64"/>
      <c r="FWC64"/>
      <c r="FWD64"/>
      <c r="FWE64"/>
      <c r="FWF64"/>
      <c r="FWG64"/>
      <c r="FWH64"/>
      <c r="FWI64"/>
      <c r="FWJ64"/>
      <c r="FWK64"/>
      <c r="FWL64"/>
      <c r="FWM64"/>
      <c r="FWN64"/>
      <c r="FWO64"/>
      <c r="FWP64"/>
      <c r="FWQ64"/>
      <c r="FWR64"/>
      <c r="FWS64"/>
      <c r="FWT64"/>
      <c r="FWU64"/>
      <c r="FWV64"/>
      <c r="FWW64"/>
      <c r="FWX64"/>
      <c r="FWY64"/>
      <c r="FWZ64"/>
      <c r="FXA64"/>
      <c r="FXB64"/>
      <c r="FXC64"/>
      <c r="FXD64"/>
      <c r="FXE64"/>
      <c r="FXF64"/>
      <c r="FXG64"/>
      <c r="FXH64"/>
      <c r="FXI64"/>
      <c r="FXJ64"/>
      <c r="FXK64"/>
      <c r="FXL64"/>
      <c r="FXM64"/>
      <c r="FXN64"/>
      <c r="FXO64"/>
      <c r="FXP64"/>
      <c r="FXQ64"/>
      <c r="FXR64"/>
      <c r="FXS64"/>
      <c r="FXT64"/>
      <c r="FXU64"/>
      <c r="FXV64"/>
      <c r="FXW64"/>
      <c r="FXX64"/>
      <c r="FXY64"/>
      <c r="FXZ64"/>
      <c r="FYA64"/>
      <c r="FYB64"/>
      <c r="FYC64"/>
      <c r="FYD64"/>
      <c r="FYE64"/>
      <c r="FYF64"/>
      <c r="FYG64"/>
      <c r="FYH64"/>
      <c r="FYI64"/>
      <c r="FYJ64"/>
      <c r="FYK64"/>
      <c r="FYL64"/>
      <c r="FYM64"/>
      <c r="FYN64"/>
      <c r="FYO64"/>
      <c r="FYP64"/>
      <c r="FYQ64"/>
      <c r="FYR64"/>
      <c r="FYS64"/>
      <c r="FYT64"/>
      <c r="FYU64"/>
      <c r="FYV64"/>
      <c r="FYW64"/>
      <c r="FYX64"/>
      <c r="FYY64"/>
      <c r="FYZ64"/>
      <c r="FZA64"/>
      <c r="FZB64"/>
      <c r="FZC64"/>
      <c r="FZD64"/>
      <c r="FZE64"/>
      <c r="FZF64"/>
      <c r="FZG64"/>
      <c r="FZH64"/>
      <c r="FZI64"/>
      <c r="FZJ64"/>
      <c r="FZK64"/>
      <c r="FZL64"/>
      <c r="FZM64"/>
      <c r="FZN64"/>
      <c r="FZO64"/>
      <c r="FZP64"/>
      <c r="FZQ64"/>
      <c r="FZR64"/>
      <c r="FZS64"/>
      <c r="FZT64"/>
      <c r="FZU64"/>
      <c r="FZV64"/>
      <c r="FZW64"/>
      <c r="FZX64"/>
      <c r="FZY64"/>
      <c r="FZZ64"/>
      <c r="GAA64"/>
      <c r="GAB64"/>
      <c r="GAC64"/>
      <c r="GAD64"/>
      <c r="GAE64"/>
      <c r="GAF64"/>
      <c r="GAG64"/>
      <c r="GAH64"/>
      <c r="GAI64"/>
      <c r="GAJ64"/>
      <c r="GAK64"/>
      <c r="GAL64"/>
      <c r="GAM64"/>
      <c r="GAN64"/>
      <c r="GAO64"/>
      <c r="GAP64"/>
      <c r="GAQ64"/>
      <c r="GAR64"/>
      <c r="GAS64"/>
      <c r="GAT64"/>
      <c r="GAU64"/>
      <c r="GAV64"/>
      <c r="GAW64"/>
      <c r="GAX64"/>
      <c r="GAY64"/>
      <c r="GAZ64"/>
      <c r="GBA64"/>
      <c r="GBB64"/>
      <c r="GBC64"/>
      <c r="GBD64"/>
      <c r="GBE64"/>
      <c r="GBF64"/>
      <c r="GBG64"/>
      <c r="GBH64"/>
      <c r="GBI64"/>
      <c r="GBJ64"/>
      <c r="GBK64"/>
      <c r="GBL64"/>
      <c r="GBM64"/>
      <c r="GBN64"/>
      <c r="GBO64"/>
      <c r="GBP64"/>
      <c r="GBQ64"/>
      <c r="GBR64"/>
      <c r="GBS64"/>
      <c r="GBT64"/>
      <c r="GBU64"/>
      <c r="GBV64"/>
      <c r="GBW64"/>
      <c r="GBX64"/>
      <c r="GBY64"/>
      <c r="GBZ64"/>
      <c r="GCA64"/>
      <c r="GCB64"/>
      <c r="GCC64"/>
      <c r="GCD64"/>
      <c r="GCE64"/>
      <c r="GCF64"/>
      <c r="GCG64"/>
      <c r="GCH64"/>
      <c r="GCI64"/>
      <c r="GCJ64"/>
      <c r="GCK64"/>
      <c r="GCL64"/>
      <c r="GCM64"/>
      <c r="GCN64"/>
      <c r="GCO64"/>
      <c r="GCP64"/>
      <c r="GCQ64"/>
      <c r="GCR64"/>
      <c r="GCS64"/>
      <c r="GCT64"/>
      <c r="GCU64"/>
      <c r="GCV64"/>
      <c r="GCW64"/>
      <c r="GCX64"/>
      <c r="GCY64"/>
      <c r="GCZ64"/>
      <c r="GDA64"/>
      <c r="GDB64"/>
      <c r="GDC64"/>
      <c r="GDD64"/>
      <c r="GDE64"/>
      <c r="GDF64"/>
      <c r="GDG64"/>
      <c r="GDH64"/>
      <c r="GDI64"/>
      <c r="GDJ64"/>
      <c r="GDK64"/>
      <c r="GDL64"/>
      <c r="GDM64"/>
      <c r="GDN64"/>
      <c r="GDO64"/>
      <c r="GDP64"/>
      <c r="GDQ64"/>
      <c r="GDR64"/>
      <c r="GDS64"/>
      <c r="GDT64"/>
      <c r="GDU64"/>
      <c r="GDV64"/>
      <c r="GDW64"/>
      <c r="GDX64"/>
      <c r="GDY64"/>
      <c r="GDZ64"/>
      <c r="GEA64"/>
      <c r="GEB64"/>
      <c r="GEC64"/>
      <c r="GED64"/>
      <c r="GEE64"/>
      <c r="GEF64"/>
      <c r="GEG64"/>
      <c r="GEH64"/>
      <c r="GEI64"/>
      <c r="GEJ64"/>
      <c r="GEK64"/>
      <c r="GEL64"/>
      <c r="GEM64"/>
      <c r="GEN64"/>
      <c r="GEO64"/>
      <c r="GEP64"/>
      <c r="GEQ64"/>
      <c r="GER64"/>
      <c r="GES64"/>
      <c r="GET64"/>
      <c r="GEU64"/>
      <c r="GEV64"/>
      <c r="GEW64"/>
      <c r="GEX64"/>
      <c r="GEY64"/>
      <c r="GEZ64"/>
      <c r="GFA64"/>
      <c r="GFB64"/>
      <c r="GFC64"/>
      <c r="GFD64"/>
      <c r="GFE64"/>
      <c r="GFF64"/>
      <c r="GFG64"/>
      <c r="GFH64"/>
      <c r="GFI64"/>
      <c r="GFJ64"/>
      <c r="GFK64"/>
      <c r="GFL64"/>
      <c r="GFM64"/>
      <c r="GFN64"/>
      <c r="GFO64"/>
      <c r="GFP64"/>
      <c r="GFQ64"/>
      <c r="GFR64"/>
      <c r="GFS64"/>
      <c r="GFT64"/>
      <c r="GFU64"/>
      <c r="GFV64"/>
      <c r="GFW64"/>
      <c r="GFX64"/>
      <c r="GFY64"/>
      <c r="GFZ64"/>
      <c r="GGA64"/>
      <c r="GGB64"/>
      <c r="GGC64"/>
      <c r="GGD64"/>
      <c r="GGE64"/>
      <c r="GGF64"/>
      <c r="GGG64"/>
      <c r="GGH64"/>
      <c r="GGI64"/>
      <c r="GGJ64"/>
      <c r="GGK64"/>
      <c r="GGL64"/>
      <c r="GGM64"/>
      <c r="GGN64"/>
      <c r="GGO64"/>
      <c r="GGP64"/>
      <c r="GGQ64"/>
      <c r="GGR64"/>
      <c r="GGS64"/>
      <c r="GGT64"/>
      <c r="GGU64"/>
      <c r="GGV64"/>
      <c r="GGW64"/>
      <c r="GGX64"/>
      <c r="GGY64"/>
      <c r="GGZ64"/>
      <c r="GHA64"/>
      <c r="GHB64"/>
      <c r="GHC64"/>
      <c r="GHD64"/>
      <c r="GHE64"/>
      <c r="GHF64"/>
      <c r="GHG64"/>
      <c r="GHH64"/>
      <c r="GHI64"/>
      <c r="GHJ64"/>
      <c r="GHK64"/>
      <c r="GHL64"/>
      <c r="GHM64"/>
      <c r="GHN64"/>
      <c r="GHO64"/>
      <c r="GHP64"/>
      <c r="GHQ64"/>
      <c r="GHR64"/>
      <c r="GHS64"/>
      <c r="GHT64"/>
      <c r="GHU64"/>
      <c r="GHV64"/>
      <c r="GHW64"/>
      <c r="GHX64"/>
      <c r="GHY64"/>
      <c r="GHZ64"/>
      <c r="GIA64"/>
      <c r="GIB64"/>
      <c r="GIC64"/>
      <c r="GID64"/>
      <c r="GIE64"/>
      <c r="GIF64"/>
      <c r="GIG64"/>
      <c r="GIH64"/>
      <c r="GII64"/>
      <c r="GIJ64"/>
      <c r="GIK64"/>
      <c r="GIL64"/>
      <c r="GIM64"/>
      <c r="GIN64"/>
      <c r="GIO64"/>
      <c r="GIP64"/>
      <c r="GIQ64"/>
      <c r="GIR64"/>
      <c r="GIS64"/>
      <c r="GIT64"/>
      <c r="GIU64"/>
      <c r="GIV64"/>
      <c r="GIW64"/>
      <c r="GIX64"/>
      <c r="GIY64"/>
      <c r="GIZ64"/>
      <c r="GJA64"/>
      <c r="GJB64"/>
      <c r="GJC64"/>
      <c r="GJD64"/>
      <c r="GJE64"/>
      <c r="GJF64"/>
      <c r="GJG64"/>
      <c r="GJH64"/>
      <c r="GJI64"/>
      <c r="GJJ64"/>
      <c r="GJK64"/>
      <c r="GJL64"/>
      <c r="GJM64"/>
      <c r="GJN64"/>
      <c r="GJO64"/>
      <c r="GJP64"/>
      <c r="GJQ64"/>
      <c r="GJR64"/>
      <c r="GJS64"/>
      <c r="GJT64"/>
      <c r="GJU64"/>
      <c r="GJV64"/>
      <c r="GJW64"/>
      <c r="GJX64"/>
      <c r="GJY64"/>
      <c r="GJZ64"/>
      <c r="GKA64"/>
      <c r="GKB64"/>
      <c r="GKC64"/>
      <c r="GKD64"/>
      <c r="GKE64"/>
      <c r="GKF64"/>
      <c r="GKG64"/>
      <c r="GKH64"/>
      <c r="GKI64"/>
      <c r="GKJ64"/>
      <c r="GKK64"/>
      <c r="GKL64"/>
      <c r="GKM64"/>
      <c r="GKN64"/>
      <c r="GKO64"/>
      <c r="GKP64"/>
      <c r="GKQ64"/>
      <c r="GKR64"/>
      <c r="GKS64"/>
      <c r="GKT64"/>
      <c r="GKU64"/>
      <c r="GKV64"/>
      <c r="GKW64"/>
      <c r="GKX64"/>
      <c r="GKY64"/>
      <c r="GKZ64"/>
      <c r="GLA64"/>
      <c r="GLB64"/>
      <c r="GLC64"/>
      <c r="GLD64"/>
      <c r="GLE64"/>
      <c r="GLF64"/>
      <c r="GLG64"/>
      <c r="GLH64"/>
      <c r="GLI64"/>
      <c r="GLJ64"/>
      <c r="GLK64"/>
      <c r="GLL64"/>
      <c r="GLM64"/>
      <c r="GLN64"/>
      <c r="GLO64"/>
      <c r="GLP64"/>
      <c r="GLQ64"/>
      <c r="GLR64"/>
      <c r="GLS64"/>
      <c r="GLT64"/>
      <c r="GLU64"/>
      <c r="GLV64"/>
      <c r="GLW64"/>
      <c r="GLX64"/>
      <c r="GLY64"/>
      <c r="GLZ64"/>
      <c r="GMA64"/>
      <c r="GMB64"/>
      <c r="GMC64"/>
      <c r="GMD64"/>
      <c r="GME64"/>
      <c r="GMF64"/>
      <c r="GMG64"/>
      <c r="GMH64"/>
      <c r="GMI64"/>
      <c r="GMJ64"/>
      <c r="GMK64"/>
      <c r="GML64"/>
      <c r="GMM64"/>
      <c r="GMN64"/>
      <c r="GMO64"/>
      <c r="GMP64"/>
      <c r="GMQ64"/>
      <c r="GMR64"/>
      <c r="GMS64"/>
      <c r="GMT64"/>
      <c r="GMU64"/>
      <c r="GMV64"/>
      <c r="GMW64"/>
      <c r="GMX64"/>
      <c r="GMY64"/>
      <c r="GMZ64"/>
      <c r="GNA64"/>
      <c r="GNB64"/>
      <c r="GNC64"/>
      <c r="GND64"/>
      <c r="GNE64"/>
      <c r="GNF64"/>
      <c r="GNG64"/>
      <c r="GNH64"/>
      <c r="GNI64"/>
      <c r="GNJ64"/>
      <c r="GNK64"/>
      <c r="GNL64"/>
      <c r="GNM64"/>
      <c r="GNN64"/>
      <c r="GNO64"/>
      <c r="GNP64"/>
      <c r="GNQ64"/>
      <c r="GNR64"/>
      <c r="GNS64"/>
      <c r="GNT64"/>
      <c r="GNU64"/>
      <c r="GNV64"/>
      <c r="GNW64"/>
      <c r="GNX64"/>
      <c r="GNY64"/>
      <c r="GNZ64"/>
      <c r="GOA64"/>
      <c r="GOB64"/>
      <c r="GOC64"/>
      <c r="GOD64"/>
      <c r="GOE64"/>
      <c r="GOF64"/>
      <c r="GOG64"/>
      <c r="GOH64"/>
      <c r="GOI64"/>
      <c r="GOJ64"/>
      <c r="GOK64"/>
      <c r="GOL64"/>
      <c r="GOM64"/>
      <c r="GON64"/>
      <c r="GOO64"/>
      <c r="GOP64"/>
      <c r="GOQ64"/>
      <c r="GOR64"/>
      <c r="GOS64"/>
      <c r="GOT64"/>
      <c r="GOU64"/>
      <c r="GOV64"/>
      <c r="GOW64"/>
      <c r="GOX64"/>
      <c r="GOY64"/>
      <c r="GOZ64"/>
      <c r="GPA64"/>
      <c r="GPB64"/>
      <c r="GPC64"/>
      <c r="GPD64"/>
      <c r="GPE64"/>
      <c r="GPF64"/>
      <c r="GPG64"/>
      <c r="GPH64"/>
      <c r="GPI64"/>
      <c r="GPJ64"/>
      <c r="GPK64"/>
      <c r="GPL64"/>
      <c r="GPM64"/>
      <c r="GPN64"/>
      <c r="GPO64"/>
      <c r="GPP64"/>
      <c r="GPQ64"/>
      <c r="GPR64"/>
      <c r="GPS64"/>
      <c r="GPT64"/>
      <c r="GPU64"/>
      <c r="GPV64"/>
      <c r="GPW64"/>
      <c r="GPX64"/>
      <c r="GPY64"/>
      <c r="GPZ64"/>
      <c r="GQA64"/>
      <c r="GQB64"/>
      <c r="GQC64"/>
      <c r="GQD64"/>
      <c r="GQE64"/>
      <c r="GQF64"/>
      <c r="GQG64"/>
      <c r="GQH64"/>
      <c r="GQI64"/>
      <c r="GQJ64"/>
      <c r="GQK64"/>
      <c r="GQL64"/>
      <c r="GQM64"/>
      <c r="GQN64"/>
      <c r="GQO64"/>
      <c r="GQP64"/>
      <c r="GQQ64"/>
      <c r="GQR64"/>
      <c r="GQS64"/>
      <c r="GQT64"/>
      <c r="GQU64"/>
      <c r="GQV64"/>
      <c r="GQW64"/>
      <c r="GQX64"/>
      <c r="GQY64"/>
      <c r="GQZ64"/>
      <c r="GRA64"/>
      <c r="GRB64"/>
      <c r="GRC64"/>
      <c r="GRD64"/>
      <c r="GRE64"/>
      <c r="GRF64"/>
      <c r="GRG64"/>
      <c r="GRH64"/>
      <c r="GRI64"/>
      <c r="GRJ64"/>
      <c r="GRK64"/>
      <c r="GRL64"/>
      <c r="GRM64"/>
      <c r="GRN64"/>
      <c r="GRO64"/>
      <c r="GRP64"/>
      <c r="GRQ64"/>
      <c r="GRR64"/>
      <c r="GRS64"/>
      <c r="GRT64"/>
      <c r="GRU64"/>
      <c r="GRV64"/>
      <c r="GRW64"/>
      <c r="GRX64"/>
      <c r="GRY64"/>
      <c r="GRZ64"/>
      <c r="GSA64"/>
      <c r="GSB64"/>
      <c r="GSC64"/>
      <c r="GSD64"/>
      <c r="GSE64"/>
      <c r="GSF64"/>
      <c r="GSG64"/>
      <c r="GSH64"/>
      <c r="GSI64"/>
      <c r="GSJ64"/>
      <c r="GSK64"/>
      <c r="GSL64"/>
      <c r="GSM64"/>
      <c r="GSN64"/>
      <c r="GSO64"/>
      <c r="GSP64"/>
      <c r="GSQ64"/>
      <c r="GSR64"/>
      <c r="GSS64"/>
      <c r="GST64"/>
      <c r="GSU64"/>
      <c r="GSV64"/>
      <c r="GSW64"/>
      <c r="GSX64"/>
      <c r="GSY64"/>
      <c r="GSZ64"/>
      <c r="GTA64"/>
      <c r="GTB64"/>
      <c r="GTC64"/>
      <c r="GTD64"/>
      <c r="GTE64"/>
      <c r="GTF64"/>
      <c r="GTG64"/>
      <c r="GTH64"/>
      <c r="GTI64"/>
      <c r="GTJ64"/>
      <c r="GTK64"/>
      <c r="GTL64"/>
      <c r="GTM64"/>
      <c r="GTN64"/>
      <c r="GTO64"/>
      <c r="GTP64"/>
      <c r="GTQ64"/>
      <c r="GTR64"/>
      <c r="GTS64"/>
      <c r="GTT64"/>
      <c r="GTU64"/>
      <c r="GTV64"/>
      <c r="GTW64"/>
      <c r="GTX64"/>
      <c r="GTY64"/>
      <c r="GTZ64"/>
      <c r="GUA64"/>
      <c r="GUB64"/>
      <c r="GUC64"/>
      <c r="GUD64"/>
      <c r="GUE64"/>
      <c r="GUF64"/>
      <c r="GUG64"/>
      <c r="GUH64"/>
      <c r="GUI64"/>
      <c r="GUJ64"/>
      <c r="GUK64"/>
      <c r="GUL64"/>
      <c r="GUM64"/>
      <c r="GUN64"/>
      <c r="GUO64"/>
      <c r="GUP64"/>
      <c r="GUQ64"/>
      <c r="GUR64"/>
      <c r="GUS64"/>
      <c r="GUT64"/>
      <c r="GUU64"/>
      <c r="GUV64"/>
      <c r="GUW64"/>
      <c r="GUX64"/>
      <c r="GUY64"/>
      <c r="GUZ64"/>
      <c r="GVA64"/>
      <c r="GVB64"/>
      <c r="GVC64"/>
      <c r="GVD64"/>
      <c r="GVE64"/>
      <c r="GVF64"/>
      <c r="GVG64"/>
      <c r="GVH64"/>
      <c r="GVI64"/>
      <c r="GVJ64"/>
      <c r="GVK64"/>
      <c r="GVL64"/>
      <c r="GVM64"/>
      <c r="GVN64"/>
      <c r="GVO64"/>
      <c r="GVP64"/>
      <c r="GVQ64"/>
      <c r="GVR64"/>
      <c r="GVS64"/>
      <c r="GVT64"/>
      <c r="GVU64"/>
      <c r="GVV64"/>
      <c r="GVW64"/>
      <c r="GVX64"/>
      <c r="GVY64"/>
      <c r="GVZ64"/>
      <c r="GWA64"/>
      <c r="GWB64"/>
      <c r="GWC64"/>
      <c r="GWD64"/>
      <c r="GWE64"/>
      <c r="GWF64"/>
      <c r="GWG64"/>
      <c r="GWH64"/>
      <c r="GWI64"/>
      <c r="GWJ64"/>
      <c r="GWK64"/>
      <c r="GWL64"/>
      <c r="GWM64"/>
      <c r="GWN64"/>
      <c r="GWO64"/>
      <c r="GWP64"/>
      <c r="GWQ64"/>
      <c r="GWR64"/>
      <c r="GWS64"/>
      <c r="GWT64"/>
      <c r="GWU64"/>
      <c r="GWV64"/>
      <c r="GWW64"/>
      <c r="GWX64"/>
      <c r="GWY64"/>
      <c r="GWZ64"/>
      <c r="GXA64"/>
      <c r="GXB64"/>
      <c r="GXC64"/>
      <c r="GXD64"/>
      <c r="GXE64"/>
      <c r="GXF64"/>
      <c r="GXG64"/>
      <c r="GXH64"/>
      <c r="GXI64"/>
      <c r="GXJ64"/>
      <c r="GXK64"/>
      <c r="GXL64"/>
      <c r="GXM64"/>
      <c r="GXN64"/>
      <c r="GXO64"/>
      <c r="GXP64"/>
      <c r="GXQ64"/>
      <c r="GXR64"/>
      <c r="GXS64"/>
      <c r="GXT64"/>
      <c r="GXU64"/>
      <c r="GXV64"/>
      <c r="GXW64"/>
      <c r="GXX64"/>
      <c r="GXY64"/>
      <c r="GXZ64"/>
      <c r="GYA64"/>
      <c r="GYB64"/>
      <c r="GYC64"/>
      <c r="GYD64"/>
      <c r="GYE64"/>
      <c r="GYF64"/>
      <c r="GYG64"/>
      <c r="GYH64"/>
      <c r="GYI64"/>
      <c r="GYJ64"/>
      <c r="GYK64"/>
      <c r="GYL64"/>
      <c r="GYM64"/>
      <c r="GYN64"/>
      <c r="GYO64"/>
      <c r="GYP64"/>
      <c r="GYQ64"/>
      <c r="GYR64"/>
      <c r="GYS64"/>
      <c r="GYT64"/>
      <c r="GYU64"/>
      <c r="GYV64"/>
      <c r="GYW64"/>
      <c r="GYX64"/>
      <c r="GYY64"/>
      <c r="GYZ64"/>
      <c r="GZA64"/>
      <c r="GZB64"/>
      <c r="GZC64"/>
      <c r="GZD64"/>
      <c r="GZE64"/>
      <c r="GZF64"/>
      <c r="GZG64"/>
      <c r="GZH64"/>
      <c r="GZI64"/>
      <c r="GZJ64"/>
      <c r="GZK64"/>
      <c r="GZL64"/>
      <c r="GZM64"/>
      <c r="GZN64"/>
      <c r="GZO64"/>
      <c r="GZP64"/>
      <c r="GZQ64"/>
      <c r="GZR64"/>
      <c r="GZS64"/>
      <c r="GZT64"/>
      <c r="GZU64"/>
      <c r="GZV64"/>
      <c r="GZW64"/>
      <c r="GZX64"/>
      <c r="GZY64"/>
      <c r="GZZ64"/>
      <c r="HAA64"/>
      <c r="HAB64"/>
      <c r="HAC64"/>
      <c r="HAD64"/>
      <c r="HAE64"/>
      <c r="HAF64"/>
      <c r="HAG64"/>
      <c r="HAH64"/>
      <c r="HAI64"/>
      <c r="HAJ64"/>
      <c r="HAK64"/>
      <c r="HAL64"/>
      <c r="HAM64"/>
      <c r="HAN64"/>
      <c r="HAO64"/>
      <c r="HAP64"/>
      <c r="HAQ64"/>
      <c r="HAR64"/>
      <c r="HAS64"/>
      <c r="HAT64"/>
      <c r="HAU64"/>
      <c r="HAV64"/>
      <c r="HAW64"/>
      <c r="HAX64"/>
      <c r="HAY64"/>
      <c r="HAZ64"/>
      <c r="HBA64"/>
      <c r="HBB64"/>
      <c r="HBC64"/>
      <c r="HBD64"/>
      <c r="HBE64"/>
      <c r="HBF64"/>
      <c r="HBG64"/>
      <c r="HBH64"/>
      <c r="HBI64"/>
      <c r="HBJ64"/>
      <c r="HBK64"/>
      <c r="HBL64"/>
      <c r="HBM64"/>
      <c r="HBN64"/>
      <c r="HBO64"/>
      <c r="HBP64"/>
      <c r="HBQ64"/>
      <c r="HBR64"/>
      <c r="HBS64"/>
      <c r="HBT64"/>
      <c r="HBU64"/>
      <c r="HBV64"/>
      <c r="HBW64"/>
      <c r="HBX64"/>
      <c r="HBY64"/>
      <c r="HBZ64"/>
      <c r="HCA64"/>
      <c r="HCB64"/>
      <c r="HCC64"/>
      <c r="HCD64"/>
      <c r="HCE64"/>
      <c r="HCF64"/>
      <c r="HCG64"/>
      <c r="HCH64"/>
      <c r="HCI64"/>
      <c r="HCJ64"/>
      <c r="HCK64"/>
      <c r="HCL64"/>
      <c r="HCM64"/>
      <c r="HCN64"/>
      <c r="HCO64"/>
      <c r="HCP64"/>
      <c r="HCQ64"/>
      <c r="HCR64"/>
      <c r="HCS64"/>
      <c r="HCT64"/>
      <c r="HCU64"/>
      <c r="HCV64"/>
      <c r="HCW64"/>
      <c r="HCX64"/>
      <c r="HCY64"/>
      <c r="HCZ64"/>
      <c r="HDA64"/>
      <c r="HDB64"/>
      <c r="HDC64"/>
      <c r="HDD64"/>
      <c r="HDE64"/>
      <c r="HDF64"/>
      <c r="HDG64"/>
      <c r="HDH64"/>
      <c r="HDI64"/>
      <c r="HDJ64"/>
      <c r="HDK64"/>
      <c r="HDL64"/>
      <c r="HDM64"/>
      <c r="HDN64"/>
      <c r="HDO64"/>
      <c r="HDP64"/>
      <c r="HDQ64"/>
      <c r="HDR64"/>
      <c r="HDS64"/>
      <c r="HDT64"/>
      <c r="HDU64"/>
      <c r="HDV64"/>
      <c r="HDW64"/>
      <c r="HDX64"/>
      <c r="HDY64"/>
      <c r="HDZ64"/>
      <c r="HEA64"/>
      <c r="HEB64"/>
      <c r="HEC64"/>
      <c r="HED64"/>
      <c r="HEE64"/>
      <c r="HEF64"/>
      <c r="HEG64"/>
      <c r="HEH64"/>
      <c r="HEI64"/>
      <c r="HEJ64"/>
      <c r="HEK64"/>
      <c r="HEL64"/>
      <c r="HEM64"/>
      <c r="HEN64"/>
      <c r="HEO64"/>
      <c r="HEP64"/>
      <c r="HEQ64"/>
      <c r="HER64"/>
      <c r="HES64"/>
      <c r="HET64"/>
      <c r="HEU64"/>
      <c r="HEV64"/>
      <c r="HEW64"/>
      <c r="HEX64"/>
      <c r="HEY64"/>
      <c r="HEZ64"/>
      <c r="HFA64"/>
      <c r="HFB64"/>
      <c r="HFC64"/>
      <c r="HFD64"/>
      <c r="HFE64"/>
      <c r="HFF64"/>
      <c r="HFG64"/>
      <c r="HFH64"/>
      <c r="HFI64"/>
      <c r="HFJ64"/>
      <c r="HFK64"/>
      <c r="HFL64"/>
      <c r="HFM64"/>
      <c r="HFN64"/>
      <c r="HFO64"/>
      <c r="HFP64"/>
      <c r="HFQ64"/>
      <c r="HFR64"/>
      <c r="HFS64"/>
      <c r="HFT64"/>
      <c r="HFU64"/>
      <c r="HFV64"/>
      <c r="HFW64"/>
      <c r="HFX64"/>
      <c r="HFY64"/>
      <c r="HFZ64"/>
      <c r="HGA64"/>
      <c r="HGB64"/>
      <c r="HGC64"/>
      <c r="HGD64"/>
      <c r="HGE64"/>
      <c r="HGF64"/>
      <c r="HGG64"/>
      <c r="HGH64"/>
      <c r="HGI64"/>
      <c r="HGJ64"/>
      <c r="HGK64"/>
      <c r="HGL64"/>
      <c r="HGM64"/>
      <c r="HGN64"/>
      <c r="HGO64"/>
      <c r="HGP64"/>
      <c r="HGQ64"/>
      <c r="HGR64"/>
      <c r="HGS64"/>
      <c r="HGT64"/>
      <c r="HGU64"/>
      <c r="HGV64"/>
      <c r="HGW64"/>
      <c r="HGX64"/>
      <c r="HGY64"/>
      <c r="HGZ64"/>
      <c r="HHA64"/>
      <c r="HHB64"/>
      <c r="HHC64"/>
      <c r="HHD64"/>
      <c r="HHE64"/>
      <c r="HHF64"/>
      <c r="HHG64"/>
      <c r="HHH64"/>
      <c r="HHI64"/>
      <c r="HHJ64"/>
      <c r="HHK64"/>
      <c r="HHL64"/>
      <c r="HHM64"/>
      <c r="HHN64"/>
      <c r="HHO64"/>
      <c r="HHP64"/>
      <c r="HHQ64"/>
      <c r="HHR64"/>
      <c r="HHS64"/>
      <c r="HHT64"/>
      <c r="HHU64"/>
      <c r="HHV64"/>
      <c r="HHW64"/>
      <c r="HHX64"/>
      <c r="HHY64"/>
      <c r="HHZ64"/>
      <c r="HIA64"/>
      <c r="HIB64"/>
      <c r="HIC64"/>
      <c r="HID64"/>
      <c r="HIE64"/>
      <c r="HIF64"/>
      <c r="HIG64"/>
      <c r="HIH64"/>
      <c r="HII64"/>
      <c r="HIJ64"/>
      <c r="HIK64"/>
      <c r="HIL64"/>
      <c r="HIM64"/>
      <c r="HIN64"/>
      <c r="HIO64"/>
      <c r="HIP64"/>
      <c r="HIQ64"/>
      <c r="HIR64"/>
      <c r="HIS64"/>
      <c r="HIT64"/>
      <c r="HIU64"/>
      <c r="HIV64"/>
      <c r="HIW64"/>
      <c r="HIX64"/>
      <c r="HIY64"/>
      <c r="HIZ64"/>
      <c r="HJA64"/>
      <c r="HJB64"/>
      <c r="HJC64"/>
      <c r="HJD64"/>
      <c r="HJE64"/>
      <c r="HJF64"/>
      <c r="HJG64"/>
      <c r="HJH64"/>
      <c r="HJI64"/>
      <c r="HJJ64"/>
      <c r="HJK64"/>
      <c r="HJL64"/>
      <c r="HJM64"/>
      <c r="HJN64"/>
      <c r="HJO64"/>
      <c r="HJP64"/>
      <c r="HJQ64"/>
      <c r="HJR64"/>
      <c r="HJS64"/>
      <c r="HJT64"/>
      <c r="HJU64"/>
      <c r="HJV64"/>
      <c r="HJW64"/>
      <c r="HJX64"/>
      <c r="HJY64"/>
      <c r="HJZ64"/>
      <c r="HKA64"/>
      <c r="HKB64"/>
      <c r="HKC64"/>
      <c r="HKD64"/>
      <c r="HKE64"/>
      <c r="HKF64"/>
      <c r="HKG64"/>
      <c r="HKH64"/>
      <c r="HKI64"/>
      <c r="HKJ64"/>
      <c r="HKK64"/>
      <c r="HKL64"/>
      <c r="HKM64"/>
      <c r="HKN64"/>
      <c r="HKO64"/>
      <c r="HKP64"/>
      <c r="HKQ64"/>
      <c r="HKR64"/>
      <c r="HKS64"/>
      <c r="HKT64"/>
      <c r="HKU64"/>
      <c r="HKV64"/>
      <c r="HKW64"/>
      <c r="HKX64"/>
      <c r="HKY64"/>
      <c r="HKZ64"/>
      <c r="HLA64"/>
      <c r="HLB64"/>
      <c r="HLC64"/>
      <c r="HLD64"/>
      <c r="HLE64"/>
      <c r="HLF64"/>
      <c r="HLG64"/>
      <c r="HLH64"/>
      <c r="HLI64"/>
      <c r="HLJ64"/>
      <c r="HLK64"/>
      <c r="HLL64"/>
      <c r="HLM64"/>
      <c r="HLN64"/>
      <c r="HLO64"/>
      <c r="HLP64"/>
      <c r="HLQ64"/>
      <c r="HLR64"/>
      <c r="HLS64"/>
      <c r="HLT64"/>
      <c r="HLU64"/>
      <c r="HLV64"/>
      <c r="HLW64"/>
      <c r="HLX64"/>
      <c r="HLY64"/>
      <c r="HLZ64"/>
      <c r="HMA64"/>
      <c r="HMB64"/>
      <c r="HMC64"/>
      <c r="HMD64"/>
      <c r="HME64"/>
      <c r="HMF64"/>
      <c r="HMG64"/>
      <c r="HMH64"/>
      <c r="HMI64"/>
      <c r="HMJ64"/>
      <c r="HMK64"/>
      <c r="HML64"/>
      <c r="HMM64"/>
      <c r="HMN64"/>
      <c r="HMO64"/>
      <c r="HMP64"/>
      <c r="HMQ64"/>
      <c r="HMR64"/>
      <c r="HMS64"/>
      <c r="HMT64"/>
      <c r="HMU64"/>
      <c r="HMV64"/>
      <c r="HMW64"/>
      <c r="HMX64"/>
      <c r="HMY64"/>
      <c r="HMZ64"/>
      <c r="HNA64"/>
      <c r="HNB64"/>
      <c r="HNC64"/>
      <c r="HND64"/>
      <c r="HNE64"/>
      <c r="HNF64"/>
      <c r="HNG64"/>
      <c r="HNH64"/>
      <c r="HNI64"/>
      <c r="HNJ64"/>
      <c r="HNK64"/>
      <c r="HNL64"/>
      <c r="HNM64"/>
      <c r="HNN64"/>
      <c r="HNO64"/>
      <c r="HNP64"/>
      <c r="HNQ64"/>
      <c r="HNR64"/>
      <c r="HNS64"/>
      <c r="HNT64"/>
      <c r="HNU64"/>
      <c r="HNV64"/>
      <c r="HNW64"/>
      <c r="HNX64"/>
      <c r="HNY64"/>
      <c r="HNZ64"/>
      <c r="HOA64"/>
      <c r="HOB64"/>
      <c r="HOC64"/>
      <c r="HOD64"/>
      <c r="HOE64"/>
      <c r="HOF64"/>
      <c r="HOG64"/>
      <c r="HOH64"/>
      <c r="HOI64"/>
      <c r="HOJ64"/>
      <c r="HOK64"/>
      <c r="HOL64"/>
      <c r="HOM64"/>
      <c r="HON64"/>
      <c r="HOO64"/>
      <c r="HOP64"/>
      <c r="HOQ64"/>
      <c r="HOR64"/>
      <c r="HOS64"/>
      <c r="HOT64"/>
      <c r="HOU64"/>
      <c r="HOV64"/>
      <c r="HOW64"/>
      <c r="HOX64"/>
      <c r="HOY64"/>
      <c r="HOZ64"/>
      <c r="HPA64"/>
      <c r="HPB64"/>
      <c r="HPC64"/>
      <c r="HPD64"/>
      <c r="HPE64"/>
      <c r="HPF64"/>
      <c r="HPG64"/>
      <c r="HPH64"/>
      <c r="HPI64"/>
      <c r="HPJ64"/>
      <c r="HPK64"/>
      <c r="HPL64"/>
      <c r="HPM64"/>
      <c r="HPN64"/>
      <c r="HPO64"/>
      <c r="HPP64"/>
      <c r="HPQ64"/>
      <c r="HPR64"/>
      <c r="HPS64"/>
      <c r="HPT64"/>
      <c r="HPU64"/>
      <c r="HPV64"/>
      <c r="HPW64"/>
      <c r="HPX64"/>
      <c r="HPY64"/>
      <c r="HPZ64"/>
      <c r="HQA64"/>
      <c r="HQB64"/>
      <c r="HQC64"/>
      <c r="HQD64"/>
      <c r="HQE64"/>
      <c r="HQF64"/>
      <c r="HQG64"/>
      <c r="HQH64"/>
      <c r="HQI64"/>
      <c r="HQJ64"/>
      <c r="HQK64"/>
      <c r="HQL64"/>
      <c r="HQM64"/>
      <c r="HQN64"/>
      <c r="HQO64"/>
      <c r="HQP64"/>
      <c r="HQQ64"/>
      <c r="HQR64"/>
      <c r="HQS64"/>
      <c r="HQT64"/>
      <c r="HQU64"/>
      <c r="HQV64"/>
      <c r="HQW64"/>
      <c r="HQX64"/>
      <c r="HQY64"/>
      <c r="HQZ64"/>
      <c r="HRA64"/>
      <c r="HRB64"/>
      <c r="HRC64"/>
      <c r="HRD64"/>
      <c r="HRE64"/>
      <c r="HRF64"/>
      <c r="HRG64"/>
      <c r="HRH64"/>
      <c r="HRI64"/>
      <c r="HRJ64"/>
      <c r="HRK64"/>
      <c r="HRL64"/>
      <c r="HRM64"/>
      <c r="HRN64"/>
      <c r="HRO64"/>
      <c r="HRP64"/>
      <c r="HRQ64"/>
      <c r="HRR64"/>
      <c r="HRS64"/>
      <c r="HRT64"/>
      <c r="HRU64"/>
      <c r="HRV64"/>
      <c r="HRW64"/>
      <c r="HRX64"/>
      <c r="HRY64"/>
      <c r="HRZ64"/>
      <c r="HSA64"/>
      <c r="HSB64"/>
      <c r="HSC64"/>
      <c r="HSD64"/>
      <c r="HSE64"/>
      <c r="HSF64"/>
      <c r="HSG64"/>
      <c r="HSH64"/>
      <c r="HSI64"/>
      <c r="HSJ64"/>
      <c r="HSK64"/>
      <c r="HSL64"/>
      <c r="HSM64"/>
      <c r="HSN64"/>
      <c r="HSO64"/>
      <c r="HSP64"/>
      <c r="HSQ64"/>
      <c r="HSR64"/>
      <c r="HSS64"/>
      <c r="HST64"/>
      <c r="HSU64"/>
      <c r="HSV64"/>
      <c r="HSW64"/>
      <c r="HSX64"/>
      <c r="HSY64"/>
      <c r="HSZ64"/>
      <c r="HTA64"/>
      <c r="HTB64"/>
      <c r="HTC64"/>
      <c r="HTD64"/>
      <c r="HTE64"/>
      <c r="HTF64"/>
      <c r="HTG64"/>
      <c r="HTH64"/>
      <c r="HTI64"/>
      <c r="HTJ64"/>
      <c r="HTK64"/>
      <c r="HTL64"/>
      <c r="HTM64"/>
      <c r="HTN64"/>
      <c r="HTO64"/>
      <c r="HTP64"/>
      <c r="HTQ64"/>
      <c r="HTR64"/>
      <c r="HTS64"/>
      <c r="HTT64"/>
      <c r="HTU64"/>
      <c r="HTV64"/>
      <c r="HTW64"/>
      <c r="HTX64"/>
      <c r="HTY64"/>
      <c r="HTZ64"/>
      <c r="HUA64"/>
      <c r="HUB64"/>
      <c r="HUC64"/>
      <c r="HUD64"/>
      <c r="HUE64"/>
      <c r="HUF64"/>
      <c r="HUG64"/>
      <c r="HUH64"/>
      <c r="HUI64"/>
      <c r="HUJ64"/>
      <c r="HUK64"/>
      <c r="HUL64"/>
      <c r="HUM64"/>
      <c r="HUN64"/>
      <c r="HUO64"/>
      <c r="HUP64"/>
      <c r="HUQ64"/>
      <c r="HUR64"/>
      <c r="HUS64"/>
      <c r="HUT64"/>
      <c r="HUU64"/>
      <c r="HUV64"/>
      <c r="HUW64"/>
      <c r="HUX64"/>
      <c r="HUY64"/>
      <c r="HUZ64"/>
      <c r="HVA64"/>
      <c r="HVB64"/>
      <c r="HVC64"/>
      <c r="HVD64"/>
      <c r="HVE64"/>
      <c r="HVF64"/>
      <c r="HVG64"/>
      <c r="HVH64"/>
      <c r="HVI64"/>
      <c r="HVJ64"/>
      <c r="HVK64"/>
      <c r="HVL64"/>
      <c r="HVM64"/>
      <c r="HVN64"/>
      <c r="HVO64"/>
      <c r="HVP64"/>
      <c r="HVQ64"/>
      <c r="HVR64"/>
      <c r="HVS64"/>
      <c r="HVT64"/>
      <c r="HVU64"/>
      <c r="HVV64"/>
      <c r="HVW64"/>
      <c r="HVX64"/>
      <c r="HVY64"/>
      <c r="HVZ64"/>
      <c r="HWA64"/>
      <c r="HWB64"/>
      <c r="HWC64"/>
      <c r="HWD64"/>
      <c r="HWE64"/>
      <c r="HWF64"/>
      <c r="HWG64"/>
      <c r="HWH64"/>
      <c r="HWI64"/>
      <c r="HWJ64"/>
      <c r="HWK64"/>
      <c r="HWL64"/>
      <c r="HWM64"/>
      <c r="HWN64"/>
      <c r="HWO64"/>
      <c r="HWP64"/>
      <c r="HWQ64"/>
      <c r="HWR64"/>
      <c r="HWS64"/>
      <c r="HWT64"/>
      <c r="HWU64"/>
      <c r="HWV64"/>
      <c r="HWW64"/>
      <c r="HWX64"/>
      <c r="HWY64"/>
      <c r="HWZ64"/>
      <c r="HXA64"/>
      <c r="HXB64"/>
      <c r="HXC64"/>
      <c r="HXD64"/>
      <c r="HXE64"/>
      <c r="HXF64"/>
      <c r="HXG64"/>
      <c r="HXH64"/>
      <c r="HXI64"/>
      <c r="HXJ64"/>
      <c r="HXK64"/>
      <c r="HXL64"/>
      <c r="HXM64"/>
      <c r="HXN64"/>
      <c r="HXO64"/>
      <c r="HXP64"/>
      <c r="HXQ64"/>
      <c r="HXR64"/>
      <c r="HXS64"/>
      <c r="HXT64"/>
      <c r="HXU64"/>
      <c r="HXV64"/>
      <c r="HXW64"/>
      <c r="HXX64"/>
      <c r="HXY64"/>
      <c r="HXZ64"/>
      <c r="HYA64"/>
      <c r="HYB64"/>
      <c r="HYC64"/>
      <c r="HYD64"/>
      <c r="HYE64"/>
      <c r="HYF64"/>
      <c r="HYG64"/>
      <c r="HYH64"/>
      <c r="HYI64"/>
      <c r="HYJ64"/>
      <c r="HYK64"/>
      <c r="HYL64"/>
      <c r="HYM64"/>
      <c r="HYN64"/>
      <c r="HYO64"/>
      <c r="HYP64"/>
      <c r="HYQ64"/>
      <c r="HYR64"/>
      <c r="HYS64"/>
      <c r="HYT64"/>
      <c r="HYU64"/>
      <c r="HYV64"/>
      <c r="HYW64"/>
      <c r="HYX64"/>
      <c r="HYY64"/>
      <c r="HYZ64"/>
      <c r="HZA64"/>
      <c r="HZB64"/>
      <c r="HZC64"/>
      <c r="HZD64"/>
      <c r="HZE64"/>
      <c r="HZF64"/>
      <c r="HZG64"/>
      <c r="HZH64"/>
      <c r="HZI64"/>
      <c r="HZJ64"/>
      <c r="HZK64"/>
      <c r="HZL64"/>
      <c r="HZM64"/>
      <c r="HZN64"/>
      <c r="HZO64"/>
      <c r="HZP64"/>
      <c r="HZQ64"/>
      <c r="HZR64"/>
      <c r="HZS64"/>
      <c r="HZT64"/>
      <c r="HZU64"/>
      <c r="HZV64"/>
      <c r="HZW64"/>
      <c r="HZX64"/>
      <c r="HZY64"/>
      <c r="HZZ64"/>
      <c r="IAA64"/>
      <c r="IAB64"/>
      <c r="IAC64"/>
      <c r="IAD64"/>
      <c r="IAE64"/>
      <c r="IAF64"/>
      <c r="IAG64"/>
      <c r="IAH64"/>
      <c r="IAI64"/>
      <c r="IAJ64"/>
      <c r="IAK64"/>
      <c r="IAL64"/>
      <c r="IAM64"/>
      <c r="IAN64"/>
      <c r="IAO64"/>
      <c r="IAP64"/>
      <c r="IAQ64"/>
      <c r="IAR64"/>
      <c r="IAS64"/>
      <c r="IAT64"/>
      <c r="IAU64"/>
      <c r="IAV64"/>
      <c r="IAW64"/>
      <c r="IAX64"/>
      <c r="IAY64"/>
      <c r="IAZ64"/>
      <c r="IBA64"/>
      <c r="IBB64"/>
      <c r="IBC64"/>
      <c r="IBD64"/>
      <c r="IBE64"/>
      <c r="IBF64"/>
      <c r="IBG64"/>
      <c r="IBH64"/>
      <c r="IBI64"/>
      <c r="IBJ64"/>
      <c r="IBK64"/>
      <c r="IBL64"/>
      <c r="IBM64"/>
      <c r="IBN64"/>
      <c r="IBO64"/>
      <c r="IBP64"/>
      <c r="IBQ64"/>
      <c r="IBR64"/>
      <c r="IBS64"/>
      <c r="IBT64"/>
      <c r="IBU64"/>
      <c r="IBV64"/>
      <c r="IBW64"/>
      <c r="IBX64"/>
      <c r="IBY64"/>
      <c r="IBZ64"/>
      <c r="ICA64"/>
      <c r="ICB64"/>
      <c r="ICC64"/>
      <c r="ICD64"/>
      <c r="ICE64"/>
      <c r="ICF64"/>
      <c r="ICG64"/>
      <c r="ICH64"/>
      <c r="ICI64"/>
      <c r="ICJ64"/>
      <c r="ICK64"/>
      <c r="ICL64"/>
      <c r="ICM64"/>
      <c r="ICN64"/>
      <c r="ICO64"/>
      <c r="ICP64"/>
      <c r="ICQ64"/>
      <c r="ICR64"/>
      <c r="ICS64"/>
      <c r="ICT64"/>
      <c r="ICU64"/>
      <c r="ICV64"/>
      <c r="ICW64"/>
      <c r="ICX64"/>
      <c r="ICY64"/>
      <c r="ICZ64"/>
      <c r="IDA64"/>
      <c r="IDB64"/>
      <c r="IDC64"/>
      <c r="IDD64"/>
      <c r="IDE64"/>
      <c r="IDF64"/>
      <c r="IDG64"/>
      <c r="IDH64"/>
      <c r="IDI64"/>
      <c r="IDJ64"/>
      <c r="IDK64"/>
      <c r="IDL64"/>
      <c r="IDM64"/>
      <c r="IDN64"/>
      <c r="IDO64"/>
      <c r="IDP64"/>
      <c r="IDQ64"/>
      <c r="IDR64"/>
      <c r="IDS64"/>
      <c r="IDT64"/>
      <c r="IDU64"/>
      <c r="IDV64"/>
      <c r="IDW64"/>
      <c r="IDX64"/>
      <c r="IDY64"/>
      <c r="IDZ64"/>
      <c r="IEA64"/>
      <c r="IEB64"/>
      <c r="IEC64"/>
      <c r="IED64"/>
      <c r="IEE64"/>
      <c r="IEF64"/>
      <c r="IEG64"/>
      <c r="IEH64"/>
      <c r="IEI64"/>
      <c r="IEJ64"/>
      <c r="IEK64"/>
      <c r="IEL64"/>
      <c r="IEM64"/>
      <c r="IEN64"/>
      <c r="IEO64"/>
      <c r="IEP64"/>
      <c r="IEQ64"/>
      <c r="IER64"/>
      <c r="IES64"/>
      <c r="IET64"/>
      <c r="IEU64"/>
      <c r="IEV64"/>
      <c r="IEW64"/>
      <c r="IEX64"/>
      <c r="IEY64"/>
      <c r="IEZ64"/>
      <c r="IFA64"/>
      <c r="IFB64"/>
      <c r="IFC64"/>
      <c r="IFD64"/>
      <c r="IFE64"/>
      <c r="IFF64"/>
      <c r="IFG64"/>
      <c r="IFH64"/>
      <c r="IFI64"/>
      <c r="IFJ64"/>
      <c r="IFK64"/>
      <c r="IFL64"/>
      <c r="IFM64"/>
      <c r="IFN64"/>
      <c r="IFO64"/>
      <c r="IFP64"/>
      <c r="IFQ64"/>
      <c r="IFR64"/>
      <c r="IFS64"/>
      <c r="IFT64"/>
      <c r="IFU64"/>
      <c r="IFV64"/>
      <c r="IFW64"/>
      <c r="IFX64"/>
      <c r="IFY64"/>
      <c r="IFZ64"/>
      <c r="IGA64"/>
      <c r="IGB64"/>
      <c r="IGC64"/>
      <c r="IGD64"/>
      <c r="IGE64"/>
      <c r="IGF64"/>
      <c r="IGG64"/>
      <c r="IGH64"/>
      <c r="IGI64"/>
      <c r="IGJ64"/>
      <c r="IGK64"/>
      <c r="IGL64"/>
      <c r="IGM64"/>
      <c r="IGN64"/>
      <c r="IGO64"/>
      <c r="IGP64"/>
      <c r="IGQ64"/>
      <c r="IGR64"/>
      <c r="IGS64"/>
      <c r="IGT64"/>
      <c r="IGU64"/>
      <c r="IGV64"/>
      <c r="IGW64"/>
      <c r="IGX64"/>
      <c r="IGY64"/>
      <c r="IGZ64"/>
      <c r="IHA64"/>
      <c r="IHB64"/>
      <c r="IHC64"/>
      <c r="IHD64"/>
      <c r="IHE64"/>
      <c r="IHF64"/>
      <c r="IHG64"/>
      <c r="IHH64"/>
      <c r="IHI64"/>
      <c r="IHJ64"/>
      <c r="IHK64"/>
      <c r="IHL64"/>
      <c r="IHM64"/>
      <c r="IHN64"/>
      <c r="IHO64"/>
      <c r="IHP64"/>
      <c r="IHQ64"/>
      <c r="IHR64"/>
      <c r="IHS64"/>
      <c r="IHT64"/>
      <c r="IHU64"/>
      <c r="IHV64"/>
      <c r="IHW64"/>
      <c r="IHX64"/>
      <c r="IHY64"/>
      <c r="IHZ64"/>
      <c r="IIA64"/>
      <c r="IIB64"/>
      <c r="IIC64"/>
      <c r="IID64"/>
      <c r="IIE64"/>
      <c r="IIF64"/>
      <c r="IIG64"/>
      <c r="IIH64"/>
      <c r="III64"/>
      <c r="IIJ64"/>
      <c r="IIK64"/>
      <c r="IIL64"/>
      <c r="IIM64"/>
      <c r="IIN64"/>
      <c r="IIO64"/>
      <c r="IIP64"/>
      <c r="IIQ64"/>
      <c r="IIR64"/>
      <c r="IIS64"/>
      <c r="IIT64"/>
      <c r="IIU64"/>
      <c r="IIV64"/>
      <c r="IIW64"/>
      <c r="IIX64"/>
      <c r="IIY64"/>
      <c r="IIZ64"/>
      <c r="IJA64"/>
      <c r="IJB64"/>
      <c r="IJC64"/>
      <c r="IJD64"/>
      <c r="IJE64"/>
      <c r="IJF64"/>
      <c r="IJG64"/>
      <c r="IJH64"/>
      <c r="IJI64"/>
      <c r="IJJ64"/>
      <c r="IJK64"/>
      <c r="IJL64"/>
      <c r="IJM64"/>
      <c r="IJN64"/>
      <c r="IJO64"/>
      <c r="IJP64"/>
      <c r="IJQ64"/>
      <c r="IJR64"/>
      <c r="IJS64"/>
      <c r="IJT64"/>
      <c r="IJU64"/>
      <c r="IJV64"/>
      <c r="IJW64"/>
      <c r="IJX64"/>
      <c r="IJY64"/>
      <c r="IJZ64"/>
      <c r="IKA64"/>
      <c r="IKB64"/>
      <c r="IKC64"/>
      <c r="IKD64"/>
      <c r="IKE64"/>
      <c r="IKF64"/>
      <c r="IKG64"/>
      <c r="IKH64"/>
      <c r="IKI64"/>
      <c r="IKJ64"/>
      <c r="IKK64"/>
      <c r="IKL64"/>
      <c r="IKM64"/>
      <c r="IKN64"/>
      <c r="IKO64"/>
      <c r="IKP64"/>
      <c r="IKQ64"/>
      <c r="IKR64"/>
      <c r="IKS64"/>
      <c r="IKT64"/>
      <c r="IKU64"/>
      <c r="IKV64"/>
      <c r="IKW64"/>
      <c r="IKX64"/>
      <c r="IKY64"/>
      <c r="IKZ64"/>
      <c r="ILA64"/>
      <c r="ILB64"/>
      <c r="ILC64"/>
      <c r="ILD64"/>
      <c r="ILE64"/>
      <c r="ILF64"/>
      <c r="ILG64"/>
      <c r="ILH64"/>
      <c r="ILI64"/>
      <c r="ILJ64"/>
      <c r="ILK64"/>
      <c r="ILL64"/>
      <c r="ILM64"/>
      <c r="ILN64"/>
      <c r="ILO64"/>
      <c r="ILP64"/>
      <c r="ILQ64"/>
      <c r="ILR64"/>
      <c r="ILS64"/>
      <c r="ILT64"/>
      <c r="ILU64"/>
      <c r="ILV64"/>
      <c r="ILW64"/>
      <c r="ILX64"/>
      <c r="ILY64"/>
      <c r="ILZ64"/>
      <c r="IMA64"/>
      <c r="IMB64"/>
      <c r="IMC64"/>
      <c r="IMD64"/>
      <c r="IME64"/>
      <c r="IMF64"/>
      <c r="IMG64"/>
      <c r="IMH64"/>
      <c r="IMI64"/>
      <c r="IMJ64"/>
      <c r="IMK64"/>
      <c r="IML64"/>
      <c r="IMM64"/>
      <c r="IMN64"/>
      <c r="IMO64"/>
      <c r="IMP64"/>
      <c r="IMQ64"/>
      <c r="IMR64"/>
      <c r="IMS64"/>
      <c r="IMT64"/>
      <c r="IMU64"/>
      <c r="IMV64"/>
      <c r="IMW64"/>
      <c r="IMX64"/>
      <c r="IMY64"/>
      <c r="IMZ64"/>
      <c r="INA64"/>
      <c r="INB64"/>
      <c r="INC64"/>
      <c r="IND64"/>
      <c r="INE64"/>
      <c r="INF64"/>
      <c r="ING64"/>
      <c r="INH64"/>
      <c r="INI64"/>
      <c r="INJ64"/>
      <c r="INK64"/>
      <c r="INL64"/>
      <c r="INM64"/>
      <c r="INN64"/>
      <c r="INO64"/>
      <c r="INP64"/>
      <c r="INQ64"/>
      <c r="INR64"/>
      <c r="INS64"/>
      <c r="INT64"/>
      <c r="INU64"/>
      <c r="INV64"/>
      <c r="INW64"/>
      <c r="INX64"/>
      <c r="INY64"/>
      <c r="INZ64"/>
      <c r="IOA64"/>
      <c r="IOB64"/>
      <c r="IOC64"/>
      <c r="IOD64"/>
      <c r="IOE64"/>
      <c r="IOF64"/>
      <c r="IOG64"/>
      <c r="IOH64"/>
      <c r="IOI64"/>
      <c r="IOJ64"/>
      <c r="IOK64"/>
      <c r="IOL64"/>
      <c r="IOM64"/>
      <c r="ION64"/>
      <c r="IOO64"/>
      <c r="IOP64"/>
      <c r="IOQ64"/>
      <c r="IOR64"/>
      <c r="IOS64"/>
      <c r="IOT64"/>
      <c r="IOU64"/>
      <c r="IOV64"/>
      <c r="IOW64"/>
      <c r="IOX64"/>
      <c r="IOY64"/>
      <c r="IOZ64"/>
      <c r="IPA64"/>
      <c r="IPB64"/>
      <c r="IPC64"/>
      <c r="IPD64"/>
      <c r="IPE64"/>
      <c r="IPF64"/>
      <c r="IPG64"/>
      <c r="IPH64"/>
      <c r="IPI64"/>
      <c r="IPJ64"/>
      <c r="IPK64"/>
      <c r="IPL64"/>
      <c r="IPM64"/>
      <c r="IPN64"/>
      <c r="IPO64"/>
      <c r="IPP64"/>
      <c r="IPQ64"/>
      <c r="IPR64"/>
      <c r="IPS64"/>
      <c r="IPT64"/>
      <c r="IPU64"/>
      <c r="IPV64"/>
      <c r="IPW64"/>
      <c r="IPX64"/>
      <c r="IPY64"/>
      <c r="IPZ64"/>
      <c r="IQA64"/>
      <c r="IQB64"/>
      <c r="IQC64"/>
      <c r="IQD64"/>
      <c r="IQE64"/>
      <c r="IQF64"/>
      <c r="IQG64"/>
      <c r="IQH64"/>
      <c r="IQI64"/>
      <c r="IQJ64"/>
      <c r="IQK64"/>
      <c r="IQL64"/>
      <c r="IQM64"/>
      <c r="IQN64"/>
      <c r="IQO64"/>
      <c r="IQP64"/>
      <c r="IQQ64"/>
      <c r="IQR64"/>
      <c r="IQS64"/>
      <c r="IQT64"/>
      <c r="IQU64"/>
      <c r="IQV64"/>
      <c r="IQW64"/>
      <c r="IQX64"/>
      <c r="IQY64"/>
      <c r="IQZ64"/>
      <c r="IRA64"/>
      <c r="IRB64"/>
      <c r="IRC64"/>
      <c r="IRD64"/>
      <c r="IRE64"/>
      <c r="IRF64"/>
      <c r="IRG64"/>
      <c r="IRH64"/>
      <c r="IRI64"/>
      <c r="IRJ64"/>
      <c r="IRK64"/>
      <c r="IRL64"/>
      <c r="IRM64"/>
      <c r="IRN64"/>
      <c r="IRO64"/>
      <c r="IRP64"/>
      <c r="IRQ64"/>
      <c r="IRR64"/>
      <c r="IRS64"/>
      <c r="IRT64"/>
      <c r="IRU64"/>
      <c r="IRV64"/>
      <c r="IRW64"/>
      <c r="IRX64"/>
      <c r="IRY64"/>
      <c r="IRZ64"/>
      <c r="ISA64"/>
      <c r="ISB64"/>
      <c r="ISC64"/>
      <c r="ISD64"/>
      <c r="ISE64"/>
      <c r="ISF64"/>
      <c r="ISG64"/>
      <c r="ISH64"/>
      <c r="ISI64"/>
      <c r="ISJ64"/>
      <c r="ISK64"/>
      <c r="ISL64"/>
      <c r="ISM64"/>
      <c r="ISN64"/>
      <c r="ISO64"/>
      <c r="ISP64"/>
      <c r="ISQ64"/>
      <c r="ISR64"/>
      <c r="ISS64"/>
      <c r="IST64"/>
      <c r="ISU64"/>
      <c r="ISV64"/>
      <c r="ISW64"/>
      <c r="ISX64"/>
      <c r="ISY64"/>
      <c r="ISZ64"/>
      <c r="ITA64"/>
      <c r="ITB64"/>
      <c r="ITC64"/>
      <c r="ITD64"/>
      <c r="ITE64"/>
      <c r="ITF64"/>
      <c r="ITG64"/>
      <c r="ITH64"/>
      <c r="ITI64"/>
      <c r="ITJ64"/>
      <c r="ITK64"/>
      <c r="ITL64"/>
      <c r="ITM64"/>
      <c r="ITN64"/>
      <c r="ITO64"/>
      <c r="ITP64"/>
      <c r="ITQ64"/>
      <c r="ITR64"/>
      <c r="ITS64"/>
      <c r="ITT64"/>
      <c r="ITU64"/>
      <c r="ITV64"/>
      <c r="ITW64"/>
      <c r="ITX64"/>
      <c r="ITY64"/>
      <c r="ITZ64"/>
      <c r="IUA64"/>
      <c r="IUB64"/>
      <c r="IUC64"/>
      <c r="IUD64"/>
      <c r="IUE64"/>
      <c r="IUF64"/>
      <c r="IUG64"/>
      <c r="IUH64"/>
      <c r="IUI64"/>
      <c r="IUJ64"/>
      <c r="IUK64"/>
      <c r="IUL64"/>
      <c r="IUM64"/>
      <c r="IUN64"/>
      <c r="IUO64"/>
      <c r="IUP64"/>
      <c r="IUQ64"/>
      <c r="IUR64"/>
      <c r="IUS64"/>
      <c r="IUT64"/>
      <c r="IUU64"/>
      <c r="IUV64"/>
      <c r="IUW64"/>
      <c r="IUX64"/>
      <c r="IUY64"/>
      <c r="IUZ64"/>
      <c r="IVA64"/>
      <c r="IVB64"/>
      <c r="IVC64"/>
      <c r="IVD64"/>
      <c r="IVE64"/>
      <c r="IVF64"/>
      <c r="IVG64"/>
      <c r="IVH64"/>
      <c r="IVI64"/>
      <c r="IVJ64"/>
      <c r="IVK64"/>
      <c r="IVL64"/>
      <c r="IVM64"/>
      <c r="IVN64"/>
      <c r="IVO64"/>
      <c r="IVP64"/>
      <c r="IVQ64"/>
      <c r="IVR64"/>
      <c r="IVS64"/>
      <c r="IVT64"/>
      <c r="IVU64"/>
      <c r="IVV64"/>
      <c r="IVW64"/>
      <c r="IVX64"/>
      <c r="IVY64"/>
      <c r="IVZ64"/>
      <c r="IWA64"/>
      <c r="IWB64"/>
      <c r="IWC64"/>
      <c r="IWD64"/>
      <c r="IWE64"/>
      <c r="IWF64"/>
      <c r="IWG64"/>
      <c r="IWH64"/>
      <c r="IWI64"/>
      <c r="IWJ64"/>
      <c r="IWK64"/>
      <c r="IWL64"/>
      <c r="IWM64"/>
      <c r="IWN64"/>
      <c r="IWO64"/>
      <c r="IWP64"/>
      <c r="IWQ64"/>
      <c r="IWR64"/>
      <c r="IWS64"/>
      <c r="IWT64"/>
      <c r="IWU64"/>
      <c r="IWV64"/>
      <c r="IWW64"/>
      <c r="IWX64"/>
      <c r="IWY64"/>
      <c r="IWZ64"/>
      <c r="IXA64"/>
      <c r="IXB64"/>
      <c r="IXC64"/>
      <c r="IXD64"/>
      <c r="IXE64"/>
      <c r="IXF64"/>
      <c r="IXG64"/>
      <c r="IXH64"/>
      <c r="IXI64"/>
      <c r="IXJ64"/>
      <c r="IXK64"/>
      <c r="IXL64"/>
      <c r="IXM64"/>
      <c r="IXN64"/>
      <c r="IXO64"/>
      <c r="IXP64"/>
      <c r="IXQ64"/>
      <c r="IXR64"/>
      <c r="IXS64"/>
      <c r="IXT64"/>
      <c r="IXU64"/>
      <c r="IXV64"/>
      <c r="IXW64"/>
      <c r="IXX64"/>
      <c r="IXY64"/>
      <c r="IXZ64"/>
      <c r="IYA64"/>
      <c r="IYB64"/>
      <c r="IYC64"/>
      <c r="IYD64"/>
      <c r="IYE64"/>
      <c r="IYF64"/>
      <c r="IYG64"/>
      <c r="IYH64"/>
      <c r="IYI64"/>
      <c r="IYJ64"/>
      <c r="IYK64"/>
      <c r="IYL64"/>
      <c r="IYM64"/>
      <c r="IYN64"/>
      <c r="IYO64"/>
      <c r="IYP64"/>
      <c r="IYQ64"/>
      <c r="IYR64"/>
      <c r="IYS64"/>
      <c r="IYT64"/>
      <c r="IYU64"/>
      <c r="IYV64"/>
      <c r="IYW64"/>
      <c r="IYX64"/>
      <c r="IYY64"/>
      <c r="IYZ64"/>
      <c r="IZA64"/>
      <c r="IZB64"/>
      <c r="IZC64"/>
      <c r="IZD64"/>
      <c r="IZE64"/>
      <c r="IZF64"/>
      <c r="IZG64"/>
      <c r="IZH64"/>
      <c r="IZI64"/>
      <c r="IZJ64"/>
      <c r="IZK64"/>
      <c r="IZL64"/>
      <c r="IZM64"/>
      <c r="IZN64"/>
      <c r="IZO64"/>
      <c r="IZP64"/>
      <c r="IZQ64"/>
      <c r="IZR64"/>
      <c r="IZS64"/>
      <c r="IZT64"/>
      <c r="IZU64"/>
      <c r="IZV64"/>
      <c r="IZW64"/>
      <c r="IZX64"/>
      <c r="IZY64"/>
      <c r="IZZ64"/>
      <c r="JAA64"/>
      <c r="JAB64"/>
      <c r="JAC64"/>
      <c r="JAD64"/>
      <c r="JAE64"/>
      <c r="JAF64"/>
      <c r="JAG64"/>
      <c r="JAH64"/>
      <c r="JAI64"/>
      <c r="JAJ64"/>
      <c r="JAK64"/>
      <c r="JAL64"/>
      <c r="JAM64"/>
      <c r="JAN64"/>
      <c r="JAO64"/>
      <c r="JAP64"/>
      <c r="JAQ64"/>
      <c r="JAR64"/>
      <c r="JAS64"/>
      <c r="JAT64"/>
      <c r="JAU64"/>
      <c r="JAV64"/>
      <c r="JAW64"/>
      <c r="JAX64"/>
      <c r="JAY64"/>
      <c r="JAZ64"/>
      <c r="JBA64"/>
      <c r="JBB64"/>
      <c r="JBC64"/>
      <c r="JBD64"/>
      <c r="JBE64"/>
      <c r="JBF64"/>
      <c r="JBG64"/>
      <c r="JBH64"/>
      <c r="JBI64"/>
      <c r="JBJ64"/>
      <c r="JBK64"/>
      <c r="JBL64"/>
      <c r="JBM64"/>
      <c r="JBN64"/>
      <c r="JBO64"/>
      <c r="JBP64"/>
      <c r="JBQ64"/>
      <c r="JBR64"/>
      <c r="JBS64"/>
      <c r="JBT64"/>
      <c r="JBU64"/>
      <c r="JBV64"/>
      <c r="JBW64"/>
      <c r="JBX64"/>
      <c r="JBY64"/>
      <c r="JBZ64"/>
      <c r="JCA64"/>
      <c r="JCB64"/>
      <c r="JCC64"/>
      <c r="JCD64"/>
      <c r="JCE64"/>
      <c r="JCF64"/>
      <c r="JCG64"/>
      <c r="JCH64"/>
      <c r="JCI64"/>
      <c r="JCJ64"/>
      <c r="JCK64"/>
      <c r="JCL64"/>
      <c r="JCM64"/>
      <c r="JCN64"/>
      <c r="JCO64"/>
      <c r="JCP64"/>
      <c r="JCQ64"/>
      <c r="JCR64"/>
      <c r="JCS64"/>
      <c r="JCT64"/>
      <c r="JCU64"/>
      <c r="JCV64"/>
      <c r="JCW64"/>
      <c r="JCX64"/>
      <c r="JCY64"/>
      <c r="JCZ64"/>
      <c r="JDA64"/>
      <c r="JDB64"/>
      <c r="JDC64"/>
      <c r="JDD64"/>
      <c r="JDE64"/>
      <c r="JDF64"/>
      <c r="JDG64"/>
      <c r="JDH64"/>
      <c r="JDI64"/>
      <c r="JDJ64"/>
      <c r="JDK64"/>
      <c r="JDL64"/>
      <c r="JDM64"/>
      <c r="JDN64"/>
      <c r="JDO64"/>
      <c r="JDP64"/>
      <c r="JDQ64"/>
      <c r="JDR64"/>
      <c r="JDS64"/>
      <c r="JDT64"/>
      <c r="JDU64"/>
      <c r="JDV64"/>
      <c r="JDW64"/>
      <c r="JDX64"/>
      <c r="JDY64"/>
      <c r="JDZ64"/>
      <c r="JEA64"/>
      <c r="JEB64"/>
      <c r="JEC64"/>
      <c r="JED64"/>
      <c r="JEE64"/>
      <c r="JEF64"/>
      <c r="JEG64"/>
      <c r="JEH64"/>
      <c r="JEI64"/>
      <c r="JEJ64"/>
      <c r="JEK64"/>
      <c r="JEL64"/>
      <c r="JEM64"/>
      <c r="JEN64"/>
      <c r="JEO64"/>
      <c r="JEP64"/>
      <c r="JEQ64"/>
      <c r="JER64"/>
      <c r="JES64"/>
      <c r="JET64"/>
      <c r="JEU64"/>
      <c r="JEV64"/>
      <c r="JEW64"/>
      <c r="JEX64"/>
      <c r="JEY64"/>
      <c r="JEZ64"/>
      <c r="JFA64"/>
      <c r="JFB64"/>
      <c r="JFC64"/>
      <c r="JFD64"/>
      <c r="JFE64"/>
      <c r="JFF64"/>
      <c r="JFG64"/>
      <c r="JFH64"/>
      <c r="JFI64"/>
      <c r="JFJ64"/>
      <c r="JFK64"/>
      <c r="JFL64"/>
      <c r="JFM64"/>
      <c r="JFN64"/>
      <c r="JFO64"/>
      <c r="JFP64"/>
      <c r="JFQ64"/>
      <c r="JFR64"/>
      <c r="JFS64"/>
      <c r="JFT64"/>
      <c r="JFU64"/>
      <c r="JFV64"/>
      <c r="JFW64"/>
      <c r="JFX64"/>
      <c r="JFY64"/>
      <c r="JFZ64"/>
      <c r="JGA64"/>
      <c r="JGB64"/>
      <c r="JGC64"/>
      <c r="JGD64"/>
      <c r="JGE64"/>
      <c r="JGF64"/>
      <c r="JGG64"/>
      <c r="JGH64"/>
      <c r="JGI64"/>
      <c r="JGJ64"/>
      <c r="JGK64"/>
      <c r="JGL64"/>
      <c r="JGM64"/>
      <c r="JGN64"/>
      <c r="JGO64"/>
      <c r="JGP64"/>
      <c r="JGQ64"/>
      <c r="JGR64"/>
      <c r="JGS64"/>
      <c r="JGT64"/>
      <c r="JGU64"/>
      <c r="JGV64"/>
      <c r="JGW64"/>
      <c r="JGX64"/>
      <c r="JGY64"/>
      <c r="JGZ64"/>
      <c r="JHA64"/>
      <c r="JHB64"/>
      <c r="JHC64"/>
      <c r="JHD64"/>
      <c r="JHE64"/>
      <c r="JHF64"/>
      <c r="JHG64"/>
      <c r="JHH64"/>
      <c r="JHI64"/>
      <c r="JHJ64"/>
      <c r="JHK64"/>
      <c r="JHL64"/>
      <c r="JHM64"/>
      <c r="JHN64"/>
      <c r="JHO64"/>
      <c r="JHP64"/>
      <c r="JHQ64"/>
      <c r="JHR64"/>
      <c r="JHS64"/>
      <c r="JHT64"/>
      <c r="JHU64"/>
      <c r="JHV64"/>
      <c r="JHW64"/>
      <c r="JHX64"/>
      <c r="JHY64"/>
      <c r="JHZ64"/>
      <c r="JIA64"/>
      <c r="JIB64"/>
      <c r="JIC64"/>
      <c r="JID64"/>
      <c r="JIE64"/>
      <c r="JIF64"/>
      <c r="JIG64"/>
      <c r="JIH64"/>
      <c r="JII64"/>
      <c r="JIJ64"/>
      <c r="JIK64"/>
      <c r="JIL64"/>
      <c r="JIM64"/>
      <c r="JIN64"/>
      <c r="JIO64"/>
      <c r="JIP64"/>
      <c r="JIQ64"/>
      <c r="JIR64"/>
      <c r="JIS64"/>
      <c r="JIT64"/>
      <c r="JIU64"/>
      <c r="JIV64"/>
      <c r="JIW64"/>
      <c r="JIX64"/>
      <c r="JIY64"/>
      <c r="JIZ64"/>
      <c r="JJA64"/>
      <c r="JJB64"/>
      <c r="JJC64"/>
      <c r="JJD64"/>
      <c r="JJE64"/>
      <c r="JJF64"/>
      <c r="JJG64"/>
      <c r="JJH64"/>
      <c r="JJI64"/>
      <c r="JJJ64"/>
      <c r="JJK64"/>
      <c r="JJL64"/>
      <c r="JJM64"/>
      <c r="JJN64"/>
      <c r="JJO64"/>
      <c r="JJP64"/>
      <c r="JJQ64"/>
      <c r="JJR64"/>
      <c r="JJS64"/>
      <c r="JJT64"/>
      <c r="JJU64"/>
      <c r="JJV64"/>
      <c r="JJW64"/>
      <c r="JJX64"/>
      <c r="JJY64"/>
      <c r="JJZ64"/>
      <c r="JKA64"/>
      <c r="JKB64"/>
      <c r="JKC64"/>
      <c r="JKD64"/>
      <c r="JKE64"/>
      <c r="JKF64"/>
      <c r="JKG64"/>
      <c r="JKH64"/>
      <c r="JKI64"/>
      <c r="JKJ64"/>
      <c r="JKK64"/>
      <c r="JKL64"/>
      <c r="JKM64"/>
      <c r="JKN64"/>
      <c r="JKO64"/>
      <c r="JKP64"/>
      <c r="JKQ64"/>
      <c r="JKR64"/>
      <c r="JKS64"/>
      <c r="JKT64"/>
      <c r="JKU64"/>
      <c r="JKV64"/>
      <c r="JKW64"/>
      <c r="JKX64"/>
      <c r="JKY64"/>
      <c r="JKZ64"/>
      <c r="JLA64"/>
      <c r="JLB64"/>
      <c r="JLC64"/>
      <c r="JLD64"/>
      <c r="JLE64"/>
      <c r="JLF64"/>
      <c r="JLG64"/>
      <c r="JLH64"/>
      <c r="JLI64"/>
      <c r="JLJ64"/>
      <c r="JLK64"/>
      <c r="JLL64"/>
      <c r="JLM64"/>
      <c r="JLN64"/>
      <c r="JLO64"/>
      <c r="JLP64"/>
      <c r="JLQ64"/>
      <c r="JLR64"/>
      <c r="JLS64"/>
      <c r="JLT64"/>
      <c r="JLU64"/>
      <c r="JLV64"/>
      <c r="JLW64"/>
      <c r="JLX64"/>
      <c r="JLY64"/>
      <c r="JLZ64"/>
      <c r="JMA64"/>
      <c r="JMB64"/>
      <c r="JMC64"/>
      <c r="JMD64"/>
      <c r="JME64"/>
      <c r="JMF64"/>
      <c r="JMG64"/>
      <c r="JMH64"/>
      <c r="JMI64"/>
      <c r="JMJ64"/>
      <c r="JMK64"/>
      <c r="JML64"/>
      <c r="JMM64"/>
      <c r="JMN64"/>
      <c r="JMO64"/>
      <c r="JMP64"/>
      <c r="JMQ64"/>
      <c r="JMR64"/>
      <c r="JMS64"/>
      <c r="JMT64"/>
      <c r="JMU64"/>
      <c r="JMV64"/>
      <c r="JMW64"/>
      <c r="JMX64"/>
      <c r="JMY64"/>
      <c r="JMZ64"/>
      <c r="JNA64"/>
      <c r="JNB64"/>
      <c r="JNC64"/>
      <c r="JND64"/>
      <c r="JNE64"/>
      <c r="JNF64"/>
      <c r="JNG64"/>
      <c r="JNH64"/>
      <c r="JNI64"/>
      <c r="JNJ64"/>
      <c r="JNK64"/>
      <c r="JNL64"/>
      <c r="JNM64"/>
      <c r="JNN64"/>
      <c r="JNO64"/>
      <c r="JNP64"/>
      <c r="JNQ64"/>
      <c r="JNR64"/>
      <c r="JNS64"/>
      <c r="JNT64"/>
      <c r="JNU64"/>
      <c r="JNV64"/>
      <c r="JNW64"/>
      <c r="JNX64"/>
      <c r="JNY64"/>
      <c r="JNZ64"/>
      <c r="JOA64"/>
      <c r="JOB64"/>
      <c r="JOC64"/>
      <c r="JOD64"/>
      <c r="JOE64"/>
      <c r="JOF64"/>
      <c r="JOG64"/>
      <c r="JOH64"/>
      <c r="JOI64"/>
      <c r="JOJ64"/>
      <c r="JOK64"/>
      <c r="JOL64"/>
      <c r="JOM64"/>
      <c r="JON64"/>
      <c r="JOO64"/>
      <c r="JOP64"/>
      <c r="JOQ64"/>
      <c r="JOR64"/>
      <c r="JOS64"/>
      <c r="JOT64"/>
      <c r="JOU64"/>
      <c r="JOV64"/>
      <c r="JOW64"/>
      <c r="JOX64"/>
      <c r="JOY64"/>
      <c r="JOZ64"/>
      <c r="JPA64"/>
      <c r="JPB64"/>
      <c r="JPC64"/>
      <c r="JPD64"/>
      <c r="JPE64"/>
      <c r="JPF64"/>
      <c r="JPG64"/>
      <c r="JPH64"/>
      <c r="JPI64"/>
      <c r="JPJ64"/>
      <c r="JPK64"/>
      <c r="JPL64"/>
      <c r="JPM64"/>
      <c r="JPN64"/>
      <c r="JPO64"/>
      <c r="JPP64"/>
      <c r="JPQ64"/>
      <c r="JPR64"/>
      <c r="JPS64"/>
      <c r="JPT64"/>
      <c r="JPU64"/>
      <c r="JPV64"/>
      <c r="JPW64"/>
      <c r="JPX64"/>
      <c r="JPY64"/>
      <c r="JPZ64"/>
      <c r="JQA64"/>
      <c r="JQB64"/>
      <c r="JQC64"/>
      <c r="JQD64"/>
      <c r="JQE64"/>
      <c r="JQF64"/>
      <c r="JQG64"/>
      <c r="JQH64"/>
      <c r="JQI64"/>
      <c r="JQJ64"/>
      <c r="JQK64"/>
      <c r="JQL64"/>
      <c r="JQM64"/>
      <c r="JQN64"/>
      <c r="JQO64"/>
      <c r="JQP64"/>
      <c r="JQQ64"/>
      <c r="JQR64"/>
      <c r="JQS64"/>
      <c r="JQT64"/>
      <c r="JQU64"/>
      <c r="JQV64"/>
      <c r="JQW64"/>
      <c r="JQX64"/>
      <c r="JQY64"/>
      <c r="JQZ64"/>
      <c r="JRA64"/>
      <c r="JRB64"/>
      <c r="JRC64"/>
      <c r="JRD64"/>
      <c r="JRE64"/>
      <c r="JRF64"/>
      <c r="JRG64"/>
      <c r="JRH64"/>
      <c r="JRI64"/>
      <c r="JRJ64"/>
      <c r="JRK64"/>
      <c r="JRL64"/>
      <c r="JRM64"/>
      <c r="JRN64"/>
      <c r="JRO64"/>
      <c r="JRP64"/>
      <c r="JRQ64"/>
      <c r="JRR64"/>
      <c r="JRS64"/>
      <c r="JRT64"/>
      <c r="JRU64"/>
      <c r="JRV64"/>
      <c r="JRW64"/>
      <c r="JRX64"/>
      <c r="JRY64"/>
      <c r="JRZ64"/>
      <c r="JSA64"/>
      <c r="JSB64"/>
      <c r="JSC64"/>
      <c r="JSD64"/>
      <c r="JSE64"/>
      <c r="JSF64"/>
      <c r="JSG64"/>
      <c r="JSH64"/>
      <c r="JSI64"/>
      <c r="JSJ64"/>
      <c r="JSK64"/>
      <c r="JSL64"/>
      <c r="JSM64"/>
      <c r="JSN64"/>
      <c r="JSO64"/>
      <c r="JSP64"/>
      <c r="JSQ64"/>
      <c r="JSR64"/>
      <c r="JSS64"/>
      <c r="JST64"/>
      <c r="JSU64"/>
      <c r="JSV64"/>
      <c r="JSW64"/>
      <c r="JSX64"/>
      <c r="JSY64"/>
      <c r="JSZ64"/>
      <c r="JTA64"/>
      <c r="JTB64"/>
      <c r="JTC64"/>
      <c r="JTD64"/>
      <c r="JTE64"/>
      <c r="JTF64"/>
      <c r="JTG64"/>
      <c r="JTH64"/>
      <c r="JTI64"/>
      <c r="JTJ64"/>
      <c r="JTK64"/>
      <c r="JTL64"/>
      <c r="JTM64"/>
      <c r="JTN64"/>
      <c r="JTO64"/>
      <c r="JTP64"/>
      <c r="JTQ64"/>
      <c r="JTR64"/>
      <c r="JTS64"/>
      <c r="JTT64"/>
      <c r="JTU64"/>
      <c r="JTV64"/>
      <c r="JTW64"/>
      <c r="JTX64"/>
      <c r="JTY64"/>
      <c r="JTZ64"/>
      <c r="JUA64"/>
      <c r="JUB64"/>
      <c r="JUC64"/>
      <c r="JUD64"/>
      <c r="JUE64"/>
      <c r="JUF64"/>
      <c r="JUG64"/>
      <c r="JUH64"/>
      <c r="JUI64"/>
      <c r="JUJ64"/>
      <c r="JUK64"/>
      <c r="JUL64"/>
      <c r="JUM64"/>
      <c r="JUN64"/>
      <c r="JUO64"/>
      <c r="JUP64"/>
      <c r="JUQ64"/>
      <c r="JUR64"/>
      <c r="JUS64"/>
      <c r="JUT64"/>
      <c r="JUU64"/>
      <c r="JUV64"/>
      <c r="JUW64"/>
      <c r="JUX64"/>
      <c r="JUY64"/>
      <c r="JUZ64"/>
      <c r="JVA64"/>
      <c r="JVB64"/>
      <c r="JVC64"/>
      <c r="JVD64"/>
      <c r="JVE64"/>
      <c r="JVF64"/>
      <c r="JVG64"/>
      <c r="JVH64"/>
      <c r="JVI64"/>
      <c r="JVJ64"/>
      <c r="JVK64"/>
      <c r="JVL64"/>
      <c r="JVM64"/>
      <c r="JVN64"/>
      <c r="JVO64"/>
      <c r="JVP64"/>
      <c r="JVQ64"/>
      <c r="JVR64"/>
      <c r="JVS64"/>
      <c r="JVT64"/>
      <c r="JVU64"/>
      <c r="JVV64"/>
      <c r="JVW64"/>
      <c r="JVX64"/>
      <c r="JVY64"/>
      <c r="JVZ64"/>
      <c r="JWA64"/>
      <c r="JWB64"/>
      <c r="JWC64"/>
      <c r="JWD64"/>
      <c r="JWE64"/>
      <c r="JWF64"/>
      <c r="JWG64"/>
      <c r="JWH64"/>
      <c r="JWI64"/>
      <c r="JWJ64"/>
      <c r="JWK64"/>
      <c r="JWL64"/>
      <c r="JWM64"/>
      <c r="JWN64"/>
      <c r="JWO64"/>
      <c r="JWP64"/>
      <c r="JWQ64"/>
      <c r="JWR64"/>
      <c r="JWS64"/>
      <c r="JWT64"/>
      <c r="JWU64"/>
      <c r="JWV64"/>
      <c r="JWW64"/>
      <c r="JWX64"/>
      <c r="JWY64"/>
      <c r="JWZ64"/>
      <c r="JXA64"/>
      <c r="JXB64"/>
      <c r="JXC64"/>
      <c r="JXD64"/>
      <c r="JXE64"/>
      <c r="JXF64"/>
      <c r="JXG64"/>
      <c r="JXH64"/>
      <c r="JXI64"/>
      <c r="JXJ64"/>
      <c r="JXK64"/>
      <c r="JXL64"/>
      <c r="JXM64"/>
      <c r="JXN64"/>
      <c r="JXO64"/>
      <c r="JXP64"/>
      <c r="JXQ64"/>
      <c r="JXR64"/>
      <c r="JXS64"/>
      <c r="JXT64"/>
      <c r="JXU64"/>
      <c r="JXV64"/>
      <c r="JXW64"/>
      <c r="JXX64"/>
      <c r="JXY64"/>
      <c r="JXZ64"/>
      <c r="JYA64"/>
      <c r="JYB64"/>
      <c r="JYC64"/>
      <c r="JYD64"/>
      <c r="JYE64"/>
      <c r="JYF64"/>
      <c r="JYG64"/>
      <c r="JYH64"/>
      <c r="JYI64"/>
      <c r="JYJ64"/>
      <c r="JYK64"/>
      <c r="JYL64"/>
      <c r="JYM64"/>
      <c r="JYN64"/>
      <c r="JYO64"/>
      <c r="JYP64"/>
      <c r="JYQ64"/>
      <c r="JYR64"/>
      <c r="JYS64"/>
      <c r="JYT64"/>
      <c r="JYU64"/>
      <c r="JYV64"/>
      <c r="JYW64"/>
      <c r="JYX64"/>
      <c r="JYY64"/>
      <c r="JYZ64"/>
      <c r="JZA64"/>
      <c r="JZB64"/>
      <c r="JZC64"/>
      <c r="JZD64"/>
      <c r="JZE64"/>
      <c r="JZF64"/>
      <c r="JZG64"/>
      <c r="JZH64"/>
      <c r="JZI64"/>
      <c r="JZJ64"/>
      <c r="JZK64"/>
      <c r="JZL64"/>
      <c r="JZM64"/>
      <c r="JZN64"/>
      <c r="JZO64"/>
      <c r="JZP64"/>
      <c r="JZQ64"/>
      <c r="JZR64"/>
      <c r="JZS64"/>
      <c r="JZT64"/>
      <c r="JZU64"/>
      <c r="JZV64"/>
      <c r="JZW64"/>
      <c r="JZX64"/>
      <c r="JZY64"/>
      <c r="JZZ64"/>
      <c r="KAA64"/>
      <c r="KAB64"/>
      <c r="KAC64"/>
      <c r="KAD64"/>
      <c r="KAE64"/>
      <c r="KAF64"/>
      <c r="KAG64"/>
      <c r="KAH64"/>
      <c r="KAI64"/>
      <c r="KAJ64"/>
      <c r="KAK64"/>
      <c r="KAL64"/>
      <c r="KAM64"/>
      <c r="KAN64"/>
      <c r="KAO64"/>
      <c r="KAP64"/>
      <c r="KAQ64"/>
      <c r="KAR64"/>
      <c r="KAS64"/>
      <c r="KAT64"/>
      <c r="KAU64"/>
      <c r="KAV64"/>
      <c r="KAW64"/>
      <c r="KAX64"/>
      <c r="KAY64"/>
      <c r="KAZ64"/>
      <c r="KBA64"/>
      <c r="KBB64"/>
      <c r="KBC64"/>
      <c r="KBD64"/>
      <c r="KBE64"/>
      <c r="KBF64"/>
      <c r="KBG64"/>
      <c r="KBH64"/>
      <c r="KBI64"/>
      <c r="KBJ64"/>
      <c r="KBK64"/>
      <c r="KBL64"/>
      <c r="KBM64"/>
      <c r="KBN64"/>
      <c r="KBO64"/>
      <c r="KBP64"/>
      <c r="KBQ64"/>
      <c r="KBR64"/>
      <c r="KBS64"/>
      <c r="KBT64"/>
      <c r="KBU64"/>
      <c r="KBV64"/>
      <c r="KBW64"/>
      <c r="KBX64"/>
      <c r="KBY64"/>
      <c r="KBZ64"/>
      <c r="KCA64"/>
      <c r="KCB64"/>
      <c r="KCC64"/>
      <c r="KCD64"/>
      <c r="KCE64"/>
      <c r="KCF64"/>
      <c r="KCG64"/>
      <c r="KCH64"/>
      <c r="KCI64"/>
      <c r="KCJ64"/>
      <c r="KCK64"/>
      <c r="KCL64"/>
      <c r="KCM64"/>
      <c r="KCN64"/>
      <c r="KCO64"/>
      <c r="KCP64"/>
      <c r="KCQ64"/>
      <c r="KCR64"/>
      <c r="KCS64"/>
      <c r="KCT64"/>
      <c r="KCU64"/>
      <c r="KCV64"/>
      <c r="KCW64"/>
      <c r="KCX64"/>
      <c r="KCY64"/>
      <c r="KCZ64"/>
      <c r="KDA64"/>
      <c r="KDB64"/>
      <c r="KDC64"/>
      <c r="KDD64"/>
      <c r="KDE64"/>
      <c r="KDF64"/>
      <c r="KDG64"/>
      <c r="KDH64"/>
      <c r="KDI64"/>
      <c r="KDJ64"/>
      <c r="KDK64"/>
      <c r="KDL64"/>
      <c r="KDM64"/>
      <c r="KDN64"/>
      <c r="KDO64"/>
      <c r="KDP64"/>
      <c r="KDQ64"/>
      <c r="KDR64"/>
      <c r="KDS64"/>
      <c r="KDT64"/>
      <c r="KDU64"/>
      <c r="KDV64"/>
      <c r="KDW64"/>
      <c r="KDX64"/>
      <c r="KDY64"/>
      <c r="KDZ64"/>
      <c r="KEA64"/>
      <c r="KEB64"/>
      <c r="KEC64"/>
      <c r="KED64"/>
      <c r="KEE64"/>
      <c r="KEF64"/>
      <c r="KEG64"/>
      <c r="KEH64"/>
      <c r="KEI64"/>
      <c r="KEJ64"/>
      <c r="KEK64"/>
      <c r="KEL64"/>
      <c r="KEM64"/>
      <c r="KEN64"/>
      <c r="KEO64"/>
      <c r="KEP64"/>
      <c r="KEQ64"/>
      <c r="KER64"/>
      <c r="KES64"/>
      <c r="KET64"/>
      <c r="KEU64"/>
      <c r="KEV64"/>
      <c r="KEW64"/>
      <c r="KEX64"/>
      <c r="KEY64"/>
      <c r="KEZ64"/>
      <c r="KFA64"/>
      <c r="KFB64"/>
      <c r="KFC64"/>
      <c r="KFD64"/>
      <c r="KFE64"/>
      <c r="KFF64"/>
      <c r="KFG64"/>
      <c r="KFH64"/>
      <c r="KFI64"/>
      <c r="KFJ64"/>
      <c r="KFK64"/>
      <c r="KFL64"/>
      <c r="KFM64"/>
      <c r="KFN64"/>
      <c r="KFO64"/>
      <c r="KFP64"/>
      <c r="KFQ64"/>
      <c r="KFR64"/>
      <c r="KFS64"/>
      <c r="KFT64"/>
      <c r="KFU64"/>
      <c r="KFV64"/>
      <c r="KFW64"/>
      <c r="KFX64"/>
      <c r="KFY64"/>
      <c r="KFZ64"/>
      <c r="KGA64"/>
      <c r="KGB64"/>
      <c r="KGC64"/>
      <c r="KGD64"/>
      <c r="KGE64"/>
      <c r="KGF64"/>
      <c r="KGG64"/>
      <c r="KGH64"/>
      <c r="KGI64"/>
      <c r="KGJ64"/>
      <c r="KGK64"/>
      <c r="KGL64"/>
      <c r="KGM64"/>
      <c r="KGN64"/>
      <c r="KGO64"/>
      <c r="KGP64"/>
      <c r="KGQ64"/>
      <c r="KGR64"/>
      <c r="KGS64"/>
      <c r="KGT64"/>
      <c r="KGU64"/>
      <c r="KGV64"/>
      <c r="KGW64"/>
      <c r="KGX64"/>
      <c r="KGY64"/>
      <c r="KGZ64"/>
      <c r="KHA64"/>
      <c r="KHB64"/>
      <c r="KHC64"/>
      <c r="KHD64"/>
      <c r="KHE64"/>
      <c r="KHF64"/>
      <c r="KHG64"/>
      <c r="KHH64"/>
      <c r="KHI64"/>
      <c r="KHJ64"/>
      <c r="KHK64"/>
      <c r="KHL64"/>
      <c r="KHM64"/>
      <c r="KHN64"/>
      <c r="KHO64"/>
      <c r="KHP64"/>
      <c r="KHQ64"/>
      <c r="KHR64"/>
      <c r="KHS64"/>
      <c r="KHT64"/>
      <c r="KHU64"/>
      <c r="KHV64"/>
      <c r="KHW64"/>
      <c r="KHX64"/>
      <c r="KHY64"/>
      <c r="KHZ64"/>
      <c r="KIA64"/>
      <c r="KIB64"/>
      <c r="KIC64"/>
      <c r="KID64"/>
      <c r="KIE64"/>
      <c r="KIF64"/>
      <c r="KIG64"/>
      <c r="KIH64"/>
      <c r="KII64"/>
      <c r="KIJ64"/>
      <c r="KIK64"/>
      <c r="KIL64"/>
      <c r="KIM64"/>
      <c r="KIN64"/>
      <c r="KIO64"/>
      <c r="KIP64"/>
      <c r="KIQ64"/>
      <c r="KIR64"/>
      <c r="KIS64"/>
      <c r="KIT64"/>
      <c r="KIU64"/>
      <c r="KIV64"/>
      <c r="KIW64"/>
      <c r="KIX64"/>
      <c r="KIY64"/>
      <c r="KIZ64"/>
      <c r="KJA64"/>
      <c r="KJB64"/>
      <c r="KJC64"/>
      <c r="KJD64"/>
      <c r="KJE64"/>
      <c r="KJF64"/>
      <c r="KJG64"/>
      <c r="KJH64"/>
      <c r="KJI64"/>
      <c r="KJJ64"/>
      <c r="KJK64"/>
      <c r="KJL64"/>
      <c r="KJM64"/>
      <c r="KJN64"/>
      <c r="KJO64"/>
      <c r="KJP64"/>
      <c r="KJQ64"/>
      <c r="KJR64"/>
      <c r="KJS64"/>
      <c r="KJT64"/>
      <c r="KJU64"/>
      <c r="KJV64"/>
      <c r="KJW64"/>
      <c r="KJX64"/>
      <c r="KJY64"/>
      <c r="KJZ64"/>
      <c r="KKA64"/>
      <c r="KKB64"/>
      <c r="KKC64"/>
      <c r="KKD64"/>
      <c r="KKE64"/>
      <c r="KKF64"/>
      <c r="KKG64"/>
      <c r="KKH64"/>
      <c r="KKI64"/>
      <c r="KKJ64"/>
      <c r="KKK64"/>
      <c r="KKL64"/>
      <c r="KKM64"/>
      <c r="KKN64"/>
      <c r="KKO64"/>
      <c r="KKP64"/>
      <c r="KKQ64"/>
      <c r="KKR64"/>
      <c r="KKS64"/>
      <c r="KKT64"/>
      <c r="KKU64"/>
      <c r="KKV64"/>
      <c r="KKW64"/>
      <c r="KKX64"/>
      <c r="KKY64"/>
      <c r="KKZ64"/>
      <c r="KLA64"/>
      <c r="KLB64"/>
      <c r="KLC64"/>
      <c r="KLD64"/>
      <c r="KLE64"/>
      <c r="KLF64"/>
      <c r="KLG64"/>
      <c r="KLH64"/>
      <c r="KLI64"/>
      <c r="KLJ64"/>
      <c r="KLK64"/>
      <c r="KLL64"/>
      <c r="KLM64"/>
      <c r="KLN64"/>
      <c r="KLO64"/>
      <c r="KLP64"/>
      <c r="KLQ64"/>
      <c r="KLR64"/>
      <c r="KLS64"/>
      <c r="KLT64"/>
      <c r="KLU64"/>
      <c r="KLV64"/>
      <c r="KLW64"/>
      <c r="KLX64"/>
      <c r="KLY64"/>
      <c r="KLZ64"/>
      <c r="KMA64"/>
      <c r="KMB64"/>
      <c r="KMC64"/>
      <c r="KMD64"/>
      <c r="KME64"/>
      <c r="KMF64"/>
      <c r="KMG64"/>
      <c r="KMH64"/>
      <c r="KMI64"/>
      <c r="KMJ64"/>
      <c r="KMK64"/>
      <c r="KML64"/>
      <c r="KMM64"/>
      <c r="KMN64"/>
      <c r="KMO64"/>
      <c r="KMP64"/>
      <c r="KMQ64"/>
      <c r="KMR64"/>
      <c r="KMS64"/>
      <c r="KMT64"/>
      <c r="KMU64"/>
      <c r="KMV64"/>
      <c r="KMW64"/>
      <c r="KMX64"/>
      <c r="KMY64"/>
      <c r="KMZ64"/>
      <c r="KNA64"/>
      <c r="KNB64"/>
      <c r="KNC64"/>
      <c r="KND64"/>
      <c r="KNE64"/>
      <c r="KNF64"/>
      <c r="KNG64"/>
      <c r="KNH64"/>
      <c r="KNI64"/>
      <c r="KNJ64"/>
      <c r="KNK64"/>
      <c r="KNL64"/>
      <c r="KNM64"/>
      <c r="KNN64"/>
      <c r="KNO64"/>
      <c r="KNP64"/>
      <c r="KNQ64"/>
      <c r="KNR64"/>
      <c r="KNS64"/>
      <c r="KNT64"/>
      <c r="KNU64"/>
      <c r="KNV64"/>
      <c r="KNW64"/>
      <c r="KNX64"/>
      <c r="KNY64"/>
      <c r="KNZ64"/>
      <c r="KOA64"/>
      <c r="KOB64"/>
      <c r="KOC64"/>
      <c r="KOD64"/>
      <c r="KOE64"/>
      <c r="KOF64"/>
      <c r="KOG64"/>
      <c r="KOH64"/>
      <c r="KOI64"/>
      <c r="KOJ64"/>
      <c r="KOK64"/>
      <c r="KOL64"/>
      <c r="KOM64"/>
      <c r="KON64"/>
      <c r="KOO64"/>
      <c r="KOP64"/>
      <c r="KOQ64"/>
      <c r="KOR64"/>
      <c r="KOS64"/>
      <c r="KOT64"/>
      <c r="KOU64"/>
      <c r="KOV64"/>
      <c r="KOW64"/>
      <c r="KOX64"/>
      <c r="KOY64"/>
      <c r="KOZ64"/>
      <c r="KPA64"/>
      <c r="KPB64"/>
      <c r="KPC64"/>
      <c r="KPD64"/>
      <c r="KPE64"/>
      <c r="KPF64"/>
      <c r="KPG64"/>
      <c r="KPH64"/>
      <c r="KPI64"/>
      <c r="KPJ64"/>
      <c r="KPK64"/>
      <c r="KPL64"/>
      <c r="KPM64"/>
      <c r="KPN64"/>
      <c r="KPO64"/>
      <c r="KPP64"/>
      <c r="KPQ64"/>
      <c r="KPR64"/>
      <c r="KPS64"/>
      <c r="KPT64"/>
      <c r="KPU64"/>
      <c r="KPV64"/>
      <c r="KPW64"/>
      <c r="KPX64"/>
      <c r="KPY64"/>
      <c r="KPZ64"/>
      <c r="KQA64"/>
      <c r="KQB64"/>
      <c r="KQC64"/>
      <c r="KQD64"/>
      <c r="KQE64"/>
      <c r="KQF64"/>
      <c r="KQG64"/>
      <c r="KQH64"/>
      <c r="KQI64"/>
      <c r="KQJ64"/>
      <c r="KQK64"/>
      <c r="KQL64"/>
      <c r="KQM64"/>
      <c r="KQN64"/>
      <c r="KQO64"/>
      <c r="KQP64"/>
      <c r="KQQ64"/>
      <c r="KQR64"/>
      <c r="KQS64"/>
      <c r="KQT64"/>
      <c r="KQU64"/>
      <c r="KQV64"/>
      <c r="KQW64"/>
      <c r="KQX64"/>
      <c r="KQY64"/>
      <c r="KQZ64"/>
      <c r="KRA64"/>
      <c r="KRB64"/>
      <c r="KRC64"/>
      <c r="KRD64"/>
      <c r="KRE64"/>
      <c r="KRF64"/>
      <c r="KRG64"/>
      <c r="KRH64"/>
      <c r="KRI64"/>
      <c r="KRJ64"/>
      <c r="KRK64"/>
      <c r="KRL64"/>
      <c r="KRM64"/>
      <c r="KRN64"/>
      <c r="KRO64"/>
      <c r="KRP64"/>
      <c r="KRQ64"/>
      <c r="KRR64"/>
      <c r="KRS64"/>
      <c r="KRT64"/>
      <c r="KRU64"/>
      <c r="KRV64"/>
      <c r="KRW64"/>
      <c r="KRX64"/>
      <c r="KRY64"/>
      <c r="KRZ64"/>
      <c r="KSA64"/>
      <c r="KSB64"/>
      <c r="KSC64"/>
      <c r="KSD64"/>
      <c r="KSE64"/>
      <c r="KSF64"/>
      <c r="KSG64"/>
      <c r="KSH64"/>
      <c r="KSI64"/>
      <c r="KSJ64"/>
      <c r="KSK64"/>
      <c r="KSL64"/>
      <c r="KSM64"/>
      <c r="KSN64"/>
      <c r="KSO64"/>
      <c r="KSP64"/>
      <c r="KSQ64"/>
      <c r="KSR64"/>
      <c r="KSS64"/>
      <c r="KST64"/>
      <c r="KSU64"/>
      <c r="KSV64"/>
      <c r="KSW64"/>
      <c r="KSX64"/>
      <c r="KSY64"/>
      <c r="KSZ64"/>
      <c r="KTA64"/>
      <c r="KTB64"/>
      <c r="KTC64"/>
      <c r="KTD64"/>
      <c r="KTE64"/>
      <c r="KTF64"/>
      <c r="KTG64"/>
      <c r="KTH64"/>
      <c r="KTI64"/>
      <c r="KTJ64"/>
      <c r="KTK64"/>
      <c r="KTL64"/>
      <c r="KTM64"/>
      <c r="KTN64"/>
      <c r="KTO64"/>
      <c r="KTP64"/>
      <c r="KTQ64"/>
      <c r="KTR64"/>
      <c r="KTS64"/>
      <c r="KTT64"/>
      <c r="KTU64"/>
      <c r="KTV64"/>
      <c r="KTW64"/>
      <c r="KTX64"/>
      <c r="KTY64"/>
      <c r="KTZ64"/>
      <c r="KUA64"/>
      <c r="KUB64"/>
      <c r="KUC64"/>
      <c r="KUD64"/>
      <c r="KUE64"/>
      <c r="KUF64"/>
      <c r="KUG64"/>
      <c r="KUH64"/>
      <c r="KUI64"/>
      <c r="KUJ64"/>
      <c r="KUK64"/>
      <c r="KUL64"/>
      <c r="KUM64"/>
      <c r="KUN64"/>
      <c r="KUO64"/>
      <c r="KUP64"/>
      <c r="KUQ64"/>
      <c r="KUR64"/>
      <c r="KUS64"/>
      <c r="KUT64"/>
      <c r="KUU64"/>
      <c r="KUV64"/>
      <c r="KUW64"/>
      <c r="KUX64"/>
      <c r="KUY64"/>
      <c r="KUZ64"/>
      <c r="KVA64"/>
      <c r="KVB64"/>
      <c r="KVC64"/>
      <c r="KVD64"/>
      <c r="KVE64"/>
      <c r="KVF64"/>
      <c r="KVG64"/>
      <c r="KVH64"/>
      <c r="KVI64"/>
      <c r="KVJ64"/>
      <c r="KVK64"/>
      <c r="KVL64"/>
      <c r="KVM64"/>
      <c r="KVN64"/>
      <c r="KVO64"/>
      <c r="KVP64"/>
      <c r="KVQ64"/>
      <c r="KVR64"/>
      <c r="KVS64"/>
      <c r="KVT64"/>
      <c r="KVU64"/>
      <c r="KVV64"/>
      <c r="KVW64"/>
      <c r="KVX64"/>
      <c r="KVY64"/>
      <c r="KVZ64"/>
      <c r="KWA64"/>
      <c r="KWB64"/>
      <c r="KWC64"/>
      <c r="KWD64"/>
      <c r="KWE64"/>
      <c r="KWF64"/>
      <c r="KWG64"/>
      <c r="KWH64"/>
      <c r="KWI64"/>
      <c r="KWJ64"/>
      <c r="KWK64"/>
      <c r="KWL64"/>
      <c r="KWM64"/>
      <c r="KWN64"/>
      <c r="KWO64"/>
      <c r="KWP64"/>
      <c r="KWQ64"/>
      <c r="KWR64"/>
      <c r="KWS64"/>
      <c r="KWT64"/>
      <c r="KWU64"/>
      <c r="KWV64"/>
      <c r="KWW64"/>
      <c r="KWX64"/>
      <c r="KWY64"/>
      <c r="KWZ64"/>
      <c r="KXA64"/>
      <c r="KXB64"/>
      <c r="KXC64"/>
      <c r="KXD64"/>
      <c r="KXE64"/>
      <c r="KXF64"/>
      <c r="KXG64"/>
      <c r="KXH64"/>
      <c r="KXI64"/>
      <c r="KXJ64"/>
      <c r="KXK64"/>
      <c r="KXL64"/>
      <c r="KXM64"/>
      <c r="KXN64"/>
      <c r="KXO64"/>
      <c r="KXP64"/>
      <c r="KXQ64"/>
      <c r="KXR64"/>
      <c r="KXS64"/>
      <c r="KXT64"/>
      <c r="KXU64"/>
      <c r="KXV64"/>
      <c r="KXW64"/>
      <c r="KXX64"/>
      <c r="KXY64"/>
      <c r="KXZ64"/>
      <c r="KYA64"/>
      <c r="KYB64"/>
      <c r="KYC64"/>
      <c r="KYD64"/>
      <c r="KYE64"/>
      <c r="KYF64"/>
      <c r="KYG64"/>
      <c r="KYH64"/>
      <c r="KYI64"/>
      <c r="KYJ64"/>
      <c r="KYK64"/>
      <c r="KYL64"/>
      <c r="KYM64"/>
      <c r="KYN64"/>
      <c r="KYO64"/>
      <c r="KYP64"/>
      <c r="KYQ64"/>
      <c r="KYR64"/>
      <c r="KYS64"/>
      <c r="KYT64"/>
      <c r="KYU64"/>
      <c r="KYV64"/>
      <c r="KYW64"/>
      <c r="KYX64"/>
      <c r="KYY64"/>
      <c r="KYZ64"/>
      <c r="KZA64"/>
      <c r="KZB64"/>
      <c r="KZC64"/>
      <c r="KZD64"/>
      <c r="KZE64"/>
      <c r="KZF64"/>
      <c r="KZG64"/>
      <c r="KZH64"/>
      <c r="KZI64"/>
      <c r="KZJ64"/>
      <c r="KZK64"/>
      <c r="KZL64"/>
      <c r="KZM64"/>
      <c r="KZN64"/>
      <c r="KZO64"/>
      <c r="KZP64"/>
      <c r="KZQ64"/>
      <c r="KZR64"/>
      <c r="KZS64"/>
      <c r="KZT64"/>
      <c r="KZU64"/>
      <c r="KZV64"/>
      <c r="KZW64"/>
      <c r="KZX64"/>
      <c r="KZY64"/>
      <c r="KZZ64"/>
      <c r="LAA64"/>
      <c r="LAB64"/>
      <c r="LAC64"/>
      <c r="LAD64"/>
      <c r="LAE64"/>
      <c r="LAF64"/>
      <c r="LAG64"/>
      <c r="LAH64"/>
      <c r="LAI64"/>
      <c r="LAJ64"/>
      <c r="LAK64"/>
      <c r="LAL64"/>
      <c r="LAM64"/>
      <c r="LAN64"/>
      <c r="LAO64"/>
      <c r="LAP64"/>
      <c r="LAQ64"/>
      <c r="LAR64"/>
      <c r="LAS64"/>
      <c r="LAT64"/>
      <c r="LAU64"/>
      <c r="LAV64"/>
      <c r="LAW64"/>
      <c r="LAX64"/>
      <c r="LAY64"/>
      <c r="LAZ64"/>
      <c r="LBA64"/>
      <c r="LBB64"/>
      <c r="LBC64"/>
      <c r="LBD64"/>
      <c r="LBE64"/>
      <c r="LBF64"/>
      <c r="LBG64"/>
      <c r="LBH64"/>
      <c r="LBI64"/>
      <c r="LBJ64"/>
      <c r="LBK64"/>
      <c r="LBL64"/>
      <c r="LBM64"/>
      <c r="LBN64"/>
      <c r="LBO64"/>
      <c r="LBP64"/>
      <c r="LBQ64"/>
      <c r="LBR64"/>
      <c r="LBS64"/>
      <c r="LBT64"/>
      <c r="LBU64"/>
      <c r="LBV64"/>
      <c r="LBW64"/>
      <c r="LBX64"/>
      <c r="LBY64"/>
      <c r="LBZ64"/>
      <c r="LCA64"/>
      <c r="LCB64"/>
      <c r="LCC64"/>
      <c r="LCD64"/>
      <c r="LCE64"/>
      <c r="LCF64"/>
      <c r="LCG64"/>
      <c r="LCH64"/>
      <c r="LCI64"/>
      <c r="LCJ64"/>
      <c r="LCK64"/>
      <c r="LCL64"/>
      <c r="LCM64"/>
      <c r="LCN64"/>
      <c r="LCO64"/>
      <c r="LCP64"/>
      <c r="LCQ64"/>
      <c r="LCR64"/>
      <c r="LCS64"/>
      <c r="LCT64"/>
      <c r="LCU64"/>
      <c r="LCV64"/>
      <c r="LCW64"/>
      <c r="LCX64"/>
      <c r="LCY64"/>
      <c r="LCZ64"/>
      <c r="LDA64"/>
      <c r="LDB64"/>
      <c r="LDC64"/>
      <c r="LDD64"/>
      <c r="LDE64"/>
      <c r="LDF64"/>
      <c r="LDG64"/>
      <c r="LDH64"/>
      <c r="LDI64"/>
      <c r="LDJ64"/>
      <c r="LDK64"/>
      <c r="LDL64"/>
      <c r="LDM64"/>
      <c r="LDN64"/>
      <c r="LDO64"/>
      <c r="LDP64"/>
      <c r="LDQ64"/>
      <c r="LDR64"/>
      <c r="LDS64"/>
      <c r="LDT64"/>
      <c r="LDU64"/>
      <c r="LDV64"/>
      <c r="LDW64"/>
      <c r="LDX64"/>
      <c r="LDY64"/>
      <c r="LDZ64"/>
      <c r="LEA64"/>
      <c r="LEB64"/>
      <c r="LEC64"/>
      <c r="LED64"/>
      <c r="LEE64"/>
      <c r="LEF64"/>
      <c r="LEG64"/>
      <c r="LEH64"/>
      <c r="LEI64"/>
      <c r="LEJ64"/>
      <c r="LEK64"/>
      <c r="LEL64"/>
      <c r="LEM64"/>
      <c r="LEN64"/>
      <c r="LEO64"/>
      <c r="LEP64"/>
      <c r="LEQ64"/>
      <c r="LER64"/>
      <c r="LES64"/>
      <c r="LET64"/>
      <c r="LEU64"/>
      <c r="LEV64"/>
      <c r="LEW64"/>
      <c r="LEX64"/>
      <c r="LEY64"/>
      <c r="LEZ64"/>
      <c r="LFA64"/>
      <c r="LFB64"/>
      <c r="LFC64"/>
      <c r="LFD64"/>
      <c r="LFE64"/>
      <c r="LFF64"/>
      <c r="LFG64"/>
      <c r="LFH64"/>
      <c r="LFI64"/>
      <c r="LFJ64"/>
      <c r="LFK64"/>
      <c r="LFL64"/>
      <c r="LFM64"/>
      <c r="LFN64"/>
      <c r="LFO64"/>
      <c r="LFP64"/>
      <c r="LFQ64"/>
      <c r="LFR64"/>
      <c r="LFS64"/>
      <c r="LFT64"/>
      <c r="LFU64"/>
      <c r="LFV64"/>
      <c r="LFW64"/>
      <c r="LFX64"/>
      <c r="LFY64"/>
      <c r="LFZ64"/>
      <c r="LGA64"/>
      <c r="LGB64"/>
      <c r="LGC64"/>
      <c r="LGD64"/>
      <c r="LGE64"/>
      <c r="LGF64"/>
      <c r="LGG64"/>
      <c r="LGH64"/>
      <c r="LGI64"/>
      <c r="LGJ64"/>
      <c r="LGK64"/>
      <c r="LGL64"/>
      <c r="LGM64"/>
      <c r="LGN64"/>
      <c r="LGO64"/>
      <c r="LGP64"/>
      <c r="LGQ64"/>
      <c r="LGR64"/>
      <c r="LGS64"/>
      <c r="LGT64"/>
      <c r="LGU64"/>
      <c r="LGV64"/>
      <c r="LGW64"/>
      <c r="LGX64"/>
      <c r="LGY64"/>
      <c r="LGZ64"/>
      <c r="LHA64"/>
      <c r="LHB64"/>
      <c r="LHC64"/>
      <c r="LHD64"/>
      <c r="LHE64"/>
      <c r="LHF64"/>
      <c r="LHG64"/>
      <c r="LHH64"/>
      <c r="LHI64"/>
      <c r="LHJ64"/>
      <c r="LHK64"/>
      <c r="LHL64"/>
      <c r="LHM64"/>
      <c r="LHN64"/>
      <c r="LHO64"/>
      <c r="LHP64"/>
      <c r="LHQ64"/>
      <c r="LHR64"/>
      <c r="LHS64"/>
      <c r="LHT64"/>
      <c r="LHU64"/>
      <c r="LHV64"/>
      <c r="LHW64"/>
      <c r="LHX64"/>
      <c r="LHY64"/>
      <c r="LHZ64"/>
      <c r="LIA64"/>
      <c r="LIB64"/>
      <c r="LIC64"/>
      <c r="LID64"/>
      <c r="LIE64"/>
      <c r="LIF64"/>
      <c r="LIG64"/>
      <c r="LIH64"/>
      <c r="LII64"/>
      <c r="LIJ64"/>
      <c r="LIK64"/>
      <c r="LIL64"/>
      <c r="LIM64"/>
      <c r="LIN64"/>
      <c r="LIO64"/>
      <c r="LIP64"/>
      <c r="LIQ64"/>
      <c r="LIR64"/>
      <c r="LIS64"/>
      <c r="LIT64"/>
      <c r="LIU64"/>
      <c r="LIV64"/>
      <c r="LIW64"/>
      <c r="LIX64"/>
      <c r="LIY64"/>
      <c r="LIZ64"/>
      <c r="LJA64"/>
      <c r="LJB64"/>
      <c r="LJC64"/>
      <c r="LJD64"/>
      <c r="LJE64"/>
      <c r="LJF64"/>
      <c r="LJG64"/>
      <c r="LJH64"/>
      <c r="LJI64"/>
      <c r="LJJ64"/>
      <c r="LJK64"/>
      <c r="LJL64"/>
      <c r="LJM64"/>
      <c r="LJN64"/>
      <c r="LJO64"/>
      <c r="LJP64"/>
      <c r="LJQ64"/>
      <c r="LJR64"/>
      <c r="LJS64"/>
      <c r="LJT64"/>
      <c r="LJU64"/>
      <c r="LJV64"/>
      <c r="LJW64"/>
      <c r="LJX64"/>
      <c r="LJY64"/>
      <c r="LJZ64"/>
      <c r="LKA64"/>
      <c r="LKB64"/>
      <c r="LKC64"/>
      <c r="LKD64"/>
      <c r="LKE64"/>
      <c r="LKF64"/>
      <c r="LKG64"/>
      <c r="LKH64"/>
      <c r="LKI64"/>
      <c r="LKJ64"/>
      <c r="LKK64"/>
      <c r="LKL64"/>
      <c r="LKM64"/>
      <c r="LKN64"/>
      <c r="LKO64"/>
      <c r="LKP64"/>
      <c r="LKQ64"/>
      <c r="LKR64"/>
      <c r="LKS64"/>
      <c r="LKT64"/>
      <c r="LKU64"/>
      <c r="LKV64"/>
      <c r="LKW64"/>
      <c r="LKX64"/>
      <c r="LKY64"/>
      <c r="LKZ64"/>
      <c r="LLA64"/>
      <c r="LLB64"/>
      <c r="LLC64"/>
      <c r="LLD64"/>
      <c r="LLE64"/>
      <c r="LLF64"/>
      <c r="LLG64"/>
      <c r="LLH64"/>
      <c r="LLI64"/>
      <c r="LLJ64"/>
      <c r="LLK64"/>
      <c r="LLL64"/>
      <c r="LLM64"/>
      <c r="LLN64"/>
      <c r="LLO64"/>
      <c r="LLP64"/>
      <c r="LLQ64"/>
      <c r="LLR64"/>
      <c r="LLS64"/>
      <c r="LLT64"/>
      <c r="LLU64"/>
      <c r="LLV64"/>
      <c r="LLW64"/>
      <c r="LLX64"/>
      <c r="LLY64"/>
      <c r="LLZ64"/>
      <c r="LMA64"/>
      <c r="LMB64"/>
      <c r="LMC64"/>
      <c r="LMD64"/>
      <c r="LME64"/>
      <c r="LMF64"/>
      <c r="LMG64"/>
      <c r="LMH64"/>
      <c r="LMI64"/>
      <c r="LMJ64"/>
      <c r="LMK64"/>
      <c r="LML64"/>
      <c r="LMM64"/>
      <c r="LMN64"/>
      <c r="LMO64"/>
      <c r="LMP64"/>
      <c r="LMQ64"/>
      <c r="LMR64"/>
      <c r="LMS64"/>
      <c r="LMT64"/>
      <c r="LMU64"/>
      <c r="LMV64"/>
      <c r="LMW64"/>
      <c r="LMX64"/>
      <c r="LMY64"/>
      <c r="LMZ64"/>
      <c r="LNA64"/>
      <c r="LNB64"/>
      <c r="LNC64"/>
      <c r="LND64"/>
      <c r="LNE64"/>
      <c r="LNF64"/>
      <c r="LNG64"/>
      <c r="LNH64"/>
      <c r="LNI64"/>
      <c r="LNJ64"/>
      <c r="LNK64"/>
      <c r="LNL64"/>
      <c r="LNM64"/>
      <c r="LNN64"/>
      <c r="LNO64"/>
      <c r="LNP64"/>
      <c r="LNQ64"/>
      <c r="LNR64"/>
      <c r="LNS64"/>
      <c r="LNT64"/>
      <c r="LNU64"/>
      <c r="LNV64"/>
      <c r="LNW64"/>
      <c r="LNX64"/>
      <c r="LNY64"/>
      <c r="LNZ64"/>
      <c r="LOA64"/>
      <c r="LOB64"/>
      <c r="LOC64"/>
      <c r="LOD64"/>
      <c r="LOE64"/>
      <c r="LOF64"/>
      <c r="LOG64"/>
      <c r="LOH64"/>
      <c r="LOI64"/>
      <c r="LOJ64"/>
      <c r="LOK64"/>
      <c r="LOL64"/>
      <c r="LOM64"/>
      <c r="LON64"/>
      <c r="LOO64"/>
      <c r="LOP64"/>
      <c r="LOQ64"/>
      <c r="LOR64"/>
      <c r="LOS64"/>
      <c r="LOT64"/>
      <c r="LOU64"/>
      <c r="LOV64"/>
      <c r="LOW64"/>
      <c r="LOX64"/>
      <c r="LOY64"/>
      <c r="LOZ64"/>
      <c r="LPA64"/>
      <c r="LPB64"/>
      <c r="LPC64"/>
      <c r="LPD64"/>
      <c r="LPE64"/>
      <c r="LPF64"/>
      <c r="LPG64"/>
      <c r="LPH64"/>
      <c r="LPI64"/>
      <c r="LPJ64"/>
      <c r="LPK64"/>
      <c r="LPL64"/>
      <c r="LPM64"/>
      <c r="LPN64"/>
      <c r="LPO64"/>
      <c r="LPP64"/>
      <c r="LPQ64"/>
      <c r="LPR64"/>
      <c r="LPS64"/>
      <c r="LPT64"/>
      <c r="LPU64"/>
      <c r="LPV64"/>
      <c r="LPW64"/>
      <c r="LPX64"/>
      <c r="LPY64"/>
      <c r="LPZ64"/>
      <c r="LQA64"/>
      <c r="LQB64"/>
      <c r="LQC64"/>
      <c r="LQD64"/>
      <c r="LQE64"/>
      <c r="LQF64"/>
      <c r="LQG64"/>
      <c r="LQH64"/>
      <c r="LQI64"/>
      <c r="LQJ64"/>
      <c r="LQK64"/>
      <c r="LQL64"/>
      <c r="LQM64"/>
      <c r="LQN64"/>
      <c r="LQO64"/>
      <c r="LQP64"/>
      <c r="LQQ64"/>
      <c r="LQR64"/>
      <c r="LQS64"/>
      <c r="LQT64"/>
      <c r="LQU64"/>
      <c r="LQV64"/>
      <c r="LQW64"/>
      <c r="LQX64"/>
      <c r="LQY64"/>
      <c r="LQZ64"/>
      <c r="LRA64"/>
      <c r="LRB64"/>
      <c r="LRC64"/>
      <c r="LRD64"/>
      <c r="LRE64"/>
      <c r="LRF64"/>
      <c r="LRG64"/>
      <c r="LRH64"/>
      <c r="LRI64"/>
      <c r="LRJ64"/>
      <c r="LRK64"/>
      <c r="LRL64"/>
      <c r="LRM64"/>
      <c r="LRN64"/>
      <c r="LRO64"/>
      <c r="LRP64"/>
      <c r="LRQ64"/>
      <c r="LRR64"/>
      <c r="LRS64"/>
      <c r="LRT64"/>
      <c r="LRU64"/>
      <c r="LRV64"/>
      <c r="LRW64"/>
      <c r="LRX64"/>
      <c r="LRY64"/>
      <c r="LRZ64"/>
      <c r="LSA64"/>
      <c r="LSB64"/>
      <c r="LSC64"/>
      <c r="LSD64"/>
      <c r="LSE64"/>
      <c r="LSF64"/>
      <c r="LSG64"/>
      <c r="LSH64"/>
      <c r="LSI64"/>
      <c r="LSJ64"/>
      <c r="LSK64"/>
      <c r="LSL64"/>
      <c r="LSM64"/>
      <c r="LSN64"/>
      <c r="LSO64"/>
      <c r="LSP64"/>
      <c r="LSQ64"/>
      <c r="LSR64"/>
      <c r="LSS64"/>
      <c r="LST64"/>
      <c r="LSU64"/>
      <c r="LSV64"/>
      <c r="LSW64"/>
      <c r="LSX64"/>
      <c r="LSY64"/>
      <c r="LSZ64"/>
      <c r="LTA64"/>
      <c r="LTB64"/>
      <c r="LTC64"/>
      <c r="LTD64"/>
      <c r="LTE64"/>
      <c r="LTF64"/>
      <c r="LTG64"/>
      <c r="LTH64"/>
      <c r="LTI64"/>
      <c r="LTJ64"/>
      <c r="LTK64"/>
      <c r="LTL64"/>
      <c r="LTM64"/>
      <c r="LTN64"/>
      <c r="LTO64"/>
      <c r="LTP64"/>
      <c r="LTQ64"/>
      <c r="LTR64"/>
      <c r="LTS64"/>
      <c r="LTT64"/>
      <c r="LTU64"/>
      <c r="LTV64"/>
      <c r="LTW64"/>
      <c r="LTX64"/>
      <c r="LTY64"/>
      <c r="LTZ64"/>
      <c r="LUA64"/>
      <c r="LUB64"/>
      <c r="LUC64"/>
      <c r="LUD64"/>
      <c r="LUE64"/>
      <c r="LUF64"/>
      <c r="LUG64"/>
      <c r="LUH64"/>
      <c r="LUI64"/>
      <c r="LUJ64"/>
      <c r="LUK64"/>
      <c r="LUL64"/>
      <c r="LUM64"/>
      <c r="LUN64"/>
      <c r="LUO64"/>
      <c r="LUP64"/>
      <c r="LUQ64"/>
      <c r="LUR64"/>
      <c r="LUS64"/>
      <c r="LUT64"/>
      <c r="LUU64"/>
      <c r="LUV64"/>
      <c r="LUW64"/>
      <c r="LUX64"/>
      <c r="LUY64"/>
      <c r="LUZ64"/>
      <c r="LVA64"/>
      <c r="LVB64"/>
      <c r="LVC64"/>
      <c r="LVD64"/>
      <c r="LVE64"/>
      <c r="LVF64"/>
      <c r="LVG64"/>
      <c r="LVH64"/>
      <c r="LVI64"/>
      <c r="LVJ64"/>
      <c r="LVK64"/>
      <c r="LVL64"/>
      <c r="LVM64"/>
      <c r="LVN64"/>
      <c r="LVO64"/>
      <c r="LVP64"/>
      <c r="LVQ64"/>
      <c r="LVR64"/>
      <c r="LVS64"/>
      <c r="LVT64"/>
      <c r="LVU64"/>
      <c r="LVV64"/>
      <c r="LVW64"/>
      <c r="LVX64"/>
      <c r="LVY64"/>
      <c r="LVZ64"/>
      <c r="LWA64"/>
      <c r="LWB64"/>
      <c r="LWC64"/>
      <c r="LWD64"/>
      <c r="LWE64"/>
      <c r="LWF64"/>
      <c r="LWG64"/>
      <c r="LWH64"/>
      <c r="LWI64"/>
      <c r="LWJ64"/>
      <c r="LWK64"/>
      <c r="LWL64"/>
      <c r="LWM64"/>
      <c r="LWN64"/>
      <c r="LWO64"/>
      <c r="LWP64"/>
      <c r="LWQ64"/>
      <c r="LWR64"/>
      <c r="LWS64"/>
      <c r="LWT64"/>
      <c r="LWU64"/>
      <c r="LWV64"/>
      <c r="LWW64"/>
      <c r="LWX64"/>
      <c r="LWY64"/>
      <c r="LWZ64"/>
      <c r="LXA64"/>
      <c r="LXB64"/>
      <c r="LXC64"/>
      <c r="LXD64"/>
      <c r="LXE64"/>
      <c r="LXF64"/>
      <c r="LXG64"/>
      <c r="LXH64"/>
      <c r="LXI64"/>
      <c r="LXJ64"/>
      <c r="LXK64"/>
      <c r="LXL64"/>
      <c r="LXM64"/>
      <c r="LXN64"/>
      <c r="LXO64"/>
      <c r="LXP64"/>
      <c r="LXQ64"/>
      <c r="LXR64"/>
      <c r="LXS64"/>
      <c r="LXT64"/>
      <c r="LXU64"/>
      <c r="LXV64"/>
      <c r="LXW64"/>
      <c r="LXX64"/>
      <c r="LXY64"/>
      <c r="LXZ64"/>
      <c r="LYA64"/>
      <c r="LYB64"/>
      <c r="LYC64"/>
      <c r="LYD64"/>
      <c r="LYE64"/>
      <c r="LYF64"/>
      <c r="LYG64"/>
      <c r="LYH64"/>
      <c r="LYI64"/>
      <c r="LYJ64"/>
      <c r="LYK64"/>
      <c r="LYL64"/>
      <c r="LYM64"/>
      <c r="LYN64"/>
      <c r="LYO64"/>
      <c r="LYP64"/>
      <c r="LYQ64"/>
      <c r="LYR64"/>
      <c r="LYS64"/>
      <c r="LYT64"/>
      <c r="LYU64"/>
      <c r="LYV64"/>
      <c r="LYW64"/>
      <c r="LYX64"/>
      <c r="LYY64"/>
      <c r="LYZ64"/>
      <c r="LZA64"/>
      <c r="LZB64"/>
      <c r="LZC64"/>
      <c r="LZD64"/>
      <c r="LZE64"/>
      <c r="LZF64"/>
      <c r="LZG64"/>
      <c r="LZH64"/>
      <c r="LZI64"/>
      <c r="LZJ64"/>
      <c r="LZK64"/>
      <c r="LZL64"/>
      <c r="LZM64"/>
      <c r="LZN64"/>
      <c r="LZO64"/>
      <c r="LZP64"/>
      <c r="LZQ64"/>
      <c r="LZR64"/>
      <c r="LZS64"/>
      <c r="LZT64"/>
      <c r="LZU64"/>
      <c r="LZV64"/>
      <c r="LZW64"/>
      <c r="LZX64"/>
      <c r="LZY64"/>
      <c r="LZZ64"/>
      <c r="MAA64"/>
      <c r="MAB64"/>
      <c r="MAC64"/>
      <c r="MAD64"/>
      <c r="MAE64"/>
      <c r="MAF64"/>
      <c r="MAG64"/>
      <c r="MAH64"/>
      <c r="MAI64"/>
      <c r="MAJ64"/>
      <c r="MAK64"/>
      <c r="MAL64"/>
      <c r="MAM64"/>
      <c r="MAN64"/>
      <c r="MAO64"/>
      <c r="MAP64"/>
      <c r="MAQ64"/>
      <c r="MAR64"/>
      <c r="MAS64"/>
      <c r="MAT64"/>
      <c r="MAU64"/>
      <c r="MAV64"/>
      <c r="MAW64"/>
      <c r="MAX64"/>
      <c r="MAY64"/>
      <c r="MAZ64"/>
      <c r="MBA64"/>
      <c r="MBB64"/>
      <c r="MBC64"/>
      <c r="MBD64"/>
      <c r="MBE64"/>
      <c r="MBF64"/>
      <c r="MBG64"/>
      <c r="MBH64"/>
      <c r="MBI64"/>
      <c r="MBJ64"/>
      <c r="MBK64"/>
      <c r="MBL64"/>
      <c r="MBM64"/>
      <c r="MBN64"/>
      <c r="MBO64"/>
      <c r="MBP64"/>
      <c r="MBQ64"/>
      <c r="MBR64"/>
      <c r="MBS64"/>
      <c r="MBT64"/>
      <c r="MBU64"/>
      <c r="MBV64"/>
      <c r="MBW64"/>
      <c r="MBX64"/>
      <c r="MBY64"/>
      <c r="MBZ64"/>
      <c r="MCA64"/>
      <c r="MCB64"/>
      <c r="MCC64"/>
      <c r="MCD64"/>
      <c r="MCE64"/>
      <c r="MCF64"/>
      <c r="MCG64"/>
      <c r="MCH64"/>
      <c r="MCI64"/>
      <c r="MCJ64"/>
      <c r="MCK64"/>
      <c r="MCL64"/>
      <c r="MCM64"/>
      <c r="MCN64"/>
      <c r="MCO64"/>
      <c r="MCP64"/>
      <c r="MCQ64"/>
      <c r="MCR64"/>
      <c r="MCS64"/>
      <c r="MCT64"/>
      <c r="MCU64"/>
      <c r="MCV64"/>
      <c r="MCW64"/>
      <c r="MCX64"/>
      <c r="MCY64"/>
      <c r="MCZ64"/>
      <c r="MDA64"/>
      <c r="MDB64"/>
      <c r="MDC64"/>
      <c r="MDD64"/>
      <c r="MDE64"/>
      <c r="MDF64"/>
      <c r="MDG64"/>
      <c r="MDH64"/>
      <c r="MDI64"/>
      <c r="MDJ64"/>
      <c r="MDK64"/>
      <c r="MDL64"/>
      <c r="MDM64"/>
      <c r="MDN64"/>
      <c r="MDO64"/>
      <c r="MDP64"/>
      <c r="MDQ64"/>
      <c r="MDR64"/>
      <c r="MDS64"/>
      <c r="MDT64"/>
      <c r="MDU64"/>
      <c r="MDV64"/>
      <c r="MDW64"/>
      <c r="MDX64"/>
      <c r="MDY64"/>
      <c r="MDZ64"/>
      <c r="MEA64"/>
      <c r="MEB64"/>
      <c r="MEC64"/>
      <c r="MED64"/>
      <c r="MEE64"/>
      <c r="MEF64"/>
      <c r="MEG64"/>
      <c r="MEH64"/>
      <c r="MEI64"/>
      <c r="MEJ64"/>
      <c r="MEK64"/>
      <c r="MEL64"/>
      <c r="MEM64"/>
      <c r="MEN64"/>
      <c r="MEO64"/>
      <c r="MEP64"/>
      <c r="MEQ64"/>
      <c r="MER64"/>
      <c r="MES64"/>
      <c r="MET64"/>
      <c r="MEU64"/>
      <c r="MEV64"/>
      <c r="MEW64"/>
      <c r="MEX64"/>
      <c r="MEY64"/>
      <c r="MEZ64"/>
      <c r="MFA64"/>
      <c r="MFB64"/>
      <c r="MFC64"/>
      <c r="MFD64"/>
      <c r="MFE64"/>
      <c r="MFF64"/>
      <c r="MFG64"/>
      <c r="MFH64"/>
      <c r="MFI64"/>
      <c r="MFJ64"/>
      <c r="MFK64"/>
      <c r="MFL64"/>
      <c r="MFM64"/>
      <c r="MFN64"/>
      <c r="MFO64"/>
      <c r="MFP64"/>
      <c r="MFQ64"/>
      <c r="MFR64"/>
      <c r="MFS64"/>
      <c r="MFT64"/>
      <c r="MFU64"/>
      <c r="MFV64"/>
      <c r="MFW64"/>
      <c r="MFX64"/>
      <c r="MFY64"/>
      <c r="MFZ64"/>
      <c r="MGA64"/>
      <c r="MGB64"/>
      <c r="MGC64"/>
      <c r="MGD64"/>
      <c r="MGE64"/>
      <c r="MGF64"/>
      <c r="MGG64"/>
      <c r="MGH64"/>
      <c r="MGI64"/>
      <c r="MGJ64"/>
      <c r="MGK64"/>
      <c r="MGL64"/>
      <c r="MGM64"/>
      <c r="MGN64"/>
      <c r="MGO64"/>
      <c r="MGP64"/>
      <c r="MGQ64"/>
      <c r="MGR64"/>
      <c r="MGS64"/>
      <c r="MGT64"/>
      <c r="MGU64"/>
      <c r="MGV64"/>
      <c r="MGW64"/>
      <c r="MGX64"/>
      <c r="MGY64"/>
      <c r="MGZ64"/>
      <c r="MHA64"/>
      <c r="MHB64"/>
      <c r="MHC64"/>
      <c r="MHD64"/>
      <c r="MHE64"/>
      <c r="MHF64"/>
      <c r="MHG64"/>
      <c r="MHH64"/>
      <c r="MHI64"/>
      <c r="MHJ64"/>
      <c r="MHK64"/>
      <c r="MHL64"/>
      <c r="MHM64"/>
      <c r="MHN64"/>
      <c r="MHO64"/>
      <c r="MHP64"/>
      <c r="MHQ64"/>
      <c r="MHR64"/>
      <c r="MHS64"/>
      <c r="MHT64"/>
      <c r="MHU64"/>
      <c r="MHV64"/>
      <c r="MHW64"/>
      <c r="MHX64"/>
      <c r="MHY64"/>
      <c r="MHZ64"/>
      <c r="MIA64"/>
      <c r="MIB64"/>
      <c r="MIC64"/>
      <c r="MID64"/>
      <c r="MIE64"/>
      <c r="MIF64"/>
      <c r="MIG64"/>
      <c r="MIH64"/>
      <c r="MII64"/>
      <c r="MIJ64"/>
      <c r="MIK64"/>
      <c r="MIL64"/>
      <c r="MIM64"/>
      <c r="MIN64"/>
      <c r="MIO64"/>
      <c r="MIP64"/>
      <c r="MIQ64"/>
      <c r="MIR64"/>
      <c r="MIS64"/>
      <c r="MIT64"/>
      <c r="MIU64"/>
      <c r="MIV64"/>
      <c r="MIW64"/>
      <c r="MIX64"/>
      <c r="MIY64"/>
      <c r="MIZ64"/>
      <c r="MJA64"/>
      <c r="MJB64"/>
      <c r="MJC64"/>
      <c r="MJD64"/>
      <c r="MJE64"/>
      <c r="MJF64"/>
      <c r="MJG64"/>
      <c r="MJH64"/>
      <c r="MJI64"/>
      <c r="MJJ64"/>
      <c r="MJK64"/>
      <c r="MJL64"/>
      <c r="MJM64"/>
      <c r="MJN64"/>
      <c r="MJO64"/>
      <c r="MJP64"/>
      <c r="MJQ64"/>
      <c r="MJR64"/>
      <c r="MJS64"/>
      <c r="MJT64"/>
      <c r="MJU64"/>
      <c r="MJV64"/>
      <c r="MJW64"/>
      <c r="MJX64"/>
      <c r="MJY64"/>
      <c r="MJZ64"/>
      <c r="MKA64"/>
      <c r="MKB64"/>
      <c r="MKC64"/>
      <c r="MKD64"/>
      <c r="MKE64"/>
      <c r="MKF64"/>
      <c r="MKG64"/>
      <c r="MKH64"/>
      <c r="MKI64"/>
      <c r="MKJ64"/>
      <c r="MKK64"/>
      <c r="MKL64"/>
      <c r="MKM64"/>
      <c r="MKN64"/>
      <c r="MKO64"/>
      <c r="MKP64"/>
      <c r="MKQ64"/>
      <c r="MKR64"/>
      <c r="MKS64"/>
      <c r="MKT64"/>
      <c r="MKU64"/>
      <c r="MKV64"/>
      <c r="MKW64"/>
      <c r="MKX64"/>
      <c r="MKY64"/>
      <c r="MKZ64"/>
      <c r="MLA64"/>
      <c r="MLB64"/>
      <c r="MLC64"/>
      <c r="MLD64"/>
      <c r="MLE64"/>
      <c r="MLF64"/>
      <c r="MLG64"/>
      <c r="MLH64"/>
      <c r="MLI64"/>
      <c r="MLJ64"/>
      <c r="MLK64"/>
      <c r="MLL64"/>
      <c r="MLM64"/>
      <c r="MLN64"/>
      <c r="MLO64"/>
      <c r="MLP64"/>
      <c r="MLQ64"/>
      <c r="MLR64"/>
      <c r="MLS64"/>
      <c r="MLT64"/>
      <c r="MLU64"/>
      <c r="MLV64"/>
      <c r="MLW64"/>
      <c r="MLX64"/>
      <c r="MLY64"/>
      <c r="MLZ64"/>
      <c r="MMA64"/>
      <c r="MMB64"/>
      <c r="MMC64"/>
      <c r="MMD64"/>
      <c r="MME64"/>
      <c r="MMF64"/>
      <c r="MMG64"/>
      <c r="MMH64"/>
      <c r="MMI64"/>
      <c r="MMJ64"/>
      <c r="MMK64"/>
      <c r="MML64"/>
      <c r="MMM64"/>
      <c r="MMN64"/>
      <c r="MMO64"/>
      <c r="MMP64"/>
      <c r="MMQ64"/>
      <c r="MMR64"/>
      <c r="MMS64"/>
      <c r="MMT64"/>
      <c r="MMU64"/>
      <c r="MMV64"/>
      <c r="MMW64"/>
      <c r="MMX64"/>
      <c r="MMY64"/>
      <c r="MMZ64"/>
      <c r="MNA64"/>
      <c r="MNB64"/>
      <c r="MNC64"/>
      <c r="MND64"/>
      <c r="MNE64"/>
      <c r="MNF64"/>
      <c r="MNG64"/>
      <c r="MNH64"/>
      <c r="MNI64"/>
      <c r="MNJ64"/>
      <c r="MNK64"/>
      <c r="MNL64"/>
      <c r="MNM64"/>
      <c r="MNN64"/>
      <c r="MNO64"/>
      <c r="MNP64"/>
      <c r="MNQ64"/>
      <c r="MNR64"/>
      <c r="MNS64"/>
      <c r="MNT64"/>
      <c r="MNU64"/>
      <c r="MNV64"/>
      <c r="MNW64"/>
      <c r="MNX64"/>
      <c r="MNY64"/>
      <c r="MNZ64"/>
      <c r="MOA64"/>
      <c r="MOB64"/>
      <c r="MOC64"/>
      <c r="MOD64"/>
      <c r="MOE64"/>
      <c r="MOF64"/>
      <c r="MOG64"/>
      <c r="MOH64"/>
      <c r="MOI64"/>
      <c r="MOJ64"/>
      <c r="MOK64"/>
      <c r="MOL64"/>
      <c r="MOM64"/>
      <c r="MON64"/>
      <c r="MOO64"/>
      <c r="MOP64"/>
      <c r="MOQ64"/>
      <c r="MOR64"/>
      <c r="MOS64"/>
      <c r="MOT64"/>
      <c r="MOU64"/>
      <c r="MOV64"/>
      <c r="MOW64"/>
      <c r="MOX64"/>
      <c r="MOY64"/>
      <c r="MOZ64"/>
      <c r="MPA64"/>
      <c r="MPB64"/>
      <c r="MPC64"/>
      <c r="MPD64"/>
      <c r="MPE64"/>
      <c r="MPF64"/>
      <c r="MPG64"/>
      <c r="MPH64"/>
      <c r="MPI64"/>
      <c r="MPJ64"/>
      <c r="MPK64"/>
      <c r="MPL64"/>
      <c r="MPM64"/>
      <c r="MPN64"/>
      <c r="MPO64"/>
      <c r="MPP64"/>
      <c r="MPQ64"/>
      <c r="MPR64"/>
      <c r="MPS64"/>
      <c r="MPT64"/>
      <c r="MPU64"/>
      <c r="MPV64"/>
      <c r="MPW64"/>
      <c r="MPX64"/>
      <c r="MPY64"/>
      <c r="MPZ64"/>
      <c r="MQA64"/>
      <c r="MQB64"/>
      <c r="MQC64"/>
      <c r="MQD64"/>
      <c r="MQE64"/>
      <c r="MQF64"/>
      <c r="MQG64"/>
      <c r="MQH64"/>
      <c r="MQI64"/>
      <c r="MQJ64"/>
      <c r="MQK64"/>
      <c r="MQL64"/>
      <c r="MQM64"/>
      <c r="MQN64"/>
      <c r="MQO64"/>
      <c r="MQP64"/>
      <c r="MQQ64"/>
      <c r="MQR64"/>
      <c r="MQS64"/>
      <c r="MQT64"/>
      <c r="MQU64"/>
      <c r="MQV64"/>
      <c r="MQW64"/>
      <c r="MQX64"/>
      <c r="MQY64"/>
      <c r="MQZ64"/>
      <c r="MRA64"/>
      <c r="MRB64"/>
      <c r="MRC64"/>
      <c r="MRD64"/>
      <c r="MRE64"/>
      <c r="MRF64"/>
      <c r="MRG64"/>
      <c r="MRH64"/>
      <c r="MRI64"/>
      <c r="MRJ64"/>
      <c r="MRK64"/>
      <c r="MRL64"/>
      <c r="MRM64"/>
      <c r="MRN64"/>
      <c r="MRO64"/>
      <c r="MRP64"/>
      <c r="MRQ64"/>
      <c r="MRR64"/>
      <c r="MRS64"/>
      <c r="MRT64"/>
      <c r="MRU64"/>
      <c r="MRV64"/>
      <c r="MRW64"/>
      <c r="MRX64"/>
      <c r="MRY64"/>
      <c r="MRZ64"/>
      <c r="MSA64"/>
      <c r="MSB64"/>
      <c r="MSC64"/>
      <c r="MSD64"/>
      <c r="MSE64"/>
      <c r="MSF64"/>
      <c r="MSG64"/>
      <c r="MSH64"/>
      <c r="MSI64"/>
      <c r="MSJ64"/>
      <c r="MSK64"/>
      <c r="MSL64"/>
      <c r="MSM64"/>
      <c r="MSN64"/>
      <c r="MSO64"/>
      <c r="MSP64"/>
      <c r="MSQ64"/>
      <c r="MSR64"/>
      <c r="MSS64"/>
      <c r="MST64"/>
      <c r="MSU64"/>
      <c r="MSV64"/>
      <c r="MSW64"/>
      <c r="MSX64"/>
      <c r="MSY64"/>
      <c r="MSZ64"/>
      <c r="MTA64"/>
      <c r="MTB64"/>
      <c r="MTC64"/>
      <c r="MTD64"/>
      <c r="MTE64"/>
      <c r="MTF64"/>
      <c r="MTG64"/>
      <c r="MTH64"/>
      <c r="MTI64"/>
      <c r="MTJ64"/>
      <c r="MTK64"/>
      <c r="MTL64"/>
      <c r="MTM64"/>
      <c r="MTN64"/>
      <c r="MTO64"/>
      <c r="MTP64"/>
      <c r="MTQ64"/>
      <c r="MTR64"/>
      <c r="MTS64"/>
      <c r="MTT64"/>
      <c r="MTU64"/>
      <c r="MTV64"/>
      <c r="MTW64"/>
      <c r="MTX64"/>
      <c r="MTY64"/>
      <c r="MTZ64"/>
      <c r="MUA64"/>
      <c r="MUB64"/>
      <c r="MUC64"/>
      <c r="MUD64"/>
      <c r="MUE64"/>
      <c r="MUF64"/>
      <c r="MUG64"/>
      <c r="MUH64"/>
      <c r="MUI64"/>
      <c r="MUJ64"/>
      <c r="MUK64"/>
      <c r="MUL64"/>
      <c r="MUM64"/>
      <c r="MUN64"/>
      <c r="MUO64"/>
      <c r="MUP64"/>
      <c r="MUQ64"/>
      <c r="MUR64"/>
      <c r="MUS64"/>
      <c r="MUT64"/>
      <c r="MUU64"/>
      <c r="MUV64"/>
      <c r="MUW64"/>
      <c r="MUX64"/>
      <c r="MUY64"/>
      <c r="MUZ64"/>
      <c r="MVA64"/>
      <c r="MVB64"/>
      <c r="MVC64"/>
      <c r="MVD64"/>
      <c r="MVE64"/>
      <c r="MVF64"/>
      <c r="MVG64"/>
      <c r="MVH64"/>
      <c r="MVI64"/>
      <c r="MVJ64"/>
      <c r="MVK64"/>
      <c r="MVL64"/>
      <c r="MVM64"/>
      <c r="MVN64"/>
      <c r="MVO64"/>
      <c r="MVP64"/>
      <c r="MVQ64"/>
      <c r="MVR64"/>
      <c r="MVS64"/>
      <c r="MVT64"/>
      <c r="MVU64"/>
      <c r="MVV64"/>
      <c r="MVW64"/>
      <c r="MVX64"/>
      <c r="MVY64"/>
      <c r="MVZ64"/>
      <c r="MWA64"/>
      <c r="MWB64"/>
      <c r="MWC64"/>
      <c r="MWD64"/>
      <c r="MWE64"/>
      <c r="MWF64"/>
      <c r="MWG64"/>
      <c r="MWH64"/>
      <c r="MWI64"/>
      <c r="MWJ64"/>
      <c r="MWK64"/>
      <c r="MWL64"/>
      <c r="MWM64"/>
      <c r="MWN64"/>
      <c r="MWO64"/>
      <c r="MWP64"/>
      <c r="MWQ64"/>
      <c r="MWR64"/>
      <c r="MWS64"/>
      <c r="MWT64"/>
      <c r="MWU64"/>
      <c r="MWV64"/>
      <c r="MWW64"/>
      <c r="MWX64"/>
      <c r="MWY64"/>
      <c r="MWZ64"/>
      <c r="MXA64"/>
      <c r="MXB64"/>
      <c r="MXC64"/>
      <c r="MXD64"/>
      <c r="MXE64"/>
      <c r="MXF64"/>
      <c r="MXG64"/>
      <c r="MXH64"/>
      <c r="MXI64"/>
      <c r="MXJ64"/>
      <c r="MXK64"/>
      <c r="MXL64"/>
      <c r="MXM64"/>
      <c r="MXN64"/>
      <c r="MXO64"/>
      <c r="MXP64"/>
      <c r="MXQ64"/>
      <c r="MXR64"/>
      <c r="MXS64"/>
      <c r="MXT64"/>
      <c r="MXU64"/>
      <c r="MXV64"/>
      <c r="MXW64"/>
      <c r="MXX64"/>
      <c r="MXY64"/>
      <c r="MXZ64"/>
      <c r="MYA64"/>
      <c r="MYB64"/>
      <c r="MYC64"/>
      <c r="MYD64"/>
      <c r="MYE64"/>
      <c r="MYF64"/>
      <c r="MYG64"/>
      <c r="MYH64"/>
      <c r="MYI64"/>
      <c r="MYJ64"/>
      <c r="MYK64"/>
      <c r="MYL64"/>
      <c r="MYM64"/>
      <c r="MYN64"/>
      <c r="MYO64"/>
      <c r="MYP64"/>
      <c r="MYQ64"/>
      <c r="MYR64"/>
      <c r="MYS64"/>
      <c r="MYT64"/>
      <c r="MYU64"/>
      <c r="MYV64"/>
      <c r="MYW64"/>
      <c r="MYX64"/>
      <c r="MYY64"/>
      <c r="MYZ64"/>
      <c r="MZA64"/>
      <c r="MZB64"/>
      <c r="MZC64"/>
      <c r="MZD64"/>
      <c r="MZE64"/>
      <c r="MZF64"/>
      <c r="MZG64"/>
      <c r="MZH64"/>
      <c r="MZI64"/>
      <c r="MZJ64"/>
      <c r="MZK64"/>
      <c r="MZL64"/>
      <c r="MZM64"/>
      <c r="MZN64"/>
      <c r="MZO64"/>
      <c r="MZP64"/>
      <c r="MZQ64"/>
      <c r="MZR64"/>
      <c r="MZS64"/>
      <c r="MZT64"/>
      <c r="MZU64"/>
      <c r="MZV64"/>
      <c r="MZW64"/>
      <c r="MZX64"/>
      <c r="MZY64"/>
      <c r="MZZ64"/>
      <c r="NAA64"/>
      <c r="NAB64"/>
      <c r="NAC64"/>
      <c r="NAD64"/>
      <c r="NAE64"/>
      <c r="NAF64"/>
      <c r="NAG64"/>
      <c r="NAH64"/>
      <c r="NAI64"/>
      <c r="NAJ64"/>
      <c r="NAK64"/>
      <c r="NAL64"/>
      <c r="NAM64"/>
      <c r="NAN64"/>
      <c r="NAO64"/>
      <c r="NAP64"/>
      <c r="NAQ64"/>
      <c r="NAR64"/>
      <c r="NAS64"/>
      <c r="NAT64"/>
      <c r="NAU64"/>
      <c r="NAV64"/>
      <c r="NAW64"/>
      <c r="NAX64"/>
      <c r="NAY64"/>
      <c r="NAZ64"/>
      <c r="NBA64"/>
      <c r="NBB64"/>
      <c r="NBC64"/>
      <c r="NBD64"/>
      <c r="NBE64"/>
      <c r="NBF64"/>
      <c r="NBG64"/>
      <c r="NBH64"/>
      <c r="NBI64"/>
      <c r="NBJ64"/>
      <c r="NBK64"/>
      <c r="NBL64"/>
      <c r="NBM64"/>
      <c r="NBN64"/>
      <c r="NBO64"/>
      <c r="NBP64"/>
      <c r="NBQ64"/>
      <c r="NBR64"/>
      <c r="NBS64"/>
      <c r="NBT64"/>
      <c r="NBU64"/>
      <c r="NBV64"/>
      <c r="NBW64"/>
      <c r="NBX64"/>
      <c r="NBY64"/>
      <c r="NBZ64"/>
      <c r="NCA64"/>
      <c r="NCB64"/>
      <c r="NCC64"/>
      <c r="NCD64"/>
      <c r="NCE64"/>
      <c r="NCF64"/>
      <c r="NCG64"/>
      <c r="NCH64"/>
      <c r="NCI64"/>
      <c r="NCJ64"/>
      <c r="NCK64"/>
      <c r="NCL64"/>
      <c r="NCM64"/>
      <c r="NCN64"/>
      <c r="NCO64"/>
      <c r="NCP64"/>
      <c r="NCQ64"/>
      <c r="NCR64"/>
      <c r="NCS64"/>
      <c r="NCT64"/>
      <c r="NCU64"/>
      <c r="NCV64"/>
      <c r="NCW64"/>
      <c r="NCX64"/>
      <c r="NCY64"/>
      <c r="NCZ64"/>
      <c r="NDA64"/>
      <c r="NDB64"/>
      <c r="NDC64"/>
      <c r="NDD64"/>
      <c r="NDE64"/>
      <c r="NDF64"/>
      <c r="NDG64"/>
      <c r="NDH64"/>
      <c r="NDI64"/>
      <c r="NDJ64"/>
      <c r="NDK64"/>
      <c r="NDL64"/>
      <c r="NDM64"/>
      <c r="NDN64"/>
      <c r="NDO64"/>
      <c r="NDP64"/>
      <c r="NDQ64"/>
      <c r="NDR64"/>
      <c r="NDS64"/>
      <c r="NDT64"/>
      <c r="NDU64"/>
      <c r="NDV64"/>
      <c r="NDW64"/>
      <c r="NDX64"/>
      <c r="NDY64"/>
      <c r="NDZ64"/>
      <c r="NEA64"/>
      <c r="NEB64"/>
      <c r="NEC64"/>
      <c r="NED64"/>
      <c r="NEE64"/>
      <c r="NEF64"/>
      <c r="NEG64"/>
      <c r="NEH64"/>
      <c r="NEI64"/>
      <c r="NEJ64"/>
      <c r="NEK64"/>
      <c r="NEL64"/>
      <c r="NEM64"/>
      <c r="NEN64"/>
      <c r="NEO64"/>
      <c r="NEP64"/>
      <c r="NEQ64"/>
      <c r="NER64"/>
      <c r="NES64"/>
      <c r="NET64"/>
      <c r="NEU64"/>
      <c r="NEV64"/>
      <c r="NEW64"/>
      <c r="NEX64"/>
      <c r="NEY64"/>
      <c r="NEZ64"/>
      <c r="NFA64"/>
      <c r="NFB64"/>
      <c r="NFC64"/>
      <c r="NFD64"/>
      <c r="NFE64"/>
      <c r="NFF64"/>
      <c r="NFG64"/>
      <c r="NFH64"/>
      <c r="NFI64"/>
      <c r="NFJ64"/>
      <c r="NFK64"/>
      <c r="NFL64"/>
      <c r="NFM64"/>
      <c r="NFN64"/>
      <c r="NFO64"/>
      <c r="NFP64"/>
      <c r="NFQ64"/>
      <c r="NFR64"/>
      <c r="NFS64"/>
      <c r="NFT64"/>
      <c r="NFU64"/>
      <c r="NFV64"/>
      <c r="NFW64"/>
      <c r="NFX64"/>
      <c r="NFY64"/>
      <c r="NFZ64"/>
      <c r="NGA64"/>
      <c r="NGB64"/>
      <c r="NGC64"/>
      <c r="NGD64"/>
      <c r="NGE64"/>
      <c r="NGF64"/>
      <c r="NGG64"/>
      <c r="NGH64"/>
      <c r="NGI64"/>
      <c r="NGJ64"/>
      <c r="NGK64"/>
      <c r="NGL64"/>
      <c r="NGM64"/>
      <c r="NGN64"/>
      <c r="NGO64"/>
      <c r="NGP64"/>
      <c r="NGQ64"/>
      <c r="NGR64"/>
      <c r="NGS64"/>
      <c r="NGT64"/>
      <c r="NGU64"/>
      <c r="NGV64"/>
      <c r="NGW64"/>
      <c r="NGX64"/>
      <c r="NGY64"/>
      <c r="NGZ64"/>
      <c r="NHA64"/>
      <c r="NHB64"/>
      <c r="NHC64"/>
      <c r="NHD64"/>
      <c r="NHE64"/>
      <c r="NHF64"/>
      <c r="NHG64"/>
      <c r="NHH64"/>
      <c r="NHI64"/>
      <c r="NHJ64"/>
      <c r="NHK64"/>
      <c r="NHL64"/>
      <c r="NHM64"/>
      <c r="NHN64"/>
      <c r="NHO64"/>
      <c r="NHP64"/>
      <c r="NHQ64"/>
      <c r="NHR64"/>
      <c r="NHS64"/>
      <c r="NHT64"/>
      <c r="NHU64"/>
      <c r="NHV64"/>
      <c r="NHW64"/>
      <c r="NHX64"/>
      <c r="NHY64"/>
      <c r="NHZ64"/>
      <c r="NIA64"/>
      <c r="NIB64"/>
      <c r="NIC64"/>
      <c r="NID64"/>
      <c r="NIE64"/>
      <c r="NIF64"/>
      <c r="NIG64"/>
      <c r="NIH64"/>
      <c r="NII64"/>
      <c r="NIJ64"/>
      <c r="NIK64"/>
      <c r="NIL64"/>
      <c r="NIM64"/>
      <c r="NIN64"/>
      <c r="NIO64"/>
      <c r="NIP64"/>
      <c r="NIQ64"/>
      <c r="NIR64"/>
      <c r="NIS64"/>
      <c r="NIT64"/>
      <c r="NIU64"/>
      <c r="NIV64"/>
      <c r="NIW64"/>
      <c r="NIX64"/>
      <c r="NIY64"/>
      <c r="NIZ64"/>
      <c r="NJA64"/>
      <c r="NJB64"/>
      <c r="NJC64"/>
      <c r="NJD64"/>
      <c r="NJE64"/>
      <c r="NJF64"/>
      <c r="NJG64"/>
      <c r="NJH64"/>
      <c r="NJI64"/>
      <c r="NJJ64"/>
      <c r="NJK64"/>
      <c r="NJL64"/>
      <c r="NJM64"/>
      <c r="NJN64"/>
      <c r="NJO64"/>
      <c r="NJP64"/>
      <c r="NJQ64"/>
      <c r="NJR64"/>
      <c r="NJS64"/>
      <c r="NJT64"/>
      <c r="NJU64"/>
      <c r="NJV64"/>
      <c r="NJW64"/>
      <c r="NJX64"/>
      <c r="NJY64"/>
      <c r="NJZ64"/>
      <c r="NKA64"/>
      <c r="NKB64"/>
      <c r="NKC64"/>
      <c r="NKD64"/>
      <c r="NKE64"/>
      <c r="NKF64"/>
      <c r="NKG64"/>
      <c r="NKH64"/>
      <c r="NKI64"/>
      <c r="NKJ64"/>
      <c r="NKK64"/>
      <c r="NKL64"/>
      <c r="NKM64"/>
      <c r="NKN64"/>
      <c r="NKO64"/>
      <c r="NKP64"/>
      <c r="NKQ64"/>
      <c r="NKR64"/>
      <c r="NKS64"/>
      <c r="NKT64"/>
      <c r="NKU64"/>
      <c r="NKV64"/>
      <c r="NKW64"/>
      <c r="NKX64"/>
      <c r="NKY64"/>
      <c r="NKZ64"/>
      <c r="NLA64"/>
      <c r="NLB64"/>
      <c r="NLC64"/>
      <c r="NLD64"/>
      <c r="NLE64"/>
      <c r="NLF64"/>
      <c r="NLG64"/>
      <c r="NLH64"/>
      <c r="NLI64"/>
      <c r="NLJ64"/>
      <c r="NLK64"/>
      <c r="NLL64"/>
      <c r="NLM64"/>
      <c r="NLN64"/>
      <c r="NLO64"/>
      <c r="NLP64"/>
      <c r="NLQ64"/>
      <c r="NLR64"/>
      <c r="NLS64"/>
      <c r="NLT64"/>
      <c r="NLU64"/>
      <c r="NLV64"/>
      <c r="NLW64"/>
      <c r="NLX64"/>
      <c r="NLY64"/>
      <c r="NLZ64"/>
      <c r="NMA64"/>
      <c r="NMB64"/>
      <c r="NMC64"/>
      <c r="NMD64"/>
      <c r="NME64"/>
      <c r="NMF64"/>
      <c r="NMG64"/>
      <c r="NMH64"/>
      <c r="NMI64"/>
      <c r="NMJ64"/>
      <c r="NMK64"/>
      <c r="NML64"/>
      <c r="NMM64"/>
      <c r="NMN64"/>
      <c r="NMO64"/>
      <c r="NMP64"/>
      <c r="NMQ64"/>
      <c r="NMR64"/>
      <c r="NMS64"/>
      <c r="NMT64"/>
      <c r="NMU64"/>
      <c r="NMV64"/>
      <c r="NMW64"/>
      <c r="NMX64"/>
      <c r="NMY64"/>
      <c r="NMZ64"/>
      <c r="NNA64"/>
      <c r="NNB64"/>
      <c r="NNC64"/>
      <c r="NND64"/>
      <c r="NNE64"/>
      <c r="NNF64"/>
      <c r="NNG64"/>
      <c r="NNH64"/>
      <c r="NNI64"/>
      <c r="NNJ64"/>
      <c r="NNK64"/>
      <c r="NNL64"/>
      <c r="NNM64"/>
      <c r="NNN64"/>
      <c r="NNO64"/>
      <c r="NNP64"/>
      <c r="NNQ64"/>
      <c r="NNR64"/>
      <c r="NNS64"/>
      <c r="NNT64"/>
      <c r="NNU64"/>
      <c r="NNV64"/>
      <c r="NNW64"/>
      <c r="NNX64"/>
      <c r="NNY64"/>
      <c r="NNZ64"/>
      <c r="NOA64"/>
      <c r="NOB64"/>
      <c r="NOC64"/>
      <c r="NOD64"/>
      <c r="NOE64"/>
      <c r="NOF64"/>
      <c r="NOG64"/>
      <c r="NOH64"/>
      <c r="NOI64"/>
      <c r="NOJ64"/>
      <c r="NOK64"/>
      <c r="NOL64"/>
      <c r="NOM64"/>
      <c r="NON64"/>
      <c r="NOO64"/>
      <c r="NOP64"/>
      <c r="NOQ64"/>
      <c r="NOR64"/>
      <c r="NOS64"/>
      <c r="NOT64"/>
      <c r="NOU64"/>
      <c r="NOV64"/>
      <c r="NOW64"/>
      <c r="NOX64"/>
      <c r="NOY64"/>
      <c r="NOZ64"/>
      <c r="NPA64"/>
      <c r="NPB64"/>
      <c r="NPC64"/>
      <c r="NPD64"/>
      <c r="NPE64"/>
      <c r="NPF64"/>
      <c r="NPG64"/>
      <c r="NPH64"/>
      <c r="NPI64"/>
      <c r="NPJ64"/>
      <c r="NPK64"/>
      <c r="NPL64"/>
      <c r="NPM64"/>
      <c r="NPN64"/>
      <c r="NPO64"/>
      <c r="NPP64"/>
      <c r="NPQ64"/>
      <c r="NPR64"/>
      <c r="NPS64"/>
      <c r="NPT64"/>
      <c r="NPU64"/>
      <c r="NPV64"/>
      <c r="NPW64"/>
      <c r="NPX64"/>
      <c r="NPY64"/>
      <c r="NPZ64"/>
      <c r="NQA64"/>
      <c r="NQB64"/>
      <c r="NQC64"/>
      <c r="NQD64"/>
      <c r="NQE64"/>
      <c r="NQF64"/>
      <c r="NQG64"/>
      <c r="NQH64"/>
      <c r="NQI64"/>
      <c r="NQJ64"/>
      <c r="NQK64"/>
      <c r="NQL64"/>
      <c r="NQM64"/>
      <c r="NQN64"/>
      <c r="NQO64"/>
      <c r="NQP64"/>
      <c r="NQQ64"/>
      <c r="NQR64"/>
      <c r="NQS64"/>
      <c r="NQT64"/>
      <c r="NQU64"/>
      <c r="NQV64"/>
      <c r="NQW64"/>
      <c r="NQX64"/>
      <c r="NQY64"/>
      <c r="NQZ64"/>
      <c r="NRA64"/>
      <c r="NRB64"/>
      <c r="NRC64"/>
      <c r="NRD64"/>
      <c r="NRE64"/>
      <c r="NRF64"/>
      <c r="NRG64"/>
      <c r="NRH64"/>
      <c r="NRI64"/>
      <c r="NRJ64"/>
      <c r="NRK64"/>
      <c r="NRL64"/>
      <c r="NRM64"/>
      <c r="NRN64"/>
      <c r="NRO64"/>
      <c r="NRP64"/>
      <c r="NRQ64"/>
      <c r="NRR64"/>
      <c r="NRS64"/>
      <c r="NRT64"/>
      <c r="NRU64"/>
      <c r="NRV64"/>
      <c r="NRW64"/>
      <c r="NRX64"/>
      <c r="NRY64"/>
      <c r="NRZ64"/>
      <c r="NSA64"/>
      <c r="NSB64"/>
      <c r="NSC64"/>
      <c r="NSD64"/>
      <c r="NSE64"/>
      <c r="NSF64"/>
      <c r="NSG64"/>
      <c r="NSH64"/>
      <c r="NSI64"/>
      <c r="NSJ64"/>
      <c r="NSK64"/>
      <c r="NSL64"/>
      <c r="NSM64"/>
      <c r="NSN64"/>
      <c r="NSO64"/>
      <c r="NSP64"/>
      <c r="NSQ64"/>
      <c r="NSR64"/>
      <c r="NSS64"/>
      <c r="NST64"/>
      <c r="NSU64"/>
      <c r="NSV64"/>
      <c r="NSW64"/>
      <c r="NSX64"/>
      <c r="NSY64"/>
      <c r="NSZ64"/>
      <c r="NTA64"/>
      <c r="NTB64"/>
      <c r="NTC64"/>
      <c r="NTD64"/>
      <c r="NTE64"/>
      <c r="NTF64"/>
      <c r="NTG64"/>
      <c r="NTH64"/>
      <c r="NTI64"/>
      <c r="NTJ64"/>
      <c r="NTK64"/>
      <c r="NTL64"/>
      <c r="NTM64"/>
      <c r="NTN64"/>
      <c r="NTO64"/>
      <c r="NTP64"/>
      <c r="NTQ64"/>
      <c r="NTR64"/>
      <c r="NTS64"/>
      <c r="NTT64"/>
      <c r="NTU64"/>
      <c r="NTV64"/>
      <c r="NTW64"/>
      <c r="NTX64"/>
      <c r="NTY64"/>
      <c r="NTZ64"/>
      <c r="NUA64"/>
      <c r="NUB64"/>
      <c r="NUC64"/>
      <c r="NUD64"/>
      <c r="NUE64"/>
      <c r="NUF64"/>
      <c r="NUG64"/>
      <c r="NUH64"/>
      <c r="NUI64"/>
      <c r="NUJ64"/>
      <c r="NUK64"/>
      <c r="NUL64"/>
      <c r="NUM64"/>
      <c r="NUN64"/>
      <c r="NUO64"/>
      <c r="NUP64"/>
      <c r="NUQ64"/>
      <c r="NUR64"/>
      <c r="NUS64"/>
      <c r="NUT64"/>
      <c r="NUU64"/>
      <c r="NUV64"/>
      <c r="NUW64"/>
      <c r="NUX64"/>
      <c r="NUY64"/>
      <c r="NUZ64"/>
      <c r="NVA64"/>
      <c r="NVB64"/>
      <c r="NVC64"/>
      <c r="NVD64"/>
      <c r="NVE64"/>
      <c r="NVF64"/>
      <c r="NVG64"/>
      <c r="NVH64"/>
      <c r="NVI64"/>
      <c r="NVJ64"/>
      <c r="NVK64"/>
      <c r="NVL64"/>
      <c r="NVM64"/>
      <c r="NVN64"/>
      <c r="NVO64"/>
      <c r="NVP64"/>
      <c r="NVQ64"/>
      <c r="NVR64"/>
      <c r="NVS64"/>
      <c r="NVT64"/>
      <c r="NVU64"/>
      <c r="NVV64"/>
      <c r="NVW64"/>
      <c r="NVX64"/>
      <c r="NVY64"/>
      <c r="NVZ64"/>
      <c r="NWA64"/>
      <c r="NWB64"/>
      <c r="NWC64"/>
      <c r="NWD64"/>
      <c r="NWE64"/>
      <c r="NWF64"/>
      <c r="NWG64"/>
      <c r="NWH64"/>
      <c r="NWI64"/>
      <c r="NWJ64"/>
      <c r="NWK64"/>
      <c r="NWL64"/>
      <c r="NWM64"/>
      <c r="NWN64"/>
      <c r="NWO64"/>
      <c r="NWP64"/>
      <c r="NWQ64"/>
      <c r="NWR64"/>
      <c r="NWS64"/>
      <c r="NWT64"/>
      <c r="NWU64"/>
      <c r="NWV64"/>
      <c r="NWW64"/>
      <c r="NWX64"/>
      <c r="NWY64"/>
      <c r="NWZ64"/>
      <c r="NXA64"/>
      <c r="NXB64"/>
      <c r="NXC64"/>
      <c r="NXD64"/>
      <c r="NXE64"/>
      <c r="NXF64"/>
      <c r="NXG64"/>
      <c r="NXH64"/>
      <c r="NXI64"/>
      <c r="NXJ64"/>
      <c r="NXK64"/>
      <c r="NXL64"/>
      <c r="NXM64"/>
      <c r="NXN64"/>
      <c r="NXO64"/>
      <c r="NXP64"/>
      <c r="NXQ64"/>
      <c r="NXR64"/>
      <c r="NXS64"/>
      <c r="NXT64"/>
      <c r="NXU64"/>
      <c r="NXV64"/>
      <c r="NXW64"/>
      <c r="NXX64"/>
      <c r="NXY64"/>
      <c r="NXZ64"/>
      <c r="NYA64"/>
      <c r="NYB64"/>
      <c r="NYC64"/>
      <c r="NYD64"/>
      <c r="NYE64"/>
      <c r="NYF64"/>
      <c r="NYG64"/>
      <c r="NYH64"/>
      <c r="NYI64"/>
      <c r="NYJ64"/>
      <c r="NYK64"/>
      <c r="NYL64"/>
      <c r="NYM64"/>
      <c r="NYN64"/>
      <c r="NYO64"/>
      <c r="NYP64"/>
      <c r="NYQ64"/>
      <c r="NYR64"/>
      <c r="NYS64"/>
      <c r="NYT64"/>
      <c r="NYU64"/>
      <c r="NYV64"/>
      <c r="NYW64"/>
      <c r="NYX64"/>
      <c r="NYY64"/>
      <c r="NYZ64"/>
      <c r="NZA64"/>
      <c r="NZB64"/>
      <c r="NZC64"/>
      <c r="NZD64"/>
      <c r="NZE64"/>
      <c r="NZF64"/>
      <c r="NZG64"/>
      <c r="NZH64"/>
      <c r="NZI64"/>
      <c r="NZJ64"/>
      <c r="NZK64"/>
      <c r="NZL64"/>
      <c r="NZM64"/>
      <c r="NZN64"/>
      <c r="NZO64"/>
      <c r="NZP64"/>
      <c r="NZQ64"/>
      <c r="NZR64"/>
      <c r="NZS64"/>
      <c r="NZT64"/>
      <c r="NZU64"/>
      <c r="NZV64"/>
      <c r="NZW64"/>
      <c r="NZX64"/>
      <c r="NZY64"/>
      <c r="NZZ64"/>
      <c r="OAA64"/>
      <c r="OAB64"/>
      <c r="OAC64"/>
      <c r="OAD64"/>
      <c r="OAE64"/>
      <c r="OAF64"/>
      <c r="OAG64"/>
      <c r="OAH64"/>
      <c r="OAI64"/>
      <c r="OAJ64"/>
      <c r="OAK64"/>
      <c r="OAL64"/>
      <c r="OAM64"/>
      <c r="OAN64"/>
      <c r="OAO64"/>
      <c r="OAP64"/>
      <c r="OAQ64"/>
      <c r="OAR64"/>
      <c r="OAS64"/>
      <c r="OAT64"/>
      <c r="OAU64"/>
      <c r="OAV64"/>
      <c r="OAW64"/>
      <c r="OAX64"/>
      <c r="OAY64"/>
      <c r="OAZ64"/>
      <c r="OBA64"/>
      <c r="OBB64"/>
      <c r="OBC64"/>
      <c r="OBD64"/>
      <c r="OBE64"/>
      <c r="OBF64"/>
      <c r="OBG64"/>
      <c r="OBH64"/>
      <c r="OBI64"/>
      <c r="OBJ64"/>
      <c r="OBK64"/>
      <c r="OBL64"/>
      <c r="OBM64"/>
      <c r="OBN64"/>
      <c r="OBO64"/>
      <c r="OBP64"/>
      <c r="OBQ64"/>
      <c r="OBR64"/>
      <c r="OBS64"/>
      <c r="OBT64"/>
      <c r="OBU64"/>
      <c r="OBV64"/>
      <c r="OBW64"/>
      <c r="OBX64"/>
      <c r="OBY64"/>
      <c r="OBZ64"/>
      <c r="OCA64"/>
      <c r="OCB64"/>
      <c r="OCC64"/>
      <c r="OCD64"/>
      <c r="OCE64"/>
      <c r="OCF64"/>
      <c r="OCG64"/>
      <c r="OCH64"/>
      <c r="OCI64"/>
      <c r="OCJ64"/>
      <c r="OCK64"/>
      <c r="OCL64"/>
      <c r="OCM64"/>
      <c r="OCN64"/>
      <c r="OCO64"/>
      <c r="OCP64"/>
      <c r="OCQ64"/>
      <c r="OCR64"/>
      <c r="OCS64"/>
      <c r="OCT64"/>
      <c r="OCU64"/>
      <c r="OCV64"/>
      <c r="OCW64"/>
      <c r="OCX64"/>
      <c r="OCY64"/>
      <c r="OCZ64"/>
      <c r="ODA64"/>
      <c r="ODB64"/>
      <c r="ODC64"/>
      <c r="ODD64"/>
      <c r="ODE64"/>
      <c r="ODF64"/>
      <c r="ODG64"/>
      <c r="ODH64"/>
      <c r="ODI64"/>
      <c r="ODJ64"/>
      <c r="ODK64"/>
      <c r="ODL64"/>
      <c r="ODM64"/>
      <c r="ODN64"/>
      <c r="ODO64"/>
      <c r="ODP64"/>
      <c r="ODQ64"/>
      <c r="ODR64"/>
      <c r="ODS64"/>
      <c r="ODT64"/>
      <c r="ODU64"/>
      <c r="ODV64"/>
      <c r="ODW64"/>
      <c r="ODX64"/>
      <c r="ODY64"/>
      <c r="ODZ64"/>
      <c r="OEA64"/>
      <c r="OEB64"/>
      <c r="OEC64"/>
      <c r="OED64"/>
      <c r="OEE64"/>
      <c r="OEF64"/>
      <c r="OEG64"/>
      <c r="OEH64"/>
      <c r="OEI64"/>
      <c r="OEJ64"/>
      <c r="OEK64"/>
      <c r="OEL64"/>
      <c r="OEM64"/>
      <c r="OEN64"/>
      <c r="OEO64"/>
      <c r="OEP64"/>
      <c r="OEQ64"/>
      <c r="OER64"/>
      <c r="OES64"/>
      <c r="OET64"/>
      <c r="OEU64"/>
      <c r="OEV64"/>
      <c r="OEW64"/>
      <c r="OEX64"/>
      <c r="OEY64"/>
      <c r="OEZ64"/>
      <c r="OFA64"/>
      <c r="OFB64"/>
      <c r="OFC64"/>
      <c r="OFD64"/>
      <c r="OFE64"/>
      <c r="OFF64"/>
      <c r="OFG64"/>
      <c r="OFH64"/>
      <c r="OFI64"/>
      <c r="OFJ64"/>
      <c r="OFK64"/>
      <c r="OFL64"/>
      <c r="OFM64"/>
      <c r="OFN64"/>
      <c r="OFO64"/>
      <c r="OFP64"/>
      <c r="OFQ64"/>
      <c r="OFR64"/>
      <c r="OFS64"/>
      <c r="OFT64"/>
      <c r="OFU64"/>
      <c r="OFV64"/>
      <c r="OFW64"/>
      <c r="OFX64"/>
      <c r="OFY64"/>
      <c r="OFZ64"/>
      <c r="OGA64"/>
      <c r="OGB64"/>
      <c r="OGC64"/>
      <c r="OGD64"/>
      <c r="OGE64"/>
      <c r="OGF64"/>
      <c r="OGG64"/>
      <c r="OGH64"/>
      <c r="OGI64"/>
      <c r="OGJ64"/>
      <c r="OGK64"/>
      <c r="OGL64"/>
      <c r="OGM64"/>
      <c r="OGN64"/>
      <c r="OGO64"/>
      <c r="OGP64"/>
      <c r="OGQ64"/>
      <c r="OGR64"/>
      <c r="OGS64"/>
      <c r="OGT64"/>
      <c r="OGU64"/>
      <c r="OGV64"/>
      <c r="OGW64"/>
      <c r="OGX64"/>
      <c r="OGY64"/>
      <c r="OGZ64"/>
      <c r="OHA64"/>
      <c r="OHB64"/>
      <c r="OHC64"/>
      <c r="OHD64"/>
      <c r="OHE64"/>
      <c r="OHF64"/>
      <c r="OHG64"/>
      <c r="OHH64"/>
      <c r="OHI64"/>
      <c r="OHJ64"/>
      <c r="OHK64"/>
      <c r="OHL64"/>
      <c r="OHM64"/>
      <c r="OHN64"/>
      <c r="OHO64"/>
      <c r="OHP64"/>
      <c r="OHQ64"/>
      <c r="OHR64"/>
      <c r="OHS64"/>
      <c r="OHT64"/>
      <c r="OHU64"/>
      <c r="OHV64"/>
      <c r="OHW64"/>
      <c r="OHX64"/>
      <c r="OHY64"/>
      <c r="OHZ64"/>
      <c r="OIA64"/>
      <c r="OIB64"/>
      <c r="OIC64"/>
      <c r="OID64"/>
      <c r="OIE64"/>
      <c r="OIF64"/>
      <c r="OIG64"/>
      <c r="OIH64"/>
      <c r="OII64"/>
      <c r="OIJ64"/>
      <c r="OIK64"/>
      <c r="OIL64"/>
      <c r="OIM64"/>
      <c r="OIN64"/>
      <c r="OIO64"/>
      <c r="OIP64"/>
      <c r="OIQ64"/>
      <c r="OIR64"/>
      <c r="OIS64"/>
      <c r="OIT64"/>
      <c r="OIU64"/>
      <c r="OIV64"/>
      <c r="OIW64"/>
      <c r="OIX64"/>
      <c r="OIY64"/>
      <c r="OIZ64"/>
      <c r="OJA64"/>
      <c r="OJB64"/>
      <c r="OJC64"/>
      <c r="OJD64"/>
      <c r="OJE64"/>
      <c r="OJF64"/>
      <c r="OJG64"/>
      <c r="OJH64"/>
      <c r="OJI64"/>
      <c r="OJJ64"/>
      <c r="OJK64"/>
      <c r="OJL64"/>
      <c r="OJM64"/>
      <c r="OJN64"/>
      <c r="OJO64"/>
      <c r="OJP64"/>
      <c r="OJQ64"/>
      <c r="OJR64"/>
      <c r="OJS64"/>
      <c r="OJT64"/>
      <c r="OJU64"/>
      <c r="OJV64"/>
      <c r="OJW64"/>
      <c r="OJX64"/>
      <c r="OJY64"/>
      <c r="OJZ64"/>
      <c r="OKA64"/>
      <c r="OKB64"/>
      <c r="OKC64"/>
      <c r="OKD64"/>
      <c r="OKE64"/>
      <c r="OKF64"/>
      <c r="OKG64"/>
      <c r="OKH64"/>
      <c r="OKI64"/>
      <c r="OKJ64"/>
      <c r="OKK64"/>
      <c r="OKL64"/>
      <c r="OKM64"/>
      <c r="OKN64"/>
      <c r="OKO64"/>
      <c r="OKP64"/>
      <c r="OKQ64"/>
      <c r="OKR64"/>
      <c r="OKS64"/>
      <c r="OKT64"/>
      <c r="OKU64"/>
      <c r="OKV64"/>
      <c r="OKW64"/>
      <c r="OKX64"/>
      <c r="OKY64"/>
      <c r="OKZ64"/>
      <c r="OLA64"/>
      <c r="OLB64"/>
      <c r="OLC64"/>
      <c r="OLD64"/>
      <c r="OLE64"/>
      <c r="OLF64"/>
      <c r="OLG64"/>
      <c r="OLH64"/>
      <c r="OLI64"/>
      <c r="OLJ64"/>
      <c r="OLK64"/>
      <c r="OLL64"/>
      <c r="OLM64"/>
      <c r="OLN64"/>
      <c r="OLO64"/>
      <c r="OLP64"/>
      <c r="OLQ64"/>
      <c r="OLR64"/>
      <c r="OLS64"/>
      <c r="OLT64"/>
      <c r="OLU64"/>
      <c r="OLV64"/>
      <c r="OLW64"/>
      <c r="OLX64"/>
      <c r="OLY64"/>
      <c r="OLZ64"/>
      <c r="OMA64"/>
      <c r="OMB64"/>
      <c r="OMC64"/>
      <c r="OMD64"/>
      <c r="OME64"/>
      <c r="OMF64"/>
      <c r="OMG64"/>
      <c r="OMH64"/>
      <c r="OMI64"/>
      <c r="OMJ64"/>
      <c r="OMK64"/>
      <c r="OML64"/>
      <c r="OMM64"/>
      <c r="OMN64"/>
      <c r="OMO64"/>
      <c r="OMP64"/>
      <c r="OMQ64"/>
      <c r="OMR64"/>
      <c r="OMS64"/>
      <c r="OMT64"/>
      <c r="OMU64"/>
      <c r="OMV64"/>
      <c r="OMW64"/>
      <c r="OMX64"/>
      <c r="OMY64"/>
      <c r="OMZ64"/>
      <c r="ONA64"/>
      <c r="ONB64"/>
      <c r="ONC64"/>
      <c r="OND64"/>
      <c r="ONE64"/>
      <c r="ONF64"/>
      <c r="ONG64"/>
      <c r="ONH64"/>
      <c r="ONI64"/>
      <c r="ONJ64"/>
      <c r="ONK64"/>
      <c r="ONL64"/>
      <c r="ONM64"/>
      <c r="ONN64"/>
      <c r="ONO64"/>
      <c r="ONP64"/>
      <c r="ONQ64"/>
      <c r="ONR64"/>
      <c r="ONS64"/>
      <c r="ONT64"/>
      <c r="ONU64"/>
      <c r="ONV64"/>
      <c r="ONW64"/>
      <c r="ONX64"/>
      <c r="ONY64"/>
      <c r="ONZ64"/>
      <c r="OOA64"/>
      <c r="OOB64"/>
      <c r="OOC64"/>
      <c r="OOD64"/>
      <c r="OOE64"/>
      <c r="OOF64"/>
      <c r="OOG64"/>
      <c r="OOH64"/>
      <c r="OOI64"/>
      <c r="OOJ64"/>
      <c r="OOK64"/>
      <c r="OOL64"/>
      <c r="OOM64"/>
      <c r="OON64"/>
      <c r="OOO64"/>
      <c r="OOP64"/>
      <c r="OOQ64"/>
      <c r="OOR64"/>
      <c r="OOS64"/>
      <c r="OOT64"/>
      <c r="OOU64"/>
      <c r="OOV64"/>
      <c r="OOW64"/>
      <c r="OOX64"/>
      <c r="OOY64"/>
      <c r="OOZ64"/>
      <c r="OPA64"/>
      <c r="OPB64"/>
      <c r="OPC64"/>
      <c r="OPD64"/>
      <c r="OPE64"/>
      <c r="OPF64"/>
      <c r="OPG64"/>
      <c r="OPH64"/>
      <c r="OPI64"/>
      <c r="OPJ64"/>
      <c r="OPK64"/>
      <c r="OPL64"/>
      <c r="OPM64"/>
      <c r="OPN64"/>
      <c r="OPO64"/>
      <c r="OPP64"/>
      <c r="OPQ64"/>
      <c r="OPR64"/>
      <c r="OPS64"/>
      <c r="OPT64"/>
      <c r="OPU64"/>
      <c r="OPV64"/>
      <c r="OPW64"/>
      <c r="OPX64"/>
      <c r="OPY64"/>
      <c r="OPZ64"/>
      <c r="OQA64"/>
      <c r="OQB64"/>
      <c r="OQC64"/>
      <c r="OQD64"/>
      <c r="OQE64"/>
      <c r="OQF64"/>
      <c r="OQG64"/>
      <c r="OQH64"/>
      <c r="OQI64"/>
      <c r="OQJ64"/>
      <c r="OQK64"/>
      <c r="OQL64"/>
      <c r="OQM64"/>
      <c r="OQN64"/>
      <c r="OQO64"/>
      <c r="OQP64"/>
      <c r="OQQ64"/>
      <c r="OQR64"/>
      <c r="OQS64"/>
      <c r="OQT64"/>
      <c r="OQU64"/>
      <c r="OQV64"/>
      <c r="OQW64"/>
      <c r="OQX64"/>
      <c r="OQY64"/>
      <c r="OQZ64"/>
      <c r="ORA64"/>
      <c r="ORB64"/>
      <c r="ORC64"/>
      <c r="ORD64"/>
      <c r="ORE64"/>
      <c r="ORF64"/>
      <c r="ORG64"/>
      <c r="ORH64"/>
      <c r="ORI64"/>
      <c r="ORJ64"/>
      <c r="ORK64"/>
      <c r="ORL64"/>
      <c r="ORM64"/>
      <c r="ORN64"/>
      <c r="ORO64"/>
      <c r="ORP64"/>
      <c r="ORQ64"/>
      <c r="ORR64"/>
      <c r="ORS64"/>
      <c r="ORT64"/>
      <c r="ORU64"/>
      <c r="ORV64"/>
      <c r="ORW64"/>
      <c r="ORX64"/>
      <c r="ORY64"/>
      <c r="ORZ64"/>
      <c r="OSA64"/>
      <c r="OSB64"/>
      <c r="OSC64"/>
      <c r="OSD64"/>
      <c r="OSE64"/>
      <c r="OSF64"/>
      <c r="OSG64"/>
      <c r="OSH64"/>
      <c r="OSI64"/>
      <c r="OSJ64"/>
      <c r="OSK64"/>
      <c r="OSL64"/>
      <c r="OSM64"/>
      <c r="OSN64"/>
      <c r="OSO64"/>
      <c r="OSP64"/>
      <c r="OSQ64"/>
      <c r="OSR64"/>
      <c r="OSS64"/>
      <c r="OST64"/>
      <c r="OSU64"/>
      <c r="OSV64"/>
      <c r="OSW64"/>
      <c r="OSX64"/>
      <c r="OSY64"/>
      <c r="OSZ64"/>
      <c r="OTA64"/>
      <c r="OTB64"/>
      <c r="OTC64"/>
      <c r="OTD64"/>
      <c r="OTE64"/>
      <c r="OTF64"/>
      <c r="OTG64"/>
      <c r="OTH64"/>
      <c r="OTI64"/>
      <c r="OTJ64"/>
      <c r="OTK64"/>
      <c r="OTL64"/>
      <c r="OTM64"/>
      <c r="OTN64"/>
      <c r="OTO64"/>
      <c r="OTP64"/>
      <c r="OTQ64"/>
      <c r="OTR64"/>
      <c r="OTS64"/>
      <c r="OTT64"/>
      <c r="OTU64"/>
      <c r="OTV64"/>
      <c r="OTW64"/>
      <c r="OTX64"/>
      <c r="OTY64"/>
      <c r="OTZ64"/>
      <c r="OUA64"/>
      <c r="OUB64"/>
      <c r="OUC64"/>
      <c r="OUD64"/>
      <c r="OUE64"/>
      <c r="OUF64"/>
      <c r="OUG64"/>
      <c r="OUH64"/>
      <c r="OUI64"/>
      <c r="OUJ64"/>
      <c r="OUK64"/>
      <c r="OUL64"/>
      <c r="OUM64"/>
      <c r="OUN64"/>
      <c r="OUO64"/>
      <c r="OUP64"/>
      <c r="OUQ64"/>
      <c r="OUR64"/>
      <c r="OUS64"/>
      <c r="OUT64"/>
      <c r="OUU64"/>
      <c r="OUV64"/>
      <c r="OUW64"/>
      <c r="OUX64"/>
      <c r="OUY64"/>
      <c r="OUZ64"/>
      <c r="OVA64"/>
      <c r="OVB64"/>
      <c r="OVC64"/>
      <c r="OVD64"/>
      <c r="OVE64"/>
      <c r="OVF64"/>
      <c r="OVG64"/>
      <c r="OVH64"/>
      <c r="OVI64"/>
      <c r="OVJ64"/>
      <c r="OVK64"/>
      <c r="OVL64"/>
      <c r="OVM64"/>
      <c r="OVN64"/>
      <c r="OVO64"/>
      <c r="OVP64"/>
      <c r="OVQ64"/>
      <c r="OVR64"/>
      <c r="OVS64"/>
      <c r="OVT64"/>
      <c r="OVU64"/>
      <c r="OVV64"/>
      <c r="OVW64"/>
      <c r="OVX64"/>
      <c r="OVY64"/>
      <c r="OVZ64"/>
      <c r="OWA64"/>
      <c r="OWB64"/>
      <c r="OWC64"/>
      <c r="OWD64"/>
      <c r="OWE64"/>
      <c r="OWF64"/>
      <c r="OWG64"/>
      <c r="OWH64"/>
      <c r="OWI64"/>
      <c r="OWJ64"/>
      <c r="OWK64"/>
      <c r="OWL64"/>
      <c r="OWM64"/>
      <c r="OWN64"/>
      <c r="OWO64"/>
      <c r="OWP64"/>
      <c r="OWQ64"/>
      <c r="OWR64"/>
      <c r="OWS64"/>
      <c r="OWT64"/>
      <c r="OWU64"/>
      <c r="OWV64"/>
      <c r="OWW64"/>
      <c r="OWX64"/>
      <c r="OWY64"/>
      <c r="OWZ64"/>
      <c r="OXA64"/>
      <c r="OXB64"/>
      <c r="OXC64"/>
      <c r="OXD64"/>
      <c r="OXE64"/>
      <c r="OXF64"/>
      <c r="OXG64"/>
      <c r="OXH64"/>
      <c r="OXI64"/>
      <c r="OXJ64"/>
      <c r="OXK64"/>
      <c r="OXL64"/>
      <c r="OXM64"/>
      <c r="OXN64"/>
      <c r="OXO64"/>
      <c r="OXP64"/>
      <c r="OXQ64"/>
      <c r="OXR64"/>
      <c r="OXS64"/>
      <c r="OXT64"/>
      <c r="OXU64"/>
      <c r="OXV64"/>
      <c r="OXW64"/>
      <c r="OXX64"/>
      <c r="OXY64"/>
      <c r="OXZ64"/>
      <c r="OYA64"/>
      <c r="OYB64"/>
      <c r="OYC64"/>
      <c r="OYD64"/>
      <c r="OYE64"/>
      <c r="OYF64"/>
      <c r="OYG64"/>
      <c r="OYH64"/>
      <c r="OYI64"/>
      <c r="OYJ64"/>
      <c r="OYK64"/>
      <c r="OYL64"/>
      <c r="OYM64"/>
      <c r="OYN64"/>
      <c r="OYO64"/>
      <c r="OYP64"/>
      <c r="OYQ64"/>
      <c r="OYR64"/>
      <c r="OYS64"/>
      <c r="OYT64"/>
      <c r="OYU64"/>
      <c r="OYV64"/>
      <c r="OYW64"/>
      <c r="OYX64"/>
      <c r="OYY64"/>
      <c r="OYZ64"/>
      <c r="OZA64"/>
      <c r="OZB64"/>
      <c r="OZC64"/>
      <c r="OZD64"/>
      <c r="OZE64"/>
      <c r="OZF64"/>
      <c r="OZG64"/>
      <c r="OZH64"/>
      <c r="OZI64"/>
      <c r="OZJ64"/>
      <c r="OZK64"/>
      <c r="OZL64"/>
      <c r="OZM64"/>
      <c r="OZN64"/>
      <c r="OZO64"/>
      <c r="OZP64"/>
      <c r="OZQ64"/>
      <c r="OZR64"/>
      <c r="OZS64"/>
      <c r="OZT64"/>
      <c r="OZU64"/>
      <c r="OZV64"/>
      <c r="OZW64"/>
      <c r="OZX64"/>
      <c r="OZY64"/>
      <c r="OZZ64"/>
      <c r="PAA64"/>
      <c r="PAB64"/>
      <c r="PAC64"/>
      <c r="PAD64"/>
      <c r="PAE64"/>
      <c r="PAF64"/>
      <c r="PAG64"/>
      <c r="PAH64"/>
      <c r="PAI64"/>
      <c r="PAJ64"/>
      <c r="PAK64"/>
      <c r="PAL64"/>
      <c r="PAM64"/>
      <c r="PAN64"/>
      <c r="PAO64"/>
      <c r="PAP64"/>
      <c r="PAQ64"/>
      <c r="PAR64"/>
      <c r="PAS64"/>
      <c r="PAT64"/>
      <c r="PAU64"/>
      <c r="PAV64"/>
      <c r="PAW64"/>
      <c r="PAX64"/>
      <c r="PAY64"/>
      <c r="PAZ64"/>
      <c r="PBA64"/>
      <c r="PBB64"/>
      <c r="PBC64"/>
      <c r="PBD64"/>
      <c r="PBE64"/>
      <c r="PBF64"/>
      <c r="PBG64"/>
      <c r="PBH64"/>
      <c r="PBI64"/>
      <c r="PBJ64"/>
      <c r="PBK64"/>
      <c r="PBL64"/>
      <c r="PBM64"/>
      <c r="PBN64"/>
      <c r="PBO64"/>
      <c r="PBP64"/>
      <c r="PBQ64"/>
      <c r="PBR64"/>
      <c r="PBS64"/>
      <c r="PBT64"/>
      <c r="PBU64"/>
      <c r="PBV64"/>
      <c r="PBW64"/>
      <c r="PBX64"/>
      <c r="PBY64"/>
      <c r="PBZ64"/>
      <c r="PCA64"/>
      <c r="PCB64"/>
      <c r="PCC64"/>
      <c r="PCD64"/>
      <c r="PCE64"/>
      <c r="PCF64"/>
      <c r="PCG64"/>
      <c r="PCH64"/>
      <c r="PCI64"/>
      <c r="PCJ64"/>
      <c r="PCK64"/>
      <c r="PCL64"/>
      <c r="PCM64"/>
      <c r="PCN64"/>
      <c r="PCO64"/>
      <c r="PCP64"/>
      <c r="PCQ64"/>
      <c r="PCR64"/>
      <c r="PCS64"/>
      <c r="PCT64"/>
      <c r="PCU64"/>
      <c r="PCV64"/>
      <c r="PCW64"/>
      <c r="PCX64"/>
      <c r="PCY64"/>
      <c r="PCZ64"/>
      <c r="PDA64"/>
      <c r="PDB64"/>
      <c r="PDC64"/>
      <c r="PDD64"/>
      <c r="PDE64"/>
      <c r="PDF64"/>
      <c r="PDG64"/>
      <c r="PDH64"/>
      <c r="PDI64"/>
      <c r="PDJ64"/>
      <c r="PDK64"/>
      <c r="PDL64"/>
      <c r="PDM64"/>
      <c r="PDN64"/>
      <c r="PDO64"/>
      <c r="PDP64"/>
      <c r="PDQ64"/>
      <c r="PDR64"/>
      <c r="PDS64"/>
      <c r="PDT64"/>
      <c r="PDU64"/>
      <c r="PDV64"/>
      <c r="PDW64"/>
      <c r="PDX64"/>
      <c r="PDY64"/>
      <c r="PDZ64"/>
      <c r="PEA64"/>
      <c r="PEB64"/>
      <c r="PEC64"/>
      <c r="PED64"/>
      <c r="PEE64"/>
      <c r="PEF64"/>
      <c r="PEG64"/>
      <c r="PEH64"/>
      <c r="PEI64"/>
      <c r="PEJ64"/>
      <c r="PEK64"/>
      <c r="PEL64"/>
      <c r="PEM64"/>
      <c r="PEN64"/>
      <c r="PEO64"/>
      <c r="PEP64"/>
      <c r="PEQ64"/>
      <c r="PER64"/>
      <c r="PES64"/>
      <c r="PET64"/>
      <c r="PEU64"/>
      <c r="PEV64"/>
      <c r="PEW64"/>
      <c r="PEX64"/>
      <c r="PEY64"/>
      <c r="PEZ64"/>
      <c r="PFA64"/>
      <c r="PFB64"/>
      <c r="PFC64"/>
      <c r="PFD64"/>
      <c r="PFE64"/>
      <c r="PFF64"/>
      <c r="PFG64"/>
      <c r="PFH64"/>
      <c r="PFI64"/>
      <c r="PFJ64"/>
      <c r="PFK64"/>
      <c r="PFL64"/>
      <c r="PFM64"/>
      <c r="PFN64"/>
      <c r="PFO64"/>
      <c r="PFP64"/>
      <c r="PFQ64"/>
      <c r="PFR64"/>
      <c r="PFS64"/>
      <c r="PFT64"/>
      <c r="PFU64"/>
      <c r="PFV64"/>
      <c r="PFW64"/>
      <c r="PFX64"/>
      <c r="PFY64"/>
      <c r="PFZ64"/>
      <c r="PGA64"/>
      <c r="PGB64"/>
      <c r="PGC64"/>
      <c r="PGD64"/>
      <c r="PGE64"/>
      <c r="PGF64"/>
      <c r="PGG64"/>
      <c r="PGH64"/>
      <c r="PGI64"/>
      <c r="PGJ64"/>
      <c r="PGK64"/>
      <c r="PGL64"/>
      <c r="PGM64"/>
      <c r="PGN64"/>
      <c r="PGO64"/>
      <c r="PGP64"/>
      <c r="PGQ64"/>
      <c r="PGR64"/>
      <c r="PGS64"/>
      <c r="PGT64"/>
      <c r="PGU64"/>
      <c r="PGV64"/>
      <c r="PGW64"/>
      <c r="PGX64"/>
      <c r="PGY64"/>
      <c r="PGZ64"/>
      <c r="PHA64"/>
      <c r="PHB64"/>
      <c r="PHC64"/>
      <c r="PHD64"/>
      <c r="PHE64"/>
      <c r="PHF64"/>
      <c r="PHG64"/>
      <c r="PHH64"/>
      <c r="PHI64"/>
      <c r="PHJ64"/>
      <c r="PHK64"/>
      <c r="PHL64"/>
      <c r="PHM64"/>
      <c r="PHN64"/>
      <c r="PHO64"/>
      <c r="PHP64"/>
      <c r="PHQ64"/>
      <c r="PHR64"/>
      <c r="PHS64"/>
      <c r="PHT64"/>
      <c r="PHU64"/>
      <c r="PHV64"/>
      <c r="PHW64"/>
      <c r="PHX64"/>
      <c r="PHY64"/>
      <c r="PHZ64"/>
      <c r="PIA64"/>
      <c r="PIB64"/>
      <c r="PIC64"/>
      <c r="PID64"/>
      <c r="PIE64"/>
      <c r="PIF64"/>
      <c r="PIG64"/>
      <c r="PIH64"/>
      <c r="PII64"/>
      <c r="PIJ64"/>
      <c r="PIK64"/>
      <c r="PIL64"/>
      <c r="PIM64"/>
      <c r="PIN64"/>
      <c r="PIO64"/>
      <c r="PIP64"/>
      <c r="PIQ64"/>
      <c r="PIR64"/>
      <c r="PIS64"/>
      <c r="PIT64"/>
      <c r="PIU64"/>
      <c r="PIV64"/>
      <c r="PIW64"/>
      <c r="PIX64"/>
      <c r="PIY64"/>
      <c r="PIZ64"/>
      <c r="PJA64"/>
      <c r="PJB64"/>
      <c r="PJC64"/>
      <c r="PJD64"/>
      <c r="PJE64"/>
      <c r="PJF64"/>
      <c r="PJG64"/>
      <c r="PJH64"/>
      <c r="PJI64"/>
      <c r="PJJ64"/>
      <c r="PJK64"/>
      <c r="PJL64"/>
      <c r="PJM64"/>
      <c r="PJN64"/>
      <c r="PJO64"/>
      <c r="PJP64"/>
      <c r="PJQ64"/>
      <c r="PJR64"/>
      <c r="PJS64"/>
      <c r="PJT64"/>
      <c r="PJU64"/>
      <c r="PJV64"/>
      <c r="PJW64"/>
      <c r="PJX64"/>
      <c r="PJY64"/>
      <c r="PJZ64"/>
      <c r="PKA64"/>
      <c r="PKB64"/>
      <c r="PKC64"/>
      <c r="PKD64"/>
      <c r="PKE64"/>
      <c r="PKF64"/>
      <c r="PKG64"/>
      <c r="PKH64"/>
      <c r="PKI64"/>
      <c r="PKJ64"/>
      <c r="PKK64"/>
      <c r="PKL64"/>
      <c r="PKM64"/>
      <c r="PKN64"/>
      <c r="PKO64"/>
      <c r="PKP64"/>
      <c r="PKQ64"/>
      <c r="PKR64"/>
      <c r="PKS64"/>
      <c r="PKT64"/>
      <c r="PKU64"/>
      <c r="PKV64"/>
      <c r="PKW64"/>
      <c r="PKX64"/>
      <c r="PKY64"/>
      <c r="PKZ64"/>
      <c r="PLA64"/>
      <c r="PLB64"/>
      <c r="PLC64"/>
      <c r="PLD64"/>
      <c r="PLE64"/>
      <c r="PLF64"/>
      <c r="PLG64"/>
      <c r="PLH64"/>
      <c r="PLI64"/>
      <c r="PLJ64"/>
      <c r="PLK64"/>
      <c r="PLL64"/>
      <c r="PLM64"/>
      <c r="PLN64"/>
      <c r="PLO64"/>
      <c r="PLP64"/>
      <c r="PLQ64"/>
      <c r="PLR64"/>
      <c r="PLS64"/>
      <c r="PLT64"/>
      <c r="PLU64"/>
      <c r="PLV64"/>
      <c r="PLW64"/>
      <c r="PLX64"/>
      <c r="PLY64"/>
      <c r="PLZ64"/>
      <c r="PMA64"/>
      <c r="PMB64"/>
      <c r="PMC64"/>
      <c r="PMD64"/>
      <c r="PME64"/>
      <c r="PMF64"/>
      <c r="PMG64"/>
      <c r="PMH64"/>
      <c r="PMI64"/>
      <c r="PMJ64"/>
      <c r="PMK64"/>
      <c r="PML64"/>
      <c r="PMM64"/>
      <c r="PMN64"/>
      <c r="PMO64"/>
      <c r="PMP64"/>
      <c r="PMQ64"/>
      <c r="PMR64"/>
      <c r="PMS64"/>
      <c r="PMT64"/>
      <c r="PMU64"/>
      <c r="PMV64"/>
      <c r="PMW64"/>
      <c r="PMX64"/>
      <c r="PMY64"/>
      <c r="PMZ64"/>
      <c r="PNA64"/>
      <c r="PNB64"/>
      <c r="PNC64"/>
      <c r="PND64"/>
      <c r="PNE64"/>
      <c r="PNF64"/>
      <c r="PNG64"/>
      <c r="PNH64"/>
      <c r="PNI64"/>
      <c r="PNJ64"/>
      <c r="PNK64"/>
      <c r="PNL64"/>
      <c r="PNM64"/>
      <c r="PNN64"/>
      <c r="PNO64"/>
      <c r="PNP64"/>
      <c r="PNQ64"/>
      <c r="PNR64"/>
      <c r="PNS64"/>
      <c r="PNT64"/>
      <c r="PNU64"/>
      <c r="PNV64"/>
      <c r="PNW64"/>
      <c r="PNX64"/>
      <c r="PNY64"/>
      <c r="PNZ64"/>
      <c r="POA64"/>
      <c r="POB64"/>
      <c r="POC64"/>
      <c r="POD64"/>
      <c r="POE64"/>
      <c r="POF64"/>
      <c r="POG64"/>
      <c r="POH64"/>
      <c r="POI64"/>
      <c r="POJ64"/>
      <c r="POK64"/>
      <c r="POL64"/>
      <c r="POM64"/>
      <c r="PON64"/>
      <c r="POO64"/>
      <c r="POP64"/>
      <c r="POQ64"/>
      <c r="POR64"/>
      <c r="POS64"/>
      <c r="POT64"/>
      <c r="POU64"/>
      <c r="POV64"/>
      <c r="POW64"/>
      <c r="POX64"/>
      <c r="POY64"/>
      <c r="POZ64"/>
      <c r="PPA64"/>
      <c r="PPB64"/>
      <c r="PPC64"/>
      <c r="PPD64"/>
      <c r="PPE64"/>
      <c r="PPF64"/>
      <c r="PPG64"/>
      <c r="PPH64"/>
      <c r="PPI64"/>
      <c r="PPJ64"/>
      <c r="PPK64"/>
      <c r="PPL64"/>
      <c r="PPM64"/>
      <c r="PPN64"/>
      <c r="PPO64"/>
      <c r="PPP64"/>
      <c r="PPQ64"/>
      <c r="PPR64"/>
      <c r="PPS64"/>
      <c r="PPT64"/>
      <c r="PPU64"/>
      <c r="PPV64"/>
      <c r="PPW64"/>
      <c r="PPX64"/>
      <c r="PPY64"/>
      <c r="PPZ64"/>
      <c r="PQA64"/>
      <c r="PQB64"/>
      <c r="PQC64"/>
      <c r="PQD64"/>
      <c r="PQE64"/>
      <c r="PQF64"/>
      <c r="PQG64"/>
      <c r="PQH64"/>
      <c r="PQI64"/>
      <c r="PQJ64"/>
      <c r="PQK64"/>
      <c r="PQL64"/>
      <c r="PQM64"/>
      <c r="PQN64"/>
      <c r="PQO64"/>
      <c r="PQP64"/>
      <c r="PQQ64"/>
      <c r="PQR64"/>
      <c r="PQS64"/>
      <c r="PQT64"/>
      <c r="PQU64"/>
      <c r="PQV64"/>
      <c r="PQW64"/>
      <c r="PQX64"/>
      <c r="PQY64"/>
      <c r="PQZ64"/>
      <c r="PRA64"/>
      <c r="PRB64"/>
      <c r="PRC64"/>
      <c r="PRD64"/>
      <c r="PRE64"/>
      <c r="PRF64"/>
      <c r="PRG64"/>
      <c r="PRH64"/>
      <c r="PRI64"/>
      <c r="PRJ64"/>
      <c r="PRK64"/>
      <c r="PRL64"/>
      <c r="PRM64"/>
      <c r="PRN64"/>
      <c r="PRO64"/>
      <c r="PRP64"/>
      <c r="PRQ64"/>
      <c r="PRR64"/>
      <c r="PRS64"/>
      <c r="PRT64"/>
      <c r="PRU64"/>
      <c r="PRV64"/>
      <c r="PRW64"/>
      <c r="PRX64"/>
      <c r="PRY64"/>
      <c r="PRZ64"/>
      <c r="PSA64"/>
      <c r="PSB64"/>
      <c r="PSC64"/>
      <c r="PSD64"/>
      <c r="PSE64"/>
      <c r="PSF64"/>
      <c r="PSG64"/>
      <c r="PSH64"/>
      <c r="PSI64"/>
      <c r="PSJ64"/>
      <c r="PSK64"/>
      <c r="PSL64"/>
      <c r="PSM64"/>
      <c r="PSN64"/>
      <c r="PSO64"/>
      <c r="PSP64"/>
      <c r="PSQ64"/>
      <c r="PSR64"/>
      <c r="PSS64"/>
      <c r="PST64"/>
      <c r="PSU64"/>
      <c r="PSV64"/>
      <c r="PSW64"/>
      <c r="PSX64"/>
      <c r="PSY64"/>
      <c r="PSZ64"/>
      <c r="PTA64"/>
      <c r="PTB64"/>
      <c r="PTC64"/>
      <c r="PTD64"/>
      <c r="PTE64"/>
      <c r="PTF64"/>
      <c r="PTG64"/>
      <c r="PTH64"/>
      <c r="PTI64"/>
      <c r="PTJ64"/>
      <c r="PTK64"/>
      <c r="PTL64"/>
      <c r="PTM64"/>
      <c r="PTN64"/>
      <c r="PTO64"/>
      <c r="PTP64"/>
      <c r="PTQ64"/>
      <c r="PTR64"/>
      <c r="PTS64"/>
      <c r="PTT64"/>
      <c r="PTU64"/>
      <c r="PTV64"/>
      <c r="PTW64"/>
      <c r="PTX64"/>
      <c r="PTY64"/>
      <c r="PTZ64"/>
      <c r="PUA64"/>
      <c r="PUB64"/>
      <c r="PUC64"/>
      <c r="PUD64"/>
      <c r="PUE64"/>
      <c r="PUF64"/>
      <c r="PUG64"/>
      <c r="PUH64"/>
      <c r="PUI64"/>
      <c r="PUJ64"/>
      <c r="PUK64"/>
      <c r="PUL64"/>
      <c r="PUM64"/>
      <c r="PUN64"/>
      <c r="PUO64"/>
      <c r="PUP64"/>
      <c r="PUQ64"/>
      <c r="PUR64"/>
      <c r="PUS64"/>
      <c r="PUT64"/>
      <c r="PUU64"/>
      <c r="PUV64"/>
      <c r="PUW64"/>
      <c r="PUX64"/>
      <c r="PUY64"/>
      <c r="PUZ64"/>
      <c r="PVA64"/>
      <c r="PVB64"/>
      <c r="PVC64"/>
      <c r="PVD64"/>
      <c r="PVE64"/>
      <c r="PVF64"/>
      <c r="PVG64"/>
      <c r="PVH64"/>
      <c r="PVI64"/>
      <c r="PVJ64"/>
      <c r="PVK64"/>
      <c r="PVL64"/>
      <c r="PVM64"/>
      <c r="PVN64"/>
      <c r="PVO64"/>
      <c r="PVP64"/>
      <c r="PVQ64"/>
      <c r="PVR64"/>
      <c r="PVS64"/>
      <c r="PVT64"/>
      <c r="PVU64"/>
      <c r="PVV64"/>
      <c r="PVW64"/>
      <c r="PVX64"/>
      <c r="PVY64"/>
      <c r="PVZ64"/>
      <c r="PWA64"/>
      <c r="PWB64"/>
      <c r="PWC64"/>
      <c r="PWD64"/>
      <c r="PWE64"/>
      <c r="PWF64"/>
      <c r="PWG64"/>
      <c r="PWH64"/>
      <c r="PWI64"/>
      <c r="PWJ64"/>
      <c r="PWK64"/>
      <c r="PWL64"/>
      <c r="PWM64"/>
      <c r="PWN64"/>
      <c r="PWO64"/>
      <c r="PWP64"/>
      <c r="PWQ64"/>
      <c r="PWR64"/>
      <c r="PWS64"/>
      <c r="PWT64"/>
      <c r="PWU64"/>
      <c r="PWV64"/>
      <c r="PWW64"/>
      <c r="PWX64"/>
      <c r="PWY64"/>
      <c r="PWZ64"/>
      <c r="PXA64"/>
      <c r="PXB64"/>
      <c r="PXC64"/>
      <c r="PXD64"/>
      <c r="PXE64"/>
      <c r="PXF64"/>
      <c r="PXG64"/>
      <c r="PXH64"/>
      <c r="PXI64"/>
      <c r="PXJ64"/>
      <c r="PXK64"/>
      <c r="PXL64"/>
      <c r="PXM64"/>
      <c r="PXN64"/>
      <c r="PXO64"/>
      <c r="PXP64"/>
      <c r="PXQ64"/>
      <c r="PXR64"/>
      <c r="PXS64"/>
      <c r="PXT64"/>
      <c r="PXU64"/>
      <c r="PXV64"/>
      <c r="PXW64"/>
      <c r="PXX64"/>
      <c r="PXY64"/>
      <c r="PXZ64"/>
      <c r="PYA64"/>
      <c r="PYB64"/>
      <c r="PYC64"/>
      <c r="PYD64"/>
      <c r="PYE64"/>
      <c r="PYF64"/>
      <c r="PYG64"/>
      <c r="PYH64"/>
      <c r="PYI64"/>
      <c r="PYJ64"/>
      <c r="PYK64"/>
      <c r="PYL64"/>
      <c r="PYM64"/>
      <c r="PYN64"/>
      <c r="PYO64"/>
      <c r="PYP64"/>
      <c r="PYQ64"/>
      <c r="PYR64"/>
      <c r="PYS64"/>
      <c r="PYT64"/>
      <c r="PYU64"/>
      <c r="PYV64"/>
      <c r="PYW64"/>
      <c r="PYX64"/>
      <c r="PYY64"/>
      <c r="PYZ64"/>
      <c r="PZA64"/>
      <c r="PZB64"/>
      <c r="PZC64"/>
      <c r="PZD64"/>
      <c r="PZE64"/>
      <c r="PZF64"/>
      <c r="PZG64"/>
      <c r="PZH64"/>
      <c r="PZI64"/>
      <c r="PZJ64"/>
      <c r="PZK64"/>
      <c r="PZL64"/>
      <c r="PZM64"/>
      <c r="PZN64"/>
      <c r="PZO64"/>
      <c r="PZP64"/>
      <c r="PZQ64"/>
      <c r="PZR64"/>
      <c r="PZS64"/>
      <c r="PZT64"/>
      <c r="PZU64"/>
      <c r="PZV64"/>
      <c r="PZW64"/>
      <c r="PZX64"/>
      <c r="PZY64"/>
      <c r="PZZ64"/>
      <c r="QAA64"/>
      <c r="QAB64"/>
      <c r="QAC64"/>
      <c r="QAD64"/>
      <c r="QAE64"/>
      <c r="QAF64"/>
      <c r="QAG64"/>
      <c r="QAH64"/>
      <c r="QAI64"/>
      <c r="QAJ64"/>
      <c r="QAK64"/>
      <c r="QAL64"/>
      <c r="QAM64"/>
      <c r="QAN64"/>
      <c r="QAO64"/>
      <c r="QAP64"/>
      <c r="QAQ64"/>
      <c r="QAR64"/>
      <c r="QAS64"/>
      <c r="QAT64"/>
      <c r="QAU64"/>
      <c r="QAV64"/>
      <c r="QAW64"/>
      <c r="QAX64"/>
      <c r="QAY64"/>
      <c r="QAZ64"/>
      <c r="QBA64"/>
      <c r="QBB64"/>
      <c r="QBC64"/>
      <c r="QBD64"/>
      <c r="QBE64"/>
      <c r="QBF64"/>
      <c r="QBG64"/>
      <c r="QBH64"/>
      <c r="QBI64"/>
      <c r="QBJ64"/>
      <c r="QBK64"/>
      <c r="QBL64"/>
      <c r="QBM64"/>
      <c r="QBN64"/>
      <c r="QBO64"/>
      <c r="QBP64"/>
      <c r="QBQ64"/>
      <c r="QBR64"/>
      <c r="QBS64"/>
      <c r="QBT64"/>
      <c r="QBU64"/>
      <c r="QBV64"/>
      <c r="QBW64"/>
      <c r="QBX64"/>
      <c r="QBY64"/>
      <c r="QBZ64"/>
      <c r="QCA64"/>
      <c r="QCB64"/>
      <c r="QCC64"/>
      <c r="QCD64"/>
      <c r="QCE64"/>
      <c r="QCF64"/>
      <c r="QCG64"/>
      <c r="QCH64"/>
      <c r="QCI64"/>
      <c r="QCJ64"/>
      <c r="QCK64"/>
      <c r="QCL64"/>
      <c r="QCM64"/>
      <c r="QCN64"/>
      <c r="QCO64"/>
      <c r="QCP64"/>
      <c r="QCQ64"/>
      <c r="QCR64"/>
      <c r="QCS64"/>
      <c r="QCT64"/>
      <c r="QCU64"/>
      <c r="QCV64"/>
      <c r="QCW64"/>
      <c r="QCX64"/>
      <c r="QCY64"/>
      <c r="QCZ64"/>
      <c r="QDA64"/>
      <c r="QDB64"/>
      <c r="QDC64"/>
      <c r="QDD64"/>
      <c r="QDE64"/>
      <c r="QDF64"/>
      <c r="QDG64"/>
      <c r="QDH64"/>
      <c r="QDI64"/>
      <c r="QDJ64"/>
      <c r="QDK64"/>
      <c r="QDL64"/>
      <c r="QDM64"/>
      <c r="QDN64"/>
      <c r="QDO64"/>
      <c r="QDP64"/>
      <c r="QDQ64"/>
      <c r="QDR64"/>
      <c r="QDS64"/>
      <c r="QDT64"/>
      <c r="QDU64"/>
      <c r="QDV64"/>
      <c r="QDW64"/>
      <c r="QDX64"/>
      <c r="QDY64"/>
      <c r="QDZ64"/>
      <c r="QEA64"/>
      <c r="QEB64"/>
      <c r="QEC64"/>
      <c r="QED64"/>
      <c r="QEE64"/>
      <c r="QEF64"/>
      <c r="QEG64"/>
      <c r="QEH64"/>
      <c r="QEI64"/>
      <c r="QEJ64"/>
      <c r="QEK64"/>
      <c r="QEL64"/>
      <c r="QEM64"/>
      <c r="QEN64"/>
      <c r="QEO64"/>
      <c r="QEP64"/>
      <c r="QEQ64"/>
      <c r="QER64"/>
      <c r="QES64"/>
      <c r="QET64"/>
      <c r="QEU64"/>
      <c r="QEV64"/>
      <c r="QEW64"/>
      <c r="QEX64"/>
      <c r="QEY64"/>
      <c r="QEZ64"/>
      <c r="QFA64"/>
      <c r="QFB64"/>
      <c r="QFC64"/>
      <c r="QFD64"/>
      <c r="QFE64"/>
      <c r="QFF64"/>
      <c r="QFG64"/>
      <c r="QFH64"/>
      <c r="QFI64"/>
      <c r="QFJ64"/>
      <c r="QFK64"/>
      <c r="QFL64"/>
      <c r="QFM64"/>
      <c r="QFN64"/>
      <c r="QFO64"/>
      <c r="QFP64"/>
      <c r="QFQ64"/>
      <c r="QFR64"/>
      <c r="QFS64"/>
      <c r="QFT64"/>
      <c r="QFU64"/>
      <c r="QFV64"/>
      <c r="QFW64"/>
      <c r="QFX64"/>
      <c r="QFY64"/>
      <c r="QFZ64"/>
      <c r="QGA64"/>
      <c r="QGB64"/>
      <c r="QGC64"/>
      <c r="QGD64"/>
      <c r="QGE64"/>
      <c r="QGF64"/>
      <c r="QGG64"/>
      <c r="QGH64"/>
      <c r="QGI64"/>
      <c r="QGJ64"/>
      <c r="QGK64"/>
      <c r="QGL64"/>
      <c r="QGM64"/>
      <c r="QGN64"/>
      <c r="QGO64"/>
      <c r="QGP64"/>
      <c r="QGQ64"/>
      <c r="QGR64"/>
      <c r="QGS64"/>
      <c r="QGT64"/>
      <c r="QGU64"/>
      <c r="QGV64"/>
      <c r="QGW64"/>
      <c r="QGX64"/>
      <c r="QGY64"/>
      <c r="QGZ64"/>
      <c r="QHA64"/>
      <c r="QHB64"/>
      <c r="QHC64"/>
      <c r="QHD64"/>
      <c r="QHE64"/>
      <c r="QHF64"/>
      <c r="QHG64"/>
      <c r="QHH64"/>
      <c r="QHI64"/>
      <c r="QHJ64"/>
      <c r="QHK64"/>
      <c r="QHL64"/>
      <c r="QHM64"/>
      <c r="QHN64"/>
      <c r="QHO64"/>
      <c r="QHP64"/>
      <c r="QHQ64"/>
      <c r="QHR64"/>
      <c r="QHS64"/>
      <c r="QHT64"/>
      <c r="QHU64"/>
      <c r="QHV64"/>
      <c r="QHW64"/>
      <c r="QHX64"/>
      <c r="QHY64"/>
      <c r="QHZ64"/>
      <c r="QIA64"/>
      <c r="QIB64"/>
      <c r="QIC64"/>
      <c r="QID64"/>
      <c r="QIE64"/>
      <c r="QIF64"/>
      <c r="QIG64"/>
      <c r="QIH64"/>
      <c r="QII64"/>
      <c r="QIJ64"/>
      <c r="QIK64"/>
      <c r="QIL64"/>
      <c r="QIM64"/>
      <c r="QIN64"/>
      <c r="QIO64"/>
      <c r="QIP64"/>
      <c r="QIQ64"/>
      <c r="QIR64"/>
      <c r="QIS64"/>
      <c r="QIT64"/>
      <c r="QIU64"/>
      <c r="QIV64"/>
      <c r="QIW64"/>
      <c r="QIX64"/>
      <c r="QIY64"/>
      <c r="QIZ64"/>
      <c r="QJA64"/>
      <c r="QJB64"/>
      <c r="QJC64"/>
      <c r="QJD64"/>
      <c r="QJE64"/>
      <c r="QJF64"/>
      <c r="QJG64"/>
      <c r="QJH64"/>
      <c r="QJI64"/>
      <c r="QJJ64"/>
      <c r="QJK64"/>
      <c r="QJL64"/>
      <c r="QJM64"/>
      <c r="QJN64"/>
      <c r="QJO64"/>
      <c r="QJP64"/>
      <c r="QJQ64"/>
      <c r="QJR64"/>
      <c r="QJS64"/>
      <c r="QJT64"/>
      <c r="QJU64"/>
      <c r="QJV64"/>
      <c r="QJW64"/>
      <c r="QJX64"/>
      <c r="QJY64"/>
      <c r="QJZ64"/>
      <c r="QKA64"/>
      <c r="QKB64"/>
      <c r="QKC64"/>
      <c r="QKD64"/>
      <c r="QKE64"/>
      <c r="QKF64"/>
      <c r="QKG64"/>
      <c r="QKH64"/>
      <c r="QKI64"/>
      <c r="QKJ64"/>
      <c r="QKK64"/>
      <c r="QKL64"/>
      <c r="QKM64"/>
      <c r="QKN64"/>
      <c r="QKO64"/>
      <c r="QKP64"/>
      <c r="QKQ64"/>
      <c r="QKR64"/>
      <c r="QKS64"/>
      <c r="QKT64"/>
      <c r="QKU64"/>
      <c r="QKV64"/>
      <c r="QKW64"/>
      <c r="QKX64"/>
      <c r="QKY64"/>
      <c r="QKZ64"/>
      <c r="QLA64"/>
      <c r="QLB64"/>
      <c r="QLC64"/>
      <c r="QLD64"/>
      <c r="QLE64"/>
      <c r="QLF64"/>
      <c r="QLG64"/>
      <c r="QLH64"/>
      <c r="QLI64"/>
      <c r="QLJ64"/>
      <c r="QLK64"/>
      <c r="QLL64"/>
      <c r="QLM64"/>
      <c r="QLN64"/>
      <c r="QLO64"/>
      <c r="QLP64"/>
      <c r="QLQ64"/>
      <c r="QLR64"/>
      <c r="QLS64"/>
      <c r="QLT64"/>
      <c r="QLU64"/>
      <c r="QLV64"/>
      <c r="QLW64"/>
      <c r="QLX64"/>
      <c r="QLY64"/>
      <c r="QLZ64"/>
      <c r="QMA64"/>
      <c r="QMB64"/>
      <c r="QMC64"/>
      <c r="QMD64"/>
      <c r="QME64"/>
      <c r="QMF64"/>
      <c r="QMG64"/>
      <c r="QMH64"/>
      <c r="QMI64"/>
      <c r="QMJ64"/>
      <c r="QMK64"/>
      <c r="QML64"/>
      <c r="QMM64"/>
      <c r="QMN64"/>
      <c r="QMO64"/>
      <c r="QMP64"/>
      <c r="QMQ64"/>
      <c r="QMR64"/>
      <c r="QMS64"/>
      <c r="QMT64"/>
      <c r="QMU64"/>
      <c r="QMV64"/>
      <c r="QMW64"/>
      <c r="QMX64"/>
      <c r="QMY64"/>
      <c r="QMZ64"/>
      <c r="QNA64"/>
      <c r="QNB64"/>
      <c r="QNC64"/>
      <c r="QND64"/>
      <c r="QNE64"/>
      <c r="QNF64"/>
      <c r="QNG64"/>
      <c r="QNH64"/>
      <c r="QNI64"/>
      <c r="QNJ64"/>
      <c r="QNK64"/>
      <c r="QNL64"/>
      <c r="QNM64"/>
      <c r="QNN64"/>
      <c r="QNO64"/>
      <c r="QNP64"/>
      <c r="QNQ64"/>
      <c r="QNR64"/>
      <c r="QNS64"/>
      <c r="QNT64"/>
      <c r="QNU64"/>
      <c r="QNV64"/>
      <c r="QNW64"/>
      <c r="QNX64"/>
      <c r="QNY64"/>
      <c r="QNZ64"/>
      <c r="QOA64"/>
      <c r="QOB64"/>
      <c r="QOC64"/>
      <c r="QOD64"/>
      <c r="QOE64"/>
      <c r="QOF64"/>
      <c r="QOG64"/>
      <c r="QOH64"/>
      <c r="QOI64"/>
      <c r="QOJ64"/>
      <c r="QOK64"/>
      <c r="QOL64"/>
      <c r="QOM64"/>
      <c r="QON64"/>
      <c r="QOO64"/>
      <c r="QOP64"/>
      <c r="QOQ64"/>
      <c r="QOR64"/>
      <c r="QOS64"/>
      <c r="QOT64"/>
      <c r="QOU64"/>
      <c r="QOV64"/>
      <c r="QOW64"/>
      <c r="QOX64"/>
      <c r="QOY64"/>
      <c r="QOZ64"/>
      <c r="QPA64"/>
      <c r="QPB64"/>
      <c r="QPC64"/>
      <c r="QPD64"/>
      <c r="QPE64"/>
      <c r="QPF64"/>
      <c r="QPG64"/>
      <c r="QPH64"/>
      <c r="QPI64"/>
      <c r="QPJ64"/>
      <c r="QPK64"/>
      <c r="QPL64"/>
      <c r="QPM64"/>
      <c r="QPN64"/>
      <c r="QPO64"/>
      <c r="QPP64"/>
      <c r="QPQ64"/>
      <c r="QPR64"/>
      <c r="QPS64"/>
      <c r="QPT64"/>
      <c r="QPU64"/>
      <c r="QPV64"/>
      <c r="QPW64"/>
      <c r="QPX64"/>
      <c r="QPY64"/>
      <c r="QPZ64"/>
      <c r="QQA64"/>
      <c r="QQB64"/>
      <c r="QQC64"/>
      <c r="QQD64"/>
      <c r="QQE64"/>
      <c r="QQF64"/>
      <c r="QQG64"/>
      <c r="QQH64"/>
      <c r="QQI64"/>
      <c r="QQJ64"/>
      <c r="QQK64"/>
      <c r="QQL64"/>
      <c r="QQM64"/>
      <c r="QQN64"/>
      <c r="QQO64"/>
      <c r="QQP64"/>
      <c r="QQQ64"/>
      <c r="QQR64"/>
      <c r="QQS64"/>
      <c r="QQT64"/>
      <c r="QQU64"/>
      <c r="QQV64"/>
      <c r="QQW64"/>
      <c r="QQX64"/>
      <c r="QQY64"/>
      <c r="QQZ64"/>
      <c r="QRA64"/>
      <c r="QRB64"/>
      <c r="QRC64"/>
      <c r="QRD64"/>
      <c r="QRE64"/>
      <c r="QRF64"/>
      <c r="QRG64"/>
      <c r="QRH64"/>
      <c r="QRI64"/>
      <c r="QRJ64"/>
      <c r="QRK64"/>
      <c r="QRL64"/>
      <c r="QRM64"/>
      <c r="QRN64"/>
      <c r="QRO64"/>
      <c r="QRP64"/>
      <c r="QRQ64"/>
      <c r="QRR64"/>
      <c r="QRS64"/>
      <c r="QRT64"/>
      <c r="QRU64"/>
      <c r="QRV64"/>
      <c r="QRW64"/>
      <c r="QRX64"/>
      <c r="QRY64"/>
      <c r="QRZ64"/>
      <c r="QSA64"/>
      <c r="QSB64"/>
      <c r="QSC64"/>
      <c r="QSD64"/>
      <c r="QSE64"/>
      <c r="QSF64"/>
      <c r="QSG64"/>
      <c r="QSH64"/>
      <c r="QSI64"/>
      <c r="QSJ64"/>
      <c r="QSK64"/>
      <c r="QSL64"/>
      <c r="QSM64"/>
      <c r="QSN64"/>
      <c r="QSO64"/>
      <c r="QSP64"/>
      <c r="QSQ64"/>
      <c r="QSR64"/>
      <c r="QSS64"/>
      <c r="QST64"/>
      <c r="QSU64"/>
      <c r="QSV64"/>
      <c r="QSW64"/>
      <c r="QSX64"/>
      <c r="QSY64"/>
      <c r="QSZ64"/>
      <c r="QTA64"/>
      <c r="QTB64"/>
      <c r="QTC64"/>
      <c r="QTD64"/>
      <c r="QTE64"/>
      <c r="QTF64"/>
      <c r="QTG64"/>
      <c r="QTH64"/>
      <c r="QTI64"/>
      <c r="QTJ64"/>
      <c r="QTK64"/>
      <c r="QTL64"/>
      <c r="QTM64"/>
      <c r="QTN64"/>
      <c r="QTO64"/>
      <c r="QTP64"/>
      <c r="QTQ64"/>
      <c r="QTR64"/>
      <c r="QTS64"/>
      <c r="QTT64"/>
      <c r="QTU64"/>
      <c r="QTV64"/>
      <c r="QTW64"/>
      <c r="QTX64"/>
      <c r="QTY64"/>
      <c r="QTZ64"/>
      <c r="QUA64"/>
      <c r="QUB64"/>
      <c r="QUC64"/>
      <c r="QUD64"/>
      <c r="QUE64"/>
      <c r="QUF64"/>
      <c r="QUG64"/>
      <c r="QUH64"/>
      <c r="QUI64"/>
      <c r="QUJ64"/>
      <c r="QUK64"/>
      <c r="QUL64"/>
      <c r="QUM64"/>
      <c r="QUN64"/>
      <c r="QUO64"/>
      <c r="QUP64"/>
      <c r="QUQ64"/>
      <c r="QUR64"/>
      <c r="QUS64"/>
      <c r="QUT64"/>
      <c r="QUU64"/>
      <c r="QUV64"/>
      <c r="QUW64"/>
      <c r="QUX64"/>
      <c r="QUY64"/>
      <c r="QUZ64"/>
      <c r="QVA64"/>
      <c r="QVB64"/>
      <c r="QVC64"/>
      <c r="QVD64"/>
      <c r="QVE64"/>
      <c r="QVF64"/>
      <c r="QVG64"/>
      <c r="QVH64"/>
      <c r="QVI64"/>
      <c r="QVJ64"/>
      <c r="QVK64"/>
      <c r="QVL64"/>
      <c r="QVM64"/>
      <c r="QVN64"/>
      <c r="QVO64"/>
      <c r="QVP64"/>
      <c r="QVQ64"/>
      <c r="QVR64"/>
      <c r="QVS64"/>
      <c r="QVT64"/>
      <c r="QVU64"/>
      <c r="QVV64"/>
      <c r="QVW64"/>
      <c r="QVX64"/>
      <c r="QVY64"/>
      <c r="QVZ64"/>
      <c r="QWA64"/>
      <c r="QWB64"/>
      <c r="QWC64"/>
      <c r="QWD64"/>
      <c r="QWE64"/>
      <c r="QWF64"/>
      <c r="QWG64"/>
      <c r="QWH64"/>
      <c r="QWI64"/>
      <c r="QWJ64"/>
      <c r="QWK64"/>
      <c r="QWL64"/>
      <c r="QWM64"/>
      <c r="QWN64"/>
      <c r="QWO64"/>
      <c r="QWP64"/>
      <c r="QWQ64"/>
      <c r="QWR64"/>
      <c r="QWS64"/>
      <c r="QWT64"/>
      <c r="QWU64"/>
      <c r="QWV64"/>
      <c r="QWW64"/>
      <c r="QWX64"/>
      <c r="QWY64"/>
      <c r="QWZ64"/>
      <c r="QXA64"/>
      <c r="QXB64"/>
      <c r="QXC64"/>
      <c r="QXD64"/>
      <c r="QXE64"/>
      <c r="QXF64"/>
      <c r="QXG64"/>
      <c r="QXH64"/>
      <c r="QXI64"/>
      <c r="QXJ64"/>
      <c r="QXK64"/>
      <c r="QXL64"/>
      <c r="QXM64"/>
      <c r="QXN64"/>
      <c r="QXO64"/>
      <c r="QXP64"/>
      <c r="QXQ64"/>
      <c r="QXR64"/>
      <c r="QXS64"/>
      <c r="QXT64"/>
      <c r="QXU64"/>
      <c r="QXV64"/>
      <c r="QXW64"/>
      <c r="QXX64"/>
      <c r="QXY64"/>
      <c r="QXZ64"/>
      <c r="QYA64"/>
      <c r="QYB64"/>
      <c r="QYC64"/>
      <c r="QYD64"/>
      <c r="QYE64"/>
      <c r="QYF64"/>
      <c r="QYG64"/>
      <c r="QYH64"/>
      <c r="QYI64"/>
      <c r="QYJ64"/>
      <c r="QYK64"/>
      <c r="QYL64"/>
      <c r="QYM64"/>
      <c r="QYN64"/>
      <c r="QYO64"/>
      <c r="QYP64"/>
      <c r="QYQ64"/>
      <c r="QYR64"/>
      <c r="QYS64"/>
      <c r="QYT64"/>
      <c r="QYU64"/>
      <c r="QYV64"/>
      <c r="QYW64"/>
      <c r="QYX64"/>
      <c r="QYY64"/>
      <c r="QYZ64"/>
      <c r="QZA64"/>
      <c r="QZB64"/>
      <c r="QZC64"/>
      <c r="QZD64"/>
      <c r="QZE64"/>
      <c r="QZF64"/>
      <c r="QZG64"/>
      <c r="QZH64"/>
      <c r="QZI64"/>
      <c r="QZJ64"/>
      <c r="QZK64"/>
      <c r="QZL64"/>
      <c r="QZM64"/>
      <c r="QZN64"/>
      <c r="QZO64"/>
      <c r="QZP64"/>
      <c r="QZQ64"/>
      <c r="QZR64"/>
      <c r="QZS64"/>
      <c r="QZT64"/>
      <c r="QZU64"/>
      <c r="QZV64"/>
      <c r="QZW64"/>
      <c r="QZX64"/>
      <c r="QZY64"/>
      <c r="QZZ64"/>
      <c r="RAA64"/>
      <c r="RAB64"/>
      <c r="RAC64"/>
      <c r="RAD64"/>
      <c r="RAE64"/>
      <c r="RAF64"/>
      <c r="RAG64"/>
      <c r="RAH64"/>
      <c r="RAI64"/>
      <c r="RAJ64"/>
      <c r="RAK64"/>
      <c r="RAL64"/>
      <c r="RAM64"/>
      <c r="RAN64"/>
      <c r="RAO64"/>
      <c r="RAP64"/>
      <c r="RAQ64"/>
      <c r="RAR64"/>
      <c r="RAS64"/>
      <c r="RAT64"/>
      <c r="RAU64"/>
      <c r="RAV64"/>
      <c r="RAW64"/>
      <c r="RAX64"/>
      <c r="RAY64"/>
      <c r="RAZ64"/>
      <c r="RBA64"/>
      <c r="RBB64"/>
      <c r="RBC64"/>
      <c r="RBD64"/>
      <c r="RBE64"/>
      <c r="RBF64"/>
      <c r="RBG64"/>
      <c r="RBH64"/>
      <c r="RBI64"/>
      <c r="RBJ64"/>
      <c r="RBK64"/>
      <c r="RBL64"/>
      <c r="RBM64"/>
      <c r="RBN64"/>
      <c r="RBO64"/>
      <c r="RBP64"/>
      <c r="RBQ64"/>
      <c r="RBR64"/>
      <c r="RBS64"/>
      <c r="RBT64"/>
      <c r="RBU64"/>
      <c r="RBV64"/>
      <c r="RBW64"/>
      <c r="RBX64"/>
      <c r="RBY64"/>
      <c r="RBZ64"/>
      <c r="RCA64"/>
      <c r="RCB64"/>
      <c r="RCC64"/>
      <c r="RCD64"/>
      <c r="RCE64"/>
      <c r="RCF64"/>
      <c r="RCG64"/>
      <c r="RCH64"/>
      <c r="RCI64"/>
      <c r="RCJ64"/>
      <c r="RCK64"/>
      <c r="RCL64"/>
      <c r="RCM64"/>
      <c r="RCN64"/>
      <c r="RCO64"/>
      <c r="RCP64"/>
      <c r="RCQ64"/>
      <c r="RCR64"/>
      <c r="RCS64"/>
      <c r="RCT64"/>
      <c r="RCU64"/>
      <c r="RCV64"/>
      <c r="RCW64"/>
      <c r="RCX64"/>
      <c r="RCY64"/>
      <c r="RCZ64"/>
      <c r="RDA64"/>
      <c r="RDB64"/>
      <c r="RDC64"/>
      <c r="RDD64"/>
      <c r="RDE64"/>
      <c r="RDF64"/>
      <c r="RDG64"/>
      <c r="RDH64"/>
      <c r="RDI64"/>
      <c r="RDJ64"/>
      <c r="RDK64"/>
      <c r="RDL64"/>
      <c r="RDM64"/>
      <c r="RDN64"/>
      <c r="RDO64"/>
      <c r="RDP64"/>
      <c r="RDQ64"/>
      <c r="RDR64"/>
      <c r="RDS64"/>
      <c r="RDT64"/>
      <c r="RDU64"/>
      <c r="RDV64"/>
      <c r="RDW64"/>
      <c r="RDX64"/>
      <c r="RDY64"/>
      <c r="RDZ64"/>
      <c r="REA64"/>
      <c r="REB64"/>
      <c r="REC64"/>
      <c r="RED64"/>
      <c r="REE64"/>
      <c r="REF64"/>
      <c r="REG64"/>
      <c r="REH64"/>
      <c r="REI64"/>
      <c r="REJ64"/>
      <c r="REK64"/>
      <c r="REL64"/>
      <c r="REM64"/>
      <c r="REN64"/>
      <c r="REO64"/>
      <c r="REP64"/>
      <c r="REQ64"/>
      <c r="RER64"/>
      <c r="RES64"/>
      <c r="RET64"/>
      <c r="REU64"/>
      <c r="REV64"/>
      <c r="REW64"/>
      <c r="REX64"/>
      <c r="REY64"/>
      <c r="REZ64"/>
      <c r="RFA64"/>
      <c r="RFB64"/>
      <c r="RFC64"/>
      <c r="RFD64"/>
      <c r="RFE64"/>
      <c r="RFF64"/>
      <c r="RFG64"/>
      <c r="RFH64"/>
      <c r="RFI64"/>
      <c r="RFJ64"/>
      <c r="RFK64"/>
      <c r="RFL64"/>
      <c r="RFM64"/>
      <c r="RFN64"/>
      <c r="RFO64"/>
      <c r="RFP64"/>
      <c r="RFQ64"/>
      <c r="RFR64"/>
      <c r="RFS64"/>
      <c r="RFT64"/>
      <c r="RFU64"/>
      <c r="RFV64"/>
      <c r="RFW64"/>
      <c r="RFX64"/>
      <c r="RFY64"/>
      <c r="RFZ64"/>
      <c r="RGA64"/>
      <c r="RGB64"/>
      <c r="RGC64"/>
      <c r="RGD64"/>
      <c r="RGE64"/>
      <c r="RGF64"/>
      <c r="RGG64"/>
      <c r="RGH64"/>
      <c r="RGI64"/>
      <c r="RGJ64"/>
      <c r="RGK64"/>
      <c r="RGL64"/>
      <c r="RGM64"/>
      <c r="RGN64"/>
      <c r="RGO64"/>
      <c r="RGP64"/>
      <c r="RGQ64"/>
      <c r="RGR64"/>
      <c r="RGS64"/>
      <c r="RGT64"/>
      <c r="RGU64"/>
      <c r="RGV64"/>
      <c r="RGW64"/>
      <c r="RGX64"/>
      <c r="RGY64"/>
      <c r="RGZ64"/>
      <c r="RHA64"/>
      <c r="RHB64"/>
      <c r="RHC64"/>
      <c r="RHD64"/>
      <c r="RHE64"/>
      <c r="RHF64"/>
      <c r="RHG64"/>
      <c r="RHH64"/>
      <c r="RHI64"/>
      <c r="RHJ64"/>
      <c r="RHK64"/>
      <c r="RHL64"/>
      <c r="RHM64"/>
      <c r="RHN64"/>
      <c r="RHO64"/>
      <c r="RHP64"/>
      <c r="RHQ64"/>
      <c r="RHR64"/>
      <c r="RHS64"/>
      <c r="RHT64"/>
      <c r="RHU64"/>
      <c r="RHV64"/>
      <c r="RHW64"/>
      <c r="RHX64"/>
      <c r="RHY64"/>
      <c r="RHZ64"/>
      <c r="RIA64"/>
      <c r="RIB64"/>
      <c r="RIC64"/>
      <c r="RID64"/>
      <c r="RIE64"/>
      <c r="RIF64"/>
      <c r="RIG64"/>
      <c r="RIH64"/>
      <c r="RII64"/>
      <c r="RIJ64"/>
      <c r="RIK64"/>
      <c r="RIL64"/>
      <c r="RIM64"/>
      <c r="RIN64"/>
      <c r="RIO64"/>
      <c r="RIP64"/>
      <c r="RIQ64"/>
      <c r="RIR64"/>
      <c r="RIS64"/>
      <c r="RIT64"/>
      <c r="RIU64"/>
      <c r="RIV64"/>
      <c r="RIW64"/>
      <c r="RIX64"/>
      <c r="RIY64"/>
      <c r="RIZ64"/>
      <c r="RJA64"/>
      <c r="RJB64"/>
      <c r="RJC64"/>
      <c r="RJD64"/>
      <c r="RJE64"/>
      <c r="RJF64"/>
      <c r="RJG64"/>
      <c r="RJH64"/>
      <c r="RJI64"/>
      <c r="RJJ64"/>
      <c r="RJK64"/>
      <c r="RJL64"/>
      <c r="RJM64"/>
      <c r="RJN64"/>
      <c r="RJO64"/>
      <c r="RJP64"/>
      <c r="RJQ64"/>
      <c r="RJR64"/>
      <c r="RJS64"/>
      <c r="RJT64"/>
      <c r="RJU64"/>
      <c r="RJV64"/>
      <c r="RJW64"/>
      <c r="RJX64"/>
      <c r="RJY64"/>
      <c r="RJZ64"/>
      <c r="RKA64"/>
      <c r="RKB64"/>
      <c r="RKC64"/>
      <c r="RKD64"/>
      <c r="RKE64"/>
      <c r="RKF64"/>
      <c r="RKG64"/>
      <c r="RKH64"/>
      <c r="RKI64"/>
      <c r="RKJ64"/>
      <c r="RKK64"/>
      <c r="RKL64"/>
      <c r="RKM64"/>
      <c r="RKN64"/>
      <c r="RKO64"/>
      <c r="RKP64"/>
      <c r="RKQ64"/>
      <c r="RKR64"/>
      <c r="RKS64"/>
      <c r="RKT64"/>
      <c r="RKU64"/>
      <c r="RKV64"/>
      <c r="RKW64"/>
      <c r="RKX64"/>
      <c r="RKY64"/>
      <c r="RKZ64"/>
      <c r="RLA64"/>
      <c r="RLB64"/>
      <c r="RLC64"/>
      <c r="RLD64"/>
      <c r="RLE64"/>
      <c r="RLF64"/>
      <c r="RLG64"/>
      <c r="RLH64"/>
      <c r="RLI64"/>
      <c r="RLJ64"/>
      <c r="RLK64"/>
      <c r="RLL64"/>
      <c r="RLM64"/>
      <c r="RLN64"/>
      <c r="RLO64"/>
      <c r="RLP64"/>
      <c r="RLQ64"/>
      <c r="RLR64"/>
      <c r="RLS64"/>
      <c r="RLT64"/>
      <c r="RLU64"/>
      <c r="RLV64"/>
      <c r="RLW64"/>
      <c r="RLX64"/>
      <c r="RLY64"/>
      <c r="RLZ64"/>
      <c r="RMA64"/>
      <c r="RMB64"/>
      <c r="RMC64"/>
      <c r="RMD64"/>
      <c r="RME64"/>
      <c r="RMF64"/>
      <c r="RMG64"/>
      <c r="RMH64"/>
      <c r="RMI64"/>
      <c r="RMJ64"/>
      <c r="RMK64"/>
      <c r="RML64"/>
      <c r="RMM64"/>
      <c r="RMN64"/>
      <c r="RMO64"/>
      <c r="RMP64"/>
      <c r="RMQ64"/>
      <c r="RMR64"/>
      <c r="RMS64"/>
      <c r="RMT64"/>
      <c r="RMU64"/>
      <c r="RMV64"/>
      <c r="RMW64"/>
      <c r="RMX64"/>
      <c r="RMY64"/>
      <c r="RMZ64"/>
      <c r="RNA64"/>
      <c r="RNB64"/>
      <c r="RNC64"/>
      <c r="RND64"/>
      <c r="RNE64"/>
      <c r="RNF64"/>
      <c r="RNG64"/>
      <c r="RNH64"/>
      <c r="RNI64"/>
      <c r="RNJ64"/>
      <c r="RNK64"/>
      <c r="RNL64"/>
      <c r="RNM64"/>
      <c r="RNN64"/>
      <c r="RNO64"/>
      <c r="RNP64"/>
      <c r="RNQ64"/>
      <c r="RNR64"/>
      <c r="RNS64"/>
      <c r="RNT64"/>
      <c r="RNU64"/>
      <c r="RNV64"/>
      <c r="RNW64"/>
      <c r="RNX64"/>
      <c r="RNY64"/>
      <c r="RNZ64"/>
      <c r="ROA64"/>
      <c r="ROB64"/>
      <c r="ROC64"/>
      <c r="ROD64"/>
      <c r="ROE64"/>
      <c r="ROF64"/>
      <c r="ROG64"/>
      <c r="ROH64"/>
      <c r="ROI64"/>
      <c r="ROJ64"/>
      <c r="ROK64"/>
      <c r="ROL64"/>
      <c r="ROM64"/>
      <c r="RON64"/>
      <c r="ROO64"/>
      <c r="ROP64"/>
      <c r="ROQ64"/>
      <c r="ROR64"/>
      <c r="ROS64"/>
      <c r="ROT64"/>
      <c r="ROU64"/>
      <c r="ROV64"/>
      <c r="ROW64"/>
      <c r="ROX64"/>
      <c r="ROY64"/>
      <c r="ROZ64"/>
      <c r="RPA64"/>
      <c r="RPB64"/>
      <c r="RPC64"/>
      <c r="RPD64"/>
      <c r="RPE64"/>
      <c r="RPF64"/>
      <c r="RPG64"/>
      <c r="RPH64"/>
      <c r="RPI64"/>
      <c r="RPJ64"/>
      <c r="RPK64"/>
      <c r="RPL64"/>
      <c r="RPM64"/>
      <c r="RPN64"/>
      <c r="RPO64"/>
      <c r="RPP64"/>
      <c r="RPQ64"/>
      <c r="RPR64"/>
      <c r="RPS64"/>
      <c r="RPT64"/>
      <c r="RPU64"/>
      <c r="RPV64"/>
      <c r="RPW64"/>
      <c r="RPX64"/>
      <c r="RPY64"/>
      <c r="RPZ64"/>
      <c r="RQA64"/>
      <c r="RQB64"/>
      <c r="RQC64"/>
      <c r="RQD64"/>
      <c r="RQE64"/>
      <c r="RQF64"/>
      <c r="RQG64"/>
      <c r="RQH64"/>
      <c r="RQI64"/>
      <c r="RQJ64"/>
      <c r="RQK64"/>
      <c r="RQL64"/>
      <c r="RQM64"/>
      <c r="RQN64"/>
      <c r="RQO64"/>
      <c r="RQP64"/>
      <c r="RQQ64"/>
      <c r="RQR64"/>
      <c r="RQS64"/>
      <c r="RQT64"/>
      <c r="RQU64"/>
      <c r="RQV64"/>
      <c r="RQW64"/>
      <c r="RQX64"/>
      <c r="RQY64"/>
      <c r="RQZ64"/>
      <c r="RRA64"/>
      <c r="RRB64"/>
      <c r="RRC64"/>
      <c r="RRD64"/>
      <c r="RRE64"/>
      <c r="RRF64"/>
      <c r="RRG64"/>
      <c r="RRH64"/>
      <c r="RRI64"/>
      <c r="RRJ64"/>
      <c r="RRK64"/>
      <c r="RRL64"/>
      <c r="RRM64"/>
      <c r="RRN64"/>
      <c r="RRO64"/>
      <c r="RRP64"/>
      <c r="RRQ64"/>
      <c r="RRR64"/>
      <c r="RRS64"/>
      <c r="RRT64"/>
      <c r="RRU64"/>
      <c r="RRV64"/>
      <c r="RRW64"/>
      <c r="RRX64"/>
      <c r="RRY64"/>
      <c r="RRZ64"/>
      <c r="RSA64"/>
      <c r="RSB64"/>
      <c r="RSC64"/>
      <c r="RSD64"/>
      <c r="RSE64"/>
      <c r="RSF64"/>
      <c r="RSG64"/>
      <c r="RSH64"/>
      <c r="RSI64"/>
      <c r="RSJ64"/>
      <c r="RSK64"/>
      <c r="RSL64"/>
      <c r="RSM64"/>
      <c r="RSN64"/>
      <c r="RSO64"/>
      <c r="RSP64"/>
      <c r="RSQ64"/>
      <c r="RSR64"/>
      <c r="RSS64"/>
      <c r="RST64"/>
      <c r="RSU64"/>
      <c r="RSV64"/>
      <c r="RSW64"/>
      <c r="RSX64"/>
      <c r="RSY64"/>
      <c r="RSZ64"/>
      <c r="RTA64"/>
      <c r="RTB64"/>
      <c r="RTC64"/>
      <c r="RTD64"/>
      <c r="RTE64"/>
      <c r="RTF64"/>
      <c r="RTG64"/>
      <c r="RTH64"/>
      <c r="RTI64"/>
      <c r="RTJ64"/>
      <c r="RTK64"/>
      <c r="RTL64"/>
      <c r="RTM64"/>
      <c r="RTN64"/>
      <c r="RTO64"/>
      <c r="RTP64"/>
      <c r="RTQ64"/>
      <c r="RTR64"/>
      <c r="RTS64"/>
      <c r="RTT64"/>
      <c r="RTU64"/>
      <c r="RTV64"/>
      <c r="RTW64"/>
      <c r="RTX64"/>
      <c r="RTY64"/>
      <c r="RTZ64"/>
      <c r="RUA64"/>
      <c r="RUB64"/>
      <c r="RUC64"/>
      <c r="RUD64"/>
      <c r="RUE64"/>
      <c r="RUF64"/>
      <c r="RUG64"/>
      <c r="RUH64"/>
      <c r="RUI64"/>
      <c r="RUJ64"/>
      <c r="RUK64"/>
      <c r="RUL64"/>
      <c r="RUM64"/>
      <c r="RUN64"/>
      <c r="RUO64"/>
      <c r="RUP64"/>
      <c r="RUQ64"/>
      <c r="RUR64"/>
      <c r="RUS64"/>
      <c r="RUT64"/>
      <c r="RUU64"/>
      <c r="RUV64"/>
      <c r="RUW64"/>
      <c r="RUX64"/>
      <c r="RUY64"/>
      <c r="RUZ64"/>
      <c r="RVA64"/>
      <c r="RVB64"/>
      <c r="RVC64"/>
      <c r="RVD64"/>
      <c r="RVE64"/>
      <c r="RVF64"/>
      <c r="RVG64"/>
      <c r="RVH64"/>
      <c r="RVI64"/>
      <c r="RVJ64"/>
      <c r="RVK64"/>
      <c r="RVL64"/>
      <c r="RVM64"/>
      <c r="RVN64"/>
      <c r="RVO64"/>
      <c r="RVP64"/>
      <c r="RVQ64"/>
      <c r="RVR64"/>
      <c r="RVS64"/>
      <c r="RVT64"/>
      <c r="RVU64"/>
      <c r="RVV64"/>
      <c r="RVW64"/>
      <c r="RVX64"/>
      <c r="RVY64"/>
      <c r="RVZ64"/>
      <c r="RWA64"/>
      <c r="RWB64"/>
      <c r="RWC64"/>
      <c r="RWD64"/>
      <c r="RWE64"/>
      <c r="RWF64"/>
      <c r="RWG64"/>
      <c r="RWH64"/>
      <c r="RWI64"/>
      <c r="RWJ64"/>
      <c r="RWK64"/>
      <c r="RWL64"/>
      <c r="RWM64"/>
      <c r="RWN64"/>
      <c r="RWO64"/>
      <c r="RWP64"/>
      <c r="RWQ64"/>
      <c r="RWR64"/>
      <c r="RWS64"/>
      <c r="RWT64"/>
      <c r="RWU64"/>
      <c r="RWV64"/>
      <c r="RWW64"/>
      <c r="RWX64"/>
      <c r="RWY64"/>
      <c r="RWZ64"/>
      <c r="RXA64"/>
      <c r="RXB64"/>
      <c r="RXC64"/>
      <c r="RXD64"/>
      <c r="RXE64"/>
      <c r="RXF64"/>
      <c r="RXG64"/>
      <c r="RXH64"/>
      <c r="RXI64"/>
      <c r="RXJ64"/>
      <c r="RXK64"/>
      <c r="RXL64"/>
      <c r="RXM64"/>
      <c r="RXN64"/>
      <c r="RXO64"/>
      <c r="RXP64"/>
      <c r="RXQ64"/>
      <c r="RXR64"/>
      <c r="RXS64"/>
      <c r="RXT64"/>
      <c r="RXU64"/>
      <c r="RXV64"/>
      <c r="RXW64"/>
      <c r="RXX64"/>
      <c r="RXY64"/>
      <c r="RXZ64"/>
      <c r="RYA64"/>
      <c r="RYB64"/>
      <c r="RYC64"/>
      <c r="RYD64"/>
      <c r="RYE64"/>
      <c r="RYF64"/>
      <c r="RYG64"/>
      <c r="RYH64"/>
      <c r="RYI64"/>
      <c r="RYJ64"/>
      <c r="RYK64"/>
      <c r="RYL64"/>
      <c r="RYM64"/>
      <c r="RYN64"/>
      <c r="RYO64"/>
      <c r="RYP64"/>
      <c r="RYQ64"/>
      <c r="RYR64"/>
      <c r="RYS64"/>
      <c r="RYT64"/>
      <c r="RYU64"/>
      <c r="RYV64"/>
      <c r="RYW64"/>
      <c r="RYX64"/>
      <c r="RYY64"/>
      <c r="RYZ64"/>
      <c r="RZA64"/>
      <c r="RZB64"/>
      <c r="RZC64"/>
      <c r="RZD64"/>
      <c r="RZE64"/>
      <c r="RZF64"/>
      <c r="RZG64"/>
      <c r="RZH64"/>
      <c r="RZI64"/>
      <c r="RZJ64"/>
      <c r="RZK64"/>
      <c r="RZL64"/>
      <c r="RZM64"/>
      <c r="RZN64"/>
      <c r="RZO64"/>
      <c r="RZP64"/>
      <c r="RZQ64"/>
      <c r="RZR64"/>
      <c r="RZS64"/>
      <c r="RZT64"/>
      <c r="RZU64"/>
      <c r="RZV64"/>
      <c r="RZW64"/>
      <c r="RZX64"/>
      <c r="RZY64"/>
      <c r="RZZ64"/>
      <c r="SAA64"/>
      <c r="SAB64"/>
      <c r="SAC64"/>
      <c r="SAD64"/>
      <c r="SAE64"/>
      <c r="SAF64"/>
      <c r="SAG64"/>
      <c r="SAH64"/>
      <c r="SAI64"/>
      <c r="SAJ64"/>
      <c r="SAK64"/>
      <c r="SAL64"/>
      <c r="SAM64"/>
      <c r="SAN64"/>
      <c r="SAO64"/>
      <c r="SAP64"/>
      <c r="SAQ64"/>
      <c r="SAR64"/>
      <c r="SAS64"/>
      <c r="SAT64"/>
      <c r="SAU64"/>
      <c r="SAV64"/>
      <c r="SAW64"/>
      <c r="SAX64"/>
      <c r="SAY64"/>
      <c r="SAZ64"/>
      <c r="SBA64"/>
      <c r="SBB64"/>
      <c r="SBC64"/>
      <c r="SBD64"/>
      <c r="SBE64"/>
      <c r="SBF64"/>
      <c r="SBG64"/>
      <c r="SBH64"/>
      <c r="SBI64"/>
      <c r="SBJ64"/>
      <c r="SBK64"/>
      <c r="SBL64"/>
      <c r="SBM64"/>
      <c r="SBN64"/>
      <c r="SBO64"/>
      <c r="SBP64"/>
      <c r="SBQ64"/>
      <c r="SBR64"/>
      <c r="SBS64"/>
      <c r="SBT64"/>
      <c r="SBU64"/>
      <c r="SBV64"/>
      <c r="SBW64"/>
      <c r="SBX64"/>
      <c r="SBY64"/>
      <c r="SBZ64"/>
      <c r="SCA64"/>
      <c r="SCB64"/>
      <c r="SCC64"/>
      <c r="SCD64"/>
      <c r="SCE64"/>
      <c r="SCF64"/>
      <c r="SCG64"/>
      <c r="SCH64"/>
      <c r="SCI64"/>
      <c r="SCJ64"/>
      <c r="SCK64"/>
      <c r="SCL64"/>
      <c r="SCM64"/>
      <c r="SCN64"/>
      <c r="SCO64"/>
      <c r="SCP64"/>
      <c r="SCQ64"/>
      <c r="SCR64"/>
      <c r="SCS64"/>
      <c r="SCT64"/>
      <c r="SCU64"/>
      <c r="SCV64"/>
      <c r="SCW64"/>
      <c r="SCX64"/>
      <c r="SCY64"/>
      <c r="SCZ64"/>
      <c r="SDA64"/>
      <c r="SDB64"/>
      <c r="SDC64"/>
      <c r="SDD64"/>
      <c r="SDE64"/>
      <c r="SDF64"/>
      <c r="SDG64"/>
      <c r="SDH64"/>
      <c r="SDI64"/>
      <c r="SDJ64"/>
      <c r="SDK64"/>
      <c r="SDL64"/>
      <c r="SDM64"/>
      <c r="SDN64"/>
      <c r="SDO64"/>
      <c r="SDP64"/>
      <c r="SDQ64"/>
      <c r="SDR64"/>
      <c r="SDS64"/>
      <c r="SDT64"/>
      <c r="SDU64"/>
      <c r="SDV64"/>
      <c r="SDW64"/>
      <c r="SDX64"/>
      <c r="SDY64"/>
      <c r="SDZ64"/>
      <c r="SEA64"/>
      <c r="SEB64"/>
      <c r="SEC64"/>
      <c r="SED64"/>
      <c r="SEE64"/>
      <c r="SEF64"/>
      <c r="SEG64"/>
      <c r="SEH64"/>
      <c r="SEI64"/>
      <c r="SEJ64"/>
      <c r="SEK64"/>
      <c r="SEL64"/>
      <c r="SEM64"/>
      <c r="SEN64"/>
      <c r="SEO64"/>
      <c r="SEP64"/>
      <c r="SEQ64"/>
      <c r="SER64"/>
      <c r="SES64"/>
      <c r="SET64"/>
      <c r="SEU64"/>
      <c r="SEV64"/>
      <c r="SEW64"/>
      <c r="SEX64"/>
      <c r="SEY64"/>
      <c r="SEZ64"/>
      <c r="SFA64"/>
      <c r="SFB64"/>
      <c r="SFC64"/>
      <c r="SFD64"/>
      <c r="SFE64"/>
      <c r="SFF64"/>
      <c r="SFG64"/>
      <c r="SFH64"/>
      <c r="SFI64"/>
      <c r="SFJ64"/>
      <c r="SFK64"/>
      <c r="SFL64"/>
      <c r="SFM64"/>
      <c r="SFN64"/>
      <c r="SFO64"/>
      <c r="SFP64"/>
      <c r="SFQ64"/>
      <c r="SFR64"/>
      <c r="SFS64"/>
      <c r="SFT64"/>
      <c r="SFU64"/>
      <c r="SFV64"/>
      <c r="SFW64"/>
      <c r="SFX64"/>
      <c r="SFY64"/>
      <c r="SFZ64"/>
      <c r="SGA64"/>
      <c r="SGB64"/>
      <c r="SGC64"/>
      <c r="SGD64"/>
      <c r="SGE64"/>
      <c r="SGF64"/>
      <c r="SGG64"/>
      <c r="SGH64"/>
      <c r="SGI64"/>
      <c r="SGJ64"/>
      <c r="SGK64"/>
      <c r="SGL64"/>
      <c r="SGM64"/>
      <c r="SGN64"/>
      <c r="SGO64"/>
      <c r="SGP64"/>
      <c r="SGQ64"/>
      <c r="SGR64"/>
      <c r="SGS64"/>
      <c r="SGT64"/>
      <c r="SGU64"/>
      <c r="SGV64"/>
      <c r="SGW64"/>
      <c r="SGX64"/>
      <c r="SGY64"/>
      <c r="SGZ64"/>
      <c r="SHA64"/>
      <c r="SHB64"/>
      <c r="SHC64"/>
      <c r="SHD64"/>
      <c r="SHE64"/>
      <c r="SHF64"/>
      <c r="SHG64"/>
      <c r="SHH64"/>
      <c r="SHI64"/>
      <c r="SHJ64"/>
      <c r="SHK64"/>
      <c r="SHL64"/>
      <c r="SHM64"/>
      <c r="SHN64"/>
      <c r="SHO64"/>
      <c r="SHP64"/>
      <c r="SHQ64"/>
      <c r="SHR64"/>
      <c r="SHS64"/>
      <c r="SHT64"/>
      <c r="SHU64"/>
      <c r="SHV64"/>
      <c r="SHW64"/>
      <c r="SHX64"/>
      <c r="SHY64"/>
      <c r="SHZ64"/>
      <c r="SIA64"/>
      <c r="SIB64"/>
      <c r="SIC64"/>
      <c r="SID64"/>
      <c r="SIE64"/>
      <c r="SIF64"/>
      <c r="SIG64"/>
      <c r="SIH64"/>
      <c r="SII64"/>
      <c r="SIJ64"/>
      <c r="SIK64"/>
      <c r="SIL64"/>
      <c r="SIM64"/>
      <c r="SIN64"/>
      <c r="SIO64"/>
      <c r="SIP64"/>
      <c r="SIQ64"/>
      <c r="SIR64"/>
      <c r="SIS64"/>
      <c r="SIT64"/>
      <c r="SIU64"/>
      <c r="SIV64"/>
      <c r="SIW64"/>
      <c r="SIX64"/>
      <c r="SIY64"/>
      <c r="SIZ64"/>
      <c r="SJA64"/>
      <c r="SJB64"/>
      <c r="SJC64"/>
      <c r="SJD64"/>
      <c r="SJE64"/>
      <c r="SJF64"/>
      <c r="SJG64"/>
      <c r="SJH64"/>
      <c r="SJI64"/>
      <c r="SJJ64"/>
      <c r="SJK64"/>
      <c r="SJL64"/>
      <c r="SJM64"/>
      <c r="SJN64"/>
      <c r="SJO64"/>
      <c r="SJP64"/>
      <c r="SJQ64"/>
      <c r="SJR64"/>
      <c r="SJS64"/>
      <c r="SJT64"/>
      <c r="SJU64"/>
      <c r="SJV64"/>
      <c r="SJW64"/>
      <c r="SJX64"/>
      <c r="SJY64"/>
      <c r="SJZ64"/>
      <c r="SKA64"/>
      <c r="SKB64"/>
      <c r="SKC64"/>
      <c r="SKD64"/>
      <c r="SKE64"/>
      <c r="SKF64"/>
      <c r="SKG64"/>
      <c r="SKH64"/>
      <c r="SKI64"/>
      <c r="SKJ64"/>
      <c r="SKK64"/>
      <c r="SKL64"/>
      <c r="SKM64"/>
      <c r="SKN64"/>
      <c r="SKO64"/>
      <c r="SKP64"/>
      <c r="SKQ64"/>
      <c r="SKR64"/>
      <c r="SKS64"/>
      <c r="SKT64"/>
      <c r="SKU64"/>
      <c r="SKV64"/>
      <c r="SKW64"/>
      <c r="SKX64"/>
      <c r="SKY64"/>
      <c r="SKZ64"/>
      <c r="SLA64"/>
      <c r="SLB64"/>
      <c r="SLC64"/>
      <c r="SLD64"/>
      <c r="SLE64"/>
      <c r="SLF64"/>
      <c r="SLG64"/>
      <c r="SLH64"/>
      <c r="SLI64"/>
      <c r="SLJ64"/>
      <c r="SLK64"/>
      <c r="SLL64"/>
      <c r="SLM64"/>
      <c r="SLN64"/>
      <c r="SLO64"/>
      <c r="SLP64"/>
      <c r="SLQ64"/>
      <c r="SLR64"/>
      <c r="SLS64"/>
      <c r="SLT64"/>
      <c r="SLU64"/>
      <c r="SLV64"/>
      <c r="SLW64"/>
      <c r="SLX64"/>
      <c r="SLY64"/>
      <c r="SLZ64"/>
      <c r="SMA64"/>
      <c r="SMB64"/>
      <c r="SMC64"/>
      <c r="SMD64"/>
      <c r="SME64"/>
      <c r="SMF64"/>
      <c r="SMG64"/>
      <c r="SMH64"/>
      <c r="SMI64"/>
      <c r="SMJ64"/>
      <c r="SMK64"/>
      <c r="SML64"/>
      <c r="SMM64"/>
      <c r="SMN64"/>
      <c r="SMO64"/>
      <c r="SMP64"/>
      <c r="SMQ64"/>
      <c r="SMR64"/>
      <c r="SMS64"/>
      <c r="SMT64"/>
      <c r="SMU64"/>
      <c r="SMV64"/>
      <c r="SMW64"/>
      <c r="SMX64"/>
      <c r="SMY64"/>
      <c r="SMZ64"/>
      <c r="SNA64"/>
      <c r="SNB64"/>
      <c r="SNC64"/>
      <c r="SND64"/>
      <c r="SNE64"/>
      <c r="SNF64"/>
      <c r="SNG64"/>
      <c r="SNH64"/>
      <c r="SNI64"/>
      <c r="SNJ64"/>
      <c r="SNK64"/>
      <c r="SNL64"/>
      <c r="SNM64"/>
      <c r="SNN64"/>
      <c r="SNO64"/>
      <c r="SNP64"/>
      <c r="SNQ64"/>
      <c r="SNR64"/>
      <c r="SNS64"/>
      <c r="SNT64"/>
      <c r="SNU64"/>
      <c r="SNV64"/>
      <c r="SNW64"/>
      <c r="SNX64"/>
      <c r="SNY64"/>
      <c r="SNZ64"/>
      <c r="SOA64"/>
      <c r="SOB64"/>
      <c r="SOC64"/>
      <c r="SOD64"/>
      <c r="SOE64"/>
      <c r="SOF64"/>
      <c r="SOG64"/>
      <c r="SOH64"/>
      <c r="SOI64"/>
      <c r="SOJ64"/>
      <c r="SOK64"/>
      <c r="SOL64"/>
      <c r="SOM64"/>
      <c r="SON64"/>
      <c r="SOO64"/>
      <c r="SOP64"/>
      <c r="SOQ64"/>
      <c r="SOR64"/>
      <c r="SOS64"/>
      <c r="SOT64"/>
      <c r="SOU64"/>
      <c r="SOV64"/>
      <c r="SOW64"/>
      <c r="SOX64"/>
      <c r="SOY64"/>
      <c r="SOZ64"/>
      <c r="SPA64"/>
      <c r="SPB64"/>
      <c r="SPC64"/>
      <c r="SPD64"/>
      <c r="SPE64"/>
      <c r="SPF64"/>
      <c r="SPG64"/>
      <c r="SPH64"/>
      <c r="SPI64"/>
      <c r="SPJ64"/>
      <c r="SPK64"/>
      <c r="SPL64"/>
      <c r="SPM64"/>
      <c r="SPN64"/>
      <c r="SPO64"/>
      <c r="SPP64"/>
      <c r="SPQ64"/>
      <c r="SPR64"/>
      <c r="SPS64"/>
      <c r="SPT64"/>
      <c r="SPU64"/>
      <c r="SPV64"/>
      <c r="SPW64"/>
      <c r="SPX64"/>
      <c r="SPY64"/>
      <c r="SPZ64"/>
      <c r="SQA64"/>
      <c r="SQB64"/>
      <c r="SQC64"/>
      <c r="SQD64"/>
      <c r="SQE64"/>
      <c r="SQF64"/>
      <c r="SQG64"/>
      <c r="SQH64"/>
      <c r="SQI64"/>
      <c r="SQJ64"/>
      <c r="SQK64"/>
      <c r="SQL64"/>
      <c r="SQM64"/>
      <c r="SQN64"/>
      <c r="SQO64"/>
      <c r="SQP64"/>
      <c r="SQQ64"/>
      <c r="SQR64"/>
      <c r="SQS64"/>
      <c r="SQT64"/>
      <c r="SQU64"/>
      <c r="SQV64"/>
      <c r="SQW64"/>
      <c r="SQX64"/>
      <c r="SQY64"/>
      <c r="SQZ64"/>
      <c r="SRA64"/>
      <c r="SRB64"/>
      <c r="SRC64"/>
      <c r="SRD64"/>
      <c r="SRE64"/>
      <c r="SRF64"/>
      <c r="SRG64"/>
      <c r="SRH64"/>
      <c r="SRI64"/>
      <c r="SRJ64"/>
      <c r="SRK64"/>
      <c r="SRL64"/>
      <c r="SRM64"/>
      <c r="SRN64"/>
      <c r="SRO64"/>
      <c r="SRP64"/>
      <c r="SRQ64"/>
      <c r="SRR64"/>
      <c r="SRS64"/>
      <c r="SRT64"/>
      <c r="SRU64"/>
      <c r="SRV64"/>
      <c r="SRW64"/>
      <c r="SRX64"/>
      <c r="SRY64"/>
      <c r="SRZ64"/>
      <c r="SSA64"/>
      <c r="SSB64"/>
      <c r="SSC64"/>
      <c r="SSD64"/>
      <c r="SSE64"/>
      <c r="SSF64"/>
      <c r="SSG64"/>
      <c r="SSH64"/>
      <c r="SSI64"/>
      <c r="SSJ64"/>
      <c r="SSK64"/>
      <c r="SSL64"/>
      <c r="SSM64"/>
      <c r="SSN64"/>
      <c r="SSO64"/>
      <c r="SSP64"/>
      <c r="SSQ64"/>
      <c r="SSR64"/>
      <c r="SSS64"/>
      <c r="SST64"/>
      <c r="SSU64"/>
      <c r="SSV64"/>
      <c r="SSW64"/>
      <c r="SSX64"/>
      <c r="SSY64"/>
      <c r="SSZ64"/>
      <c r="STA64"/>
      <c r="STB64"/>
      <c r="STC64"/>
      <c r="STD64"/>
      <c r="STE64"/>
      <c r="STF64"/>
      <c r="STG64"/>
      <c r="STH64"/>
      <c r="STI64"/>
      <c r="STJ64"/>
      <c r="STK64"/>
      <c r="STL64"/>
      <c r="STM64"/>
      <c r="STN64"/>
      <c r="STO64"/>
      <c r="STP64"/>
      <c r="STQ64"/>
      <c r="STR64"/>
      <c r="STS64"/>
      <c r="STT64"/>
      <c r="STU64"/>
      <c r="STV64"/>
      <c r="STW64"/>
      <c r="STX64"/>
      <c r="STY64"/>
      <c r="STZ64"/>
      <c r="SUA64"/>
      <c r="SUB64"/>
      <c r="SUC64"/>
      <c r="SUD64"/>
      <c r="SUE64"/>
      <c r="SUF64"/>
      <c r="SUG64"/>
      <c r="SUH64"/>
      <c r="SUI64"/>
      <c r="SUJ64"/>
      <c r="SUK64"/>
      <c r="SUL64"/>
      <c r="SUM64"/>
      <c r="SUN64"/>
      <c r="SUO64"/>
      <c r="SUP64"/>
      <c r="SUQ64"/>
      <c r="SUR64"/>
      <c r="SUS64"/>
      <c r="SUT64"/>
      <c r="SUU64"/>
      <c r="SUV64"/>
      <c r="SUW64"/>
      <c r="SUX64"/>
      <c r="SUY64"/>
      <c r="SUZ64"/>
      <c r="SVA64"/>
      <c r="SVB64"/>
      <c r="SVC64"/>
      <c r="SVD64"/>
      <c r="SVE64"/>
      <c r="SVF64"/>
      <c r="SVG64"/>
      <c r="SVH64"/>
      <c r="SVI64"/>
      <c r="SVJ64"/>
      <c r="SVK64"/>
      <c r="SVL64"/>
      <c r="SVM64"/>
      <c r="SVN64"/>
      <c r="SVO64"/>
      <c r="SVP64"/>
      <c r="SVQ64"/>
      <c r="SVR64"/>
      <c r="SVS64"/>
      <c r="SVT64"/>
      <c r="SVU64"/>
      <c r="SVV64"/>
      <c r="SVW64"/>
      <c r="SVX64"/>
      <c r="SVY64"/>
      <c r="SVZ64"/>
      <c r="SWA64"/>
      <c r="SWB64"/>
      <c r="SWC64"/>
      <c r="SWD64"/>
      <c r="SWE64"/>
      <c r="SWF64"/>
      <c r="SWG64"/>
      <c r="SWH64"/>
      <c r="SWI64"/>
      <c r="SWJ64"/>
      <c r="SWK64"/>
      <c r="SWL64"/>
      <c r="SWM64"/>
      <c r="SWN64"/>
      <c r="SWO64"/>
      <c r="SWP64"/>
      <c r="SWQ64"/>
      <c r="SWR64"/>
      <c r="SWS64"/>
      <c r="SWT64"/>
      <c r="SWU64"/>
      <c r="SWV64"/>
      <c r="SWW64"/>
      <c r="SWX64"/>
      <c r="SWY64"/>
      <c r="SWZ64"/>
      <c r="SXA64"/>
      <c r="SXB64"/>
      <c r="SXC64"/>
      <c r="SXD64"/>
      <c r="SXE64"/>
      <c r="SXF64"/>
      <c r="SXG64"/>
      <c r="SXH64"/>
      <c r="SXI64"/>
      <c r="SXJ64"/>
      <c r="SXK64"/>
      <c r="SXL64"/>
      <c r="SXM64"/>
      <c r="SXN64"/>
      <c r="SXO64"/>
      <c r="SXP64"/>
      <c r="SXQ64"/>
      <c r="SXR64"/>
      <c r="SXS64"/>
      <c r="SXT64"/>
      <c r="SXU64"/>
      <c r="SXV64"/>
      <c r="SXW64"/>
      <c r="SXX64"/>
      <c r="SXY64"/>
      <c r="SXZ64"/>
      <c r="SYA64"/>
      <c r="SYB64"/>
      <c r="SYC64"/>
      <c r="SYD64"/>
      <c r="SYE64"/>
      <c r="SYF64"/>
      <c r="SYG64"/>
      <c r="SYH64"/>
      <c r="SYI64"/>
      <c r="SYJ64"/>
      <c r="SYK64"/>
      <c r="SYL64"/>
      <c r="SYM64"/>
      <c r="SYN64"/>
      <c r="SYO64"/>
      <c r="SYP64"/>
      <c r="SYQ64"/>
      <c r="SYR64"/>
      <c r="SYS64"/>
      <c r="SYT64"/>
      <c r="SYU64"/>
      <c r="SYV64"/>
      <c r="SYW64"/>
      <c r="SYX64"/>
      <c r="SYY64"/>
      <c r="SYZ64"/>
      <c r="SZA64"/>
      <c r="SZB64"/>
      <c r="SZC64"/>
      <c r="SZD64"/>
      <c r="SZE64"/>
      <c r="SZF64"/>
      <c r="SZG64"/>
      <c r="SZH64"/>
      <c r="SZI64"/>
      <c r="SZJ64"/>
      <c r="SZK64"/>
      <c r="SZL64"/>
      <c r="SZM64"/>
      <c r="SZN64"/>
      <c r="SZO64"/>
      <c r="SZP64"/>
      <c r="SZQ64"/>
      <c r="SZR64"/>
      <c r="SZS64"/>
      <c r="SZT64"/>
      <c r="SZU64"/>
      <c r="SZV64"/>
      <c r="SZW64"/>
      <c r="SZX64"/>
      <c r="SZY64"/>
      <c r="SZZ64"/>
      <c r="TAA64"/>
      <c r="TAB64"/>
      <c r="TAC64"/>
      <c r="TAD64"/>
      <c r="TAE64"/>
      <c r="TAF64"/>
      <c r="TAG64"/>
      <c r="TAH64"/>
      <c r="TAI64"/>
      <c r="TAJ64"/>
      <c r="TAK64"/>
      <c r="TAL64"/>
      <c r="TAM64"/>
      <c r="TAN64"/>
      <c r="TAO64"/>
      <c r="TAP64"/>
      <c r="TAQ64"/>
      <c r="TAR64"/>
      <c r="TAS64"/>
      <c r="TAT64"/>
      <c r="TAU64"/>
      <c r="TAV64"/>
      <c r="TAW64"/>
      <c r="TAX64"/>
      <c r="TAY64"/>
      <c r="TAZ64"/>
      <c r="TBA64"/>
      <c r="TBB64"/>
      <c r="TBC64"/>
      <c r="TBD64"/>
      <c r="TBE64"/>
      <c r="TBF64"/>
      <c r="TBG64"/>
      <c r="TBH64"/>
      <c r="TBI64"/>
      <c r="TBJ64"/>
      <c r="TBK64"/>
      <c r="TBL64"/>
      <c r="TBM64"/>
      <c r="TBN64"/>
      <c r="TBO64"/>
      <c r="TBP64"/>
      <c r="TBQ64"/>
      <c r="TBR64"/>
      <c r="TBS64"/>
      <c r="TBT64"/>
      <c r="TBU64"/>
      <c r="TBV64"/>
      <c r="TBW64"/>
      <c r="TBX64"/>
      <c r="TBY64"/>
      <c r="TBZ64"/>
      <c r="TCA64"/>
      <c r="TCB64"/>
      <c r="TCC64"/>
      <c r="TCD64"/>
      <c r="TCE64"/>
      <c r="TCF64"/>
      <c r="TCG64"/>
      <c r="TCH64"/>
      <c r="TCI64"/>
      <c r="TCJ64"/>
      <c r="TCK64"/>
      <c r="TCL64"/>
      <c r="TCM64"/>
      <c r="TCN64"/>
      <c r="TCO64"/>
      <c r="TCP64"/>
      <c r="TCQ64"/>
      <c r="TCR64"/>
      <c r="TCS64"/>
      <c r="TCT64"/>
      <c r="TCU64"/>
      <c r="TCV64"/>
      <c r="TCW64"/>
      <c r="TCX64"/>
      <c r="TCY64"/>
      <c r="TCZ64"/>
      <c r="TDA64"/>
      <c r="TDB64"/>
      <c r="TDC64"/>
      <c r="TDD64"/>
      <c r="TDE64"/>
      <c r="TDF64"/>
      <c r="TDG64"/>
      <c r="TDH64"/>
      <c r="TDI64"/>
      <c r="TDJ64"/>
      <c r="TDK64"/>
      <c r="TDL64"/>
      <c r="TDM64"/>
      <c r="TDN64"/>
      <c r="TDO64"/>
      <c r="TDP64"/>
      <c r="TDQ64"/>
      <c r="TDR64"/>
      <c r="TDS64"/>
      <c r="TDT64"/>
      <c r="TDU64"/>
      <c r="TDV64"/>
      <c r="TDW64"/>
      <c r="TDX64"/>
      <c r="TDY64"/>
      <c r="TDZ64"/>
      <c r="TEA64"/>
      <c r="TEB64"/>
      <c r="TEC64"/>
      <c r="TED64"/>
      <c r="TEE64"/>
      <c r="TEF64"/>
      <c r="TEG64"/>
      <c r="TEH64"/>
      <c r="TEI64"/>
      <c r="TEJ64"/>
      <c r="TEK64"/>
      <c r="TEL64"/>
      <c r="TEM64"/>
      <c r="TEN64"/>
      <c r="TEO64"/>
      <c r="TEP64"/>
      <c r="TEQ64"/>
      <c r="TER64"/>
      <c r="TES64"/>
      <c r="TET64"/>
      <c r="TEU64"/>
      <c r="TEV64"/>
      <c r="TEW64"/>
      <c r="TEX64"/>
      <c r="TEY64"/>
      <c r="TEZ64"/>
      <c r="TFA64"/>
      <c r="TFB64"/>
      <c r="TFC64"/>
      <c r="TFD64"/>
      <c r="TFE64"/>
      <c r="TFF64"/>
      <c r="TFG64"/>
      <c r="TFH64"/>
      <c r="TFI64"/>
      <c r="TFJ64"/>
      <c r="TFK64"/>
      <c r="TFL64"/>
      <c r="TFM64"/>
      <c r="TFN64"/>
      <c r="TFO64"/>
      <c r="TFP64"/>
      <c r="TFQ64"/>
      <c r="TFR64"/>
      <c r="TFS64"/>
      <c r="TFT64"/>
      <c r="TFU64"/>
      <c r="TFV64"/>
      <c r="TFW64"/>
      <c r="TFX64"/>
      <c r="TFY64"/>
      <c r="TFZ64"/>
      <c r="TGA64"/>
      <c r="TGB64"/>
      <c r="TGC64"/>
      <c r="TGD64"/>
      <c r="TGE64"/>
      <c r="TGF64"/>
      <c r="TGG64"/>
      <c r="TGH64"/>
      <c r="TGI64"/>
      <c r="TGJ64"/>
      <c r="TGK64"/>
      <c r="TGL64"/>
      <c r="TGM64"/>
      <c r="TGN64"/>
      <c r="TGO64"/>
      <c r="TGP64"/>
      <c r="TGQ64"/>
      <c r="TGR64"/>
      <c r="TGS64"/>
      <c r="TGT64"/>
      <c r="TGU64"/>
      <c r="TGV64"/>
      <c r="TGW64"/>
      <c r="TGX64"/>
      <c r="TGY64"/>
      <c r="TGZ64"/>
      <c r="THA64"/>
      <c r="THB64"/>
      <c r="THC64"/>
      <c r="THD64"/>
      <c r="THE64"/>
      <c r="THF64"/>
      <c r="THG64"/>
      <c r="THH64"/>
      <c r="THI64"/>
      <c r="THJ64"/>
      <c r="THK64"/>
      <c r="THL64"/>
      <c r="THM64"/>
      <c r="THN64"/>
      <c r="THO64"/>
      <c r="THP64"/>
      <c r="THQ64"/>
      <c r="THR64"/>
      <c r="THS64"/>
      <c r="THT64"/>
      <c r="THU64"/>
      <c r="THV64"/>
      <c r="THW64"/>
      <c r="THX64"/>
      <c r="THY64"/>
      <c r="THZ64"/>
      <c r="TIA64"/>
      <c r="TIB64"/>
      <c r="TIC64"/>
      <c r="TID64"/>
      <c r="TIE64"/>
      <c r="TIF64"/>
      <c r="TIG64"/>
      <c r="TIH64"/>
      <c r="TII64"/>
      <c r="TIJ64"/>
      <c r="TIK64"/>
      <c r="TIL64"/>
      <c r="TIM64"/>
      <c r="TIN64"/>
      <c r="TIO64"/>
      <c r="TIP64"/>
      <c r="TIQ64"/>
      <c r="TIR64"/>
      <c r="TIS64"/>
      <c r="TIT64"/>
      <c r="TIU64"/>
      <c r="TIV64"/>
      <c r="TIW64"/>
      <c r="TIX64"/>
      <c r="TIY64"/>
      <c r="TIZ64"/>
      <c r="TJA64"/>
      <c r="TJB64"/>
      <c r="TJC64"/>
      <c r="TJD64"/>
      <c r="TJE64"/>
      <c r="TJF64"/>
      <c r="TJG64"/>
      <c r="TJH64"/>
      <c r="TJI64"/>
      <c r="TJJ64"/>
      <c r="TJK64"/>
      <c r="TJL64"/>
      <c r="TJM64"/>
      <c r="TJN64"/>
      <c r="TJO64"/>
      <c r="TJP64"/>
      <c r="TJQ64"/>
      <c r="TJR64"/>
      <c r="TJS64"/>
      <c r="TJT64"/>
      <c r="TJU64"/>
      <c r="TJV64"/>
      <c r="TJW64"/>
      <c r="TJX64"/>
      <c r="TJY64"/>
      <c r="TJZ64"/>
      <c r="TKA64"/>
      <c r="TKB64"/>
      <c r="TKC64"/>
      <c r="TKD64"/>
      <c r="TKE64"/>
      <c r="TKF64"/>
      <c r="TKG64"/>
      <c r="TKH64"/>
      <c r="TKI64"/>
      <c r="TKJ64"/>
      <c r="TKK64"/>
      <c r="TKL64"/>
      <c r="TKM64"/>
      <c r="TKN64"/>
      <c r="TKO64"/>
      <c r="TKP64"/>
      <c r="TKQ64"/>
      <c r="TKR64"/>
      <c r="TKS64"/>
      <c r="TKT64"/>
      <c r="TKU64"/>
      <c r="TKV64"/>
      <c r="TKW64"/>
      <c r="TKX64"/>
      <c r="TKY64"/>
      <c r="TKZ64"/>
      <c r="TLA64"/>
      <c r="TLB64"/>
      <c r="TLC64"/>
      <c r="TLD64"/>
      <c r="TLE64"/>
      <c r="TLF64"/>
      <c r="TLG64"/>
      <c r="TLH64"/>
      <c r="TLI64"/>
      <c r="TLJ64"/>
      <c r="TLK64"/>
      <c r="TLL64"/>
      <c r="TLM64"/>
      <c r="TLN64"/>
      <c r="TLO64"/>
      <c r="TLP64"/>
      <c r="TLQ64"/>
      <c r="TLR64"/>
      <c r="TLS64"/>
      <c r="TLT64"/>
      <c r="TLU64"/>
      <c r="TLV64"/>
      <c r="TLW64"/>
      <c r="TLX64"/>
      <c r="TLY64"/>
      <c r="TLZ64"/>
      <c r="TMA64"/>
      <c r="TMB64"/>
      <c r="TMC64"/>
      <c r="TMD64"/>
      <c r="TME64"/>
      <c r="TMF64"/>
      <c r="TMG64"/>
      <c r="TMH64"/>
      <c r="TMI64"/>
      <c r="TMJ64"/>
      <c r="TMK64"/>
      <c r="TML64"/>
      <c r="TMM64"/>
      <c r="TMN64"/>
      <c r="TMO64"/>
      <c r="TMP64"/>
      <c r="TMQ64"/>
      <c r="TMR64"/>
      <c r="TMS64"/>
      <c r="TMT64"/>
      <c r="TMU64"/>
      <c r="TMV64"/>
      <c r="TMW64"/>
      <c r="TMX64"/>
      <c r="TMY64"/>
      <c r="TMZ64"/>
      <c r="TNA64"/>
      <c r="TNB64"/>
      <c r="TNC64"/>
      <c r="TND64"/>
      <c r="TNE64"/>
      <c r="TNF64"/>
      <c r="TNG64"/>
      <c r="TNH64"/>
      <c r="TNI64"/>
      <c r="TNJ64"/>
      <c r="TNK64"/>
      <c r="TNL64"/>
      <c r="TNM64"/>
      <c r="TNN64"/>
      <c r="TNO64"/>
      <c r="TNP64"/>
      <c r="TNQ64"/>
      <c r="TNR64"/>
      <c r="TNS64"/>
      <c r="TNT64"/>
      <c r="TNU64"/>
      <c r="TNV64"/>
      <c r="TNW64"/>
      <c r="TNX64"/>
      <c r="TNY64"/>
      <c r="TNZ64"/>
      <c r="TOA64"/>
      <c r="TOB64"/>
      <c r="TOC64"/>
      <c r="TOD64"/>
      <c r="TOE64"/>
      <c r="TOF64"/>
      <c r="TOG64"/>
      <c r="TOH64"/>
      <c r="TOI64"/>
      <c r="TOJ64"/>
      <c r="TOK64"/>
      <c r="TOL64"/>
      <c r="TOM64"/>
      <c r="TON64"/>
      <c r="TOO64"/>
      <c r="TOP64"/>
      <c r="TOQ64"/>
      <c r="TOR64"/>
      <c r="TOS64"/>
      <c r="TOT64"/>
      <c r="TOU64"/>
      <c r="TOV64"/>
      <c r="TOW64"/>
      <c r="TOX64"/>
      <c r="TOY64"/>
      <c r="TOZ64"/>
      <c r="TPA64"/>
      <c r="TPB64"/>
      <c r="TPC64"/>
      <c r="TPD64"/>
      <c r="TPE64"/>
      <c r="TPF64"/>
      <c r="TPG64"/>
      <c r="TPH64"/>
      <c r="TPI64"/>
      <c r="TPJ64"/>
      <c r="TPK64"/>
      <c r="TPL64"/>
      <c r="TPM64"/>
      <c r="TPN64"/>
      <c r="TPO64"/>
      <c r="TPP64"/>
      <c r="TPQ64"/>
      <c r="TPR64"/>
      <c r="TPS64"/>
      <c r="TPT64"/>
      <c r="TPU64"/>
      <c r="TPV64"/>
      <c r="TPW64"/>
      <c r="TPX64"/>
      <c r="TPY64"/>
      <c r="TPZ64"/>
      <c r="TQA64"/>
      <c r="TQB64"/>
      <c r="TQC64"/>
      <c r="TQD64"/>
      <c r="TQE64"/>
      <c r="TQF64"/>
      <c r="TQG64"/>
      <c r="TQH64"/>
      <c r="TQI64"/>
      <c r="TQJ64"/>
      <c r="TQK64"/>
      <c r="TQL64"/>
      <c r="TQM64"/>
      <c r="TQN64"/>
      <c r="TQO64"/>
      <c r="TQP64"/>
      <c r="TQQ64"/>
      <c r="TQR64"/>
      <c r="TQS64"/>
      <c r="TQT64"/>
      <c r="TQU64"/>
      <c r="TQV64"/>
      <c r="TQW64"/>
      <c r="TQX64"/>
      <c r="TQY64"/>
      <c r="TQZ64"/>
      <c r="TRA64"/>
      <c r="TRB64"/>
      <c r="TRC64"/>
      <c r="TRD64"/>
      <c r="TRE64"/>
      <c r="TRF64"/>
      <c r="TRG64"/>
      <c r="TRH64"/>
      <c r="TRI64"/>
      <c r="TRJ64"/>
      <c r="TRK64"/>
      <c r="TRL64"/>
      <c r="TRM64"/>
      <c r="TRN64"/>
      <c r="TRO64"/>
      <c r="TRP64"/>
      <c r="TRQ64"/>
      <c r="TRR64"/>
      <c r="TRS64"/>
      <c r="TRT64"/>
      <c r="TRU64"/>
      <c r="TRV64"/>
      <c r="TRW64"/>
      <c r="TRX64"/>
      <c r="TRY64"/>
      <c r="TRZ64"/>
      <c r="TSA64"/>
      <c r="TSB64"/>
      <c r="TSC64"/>
      <c r="TSD64"/>
      <c r="TSE64"/>
      <c r="TSF64"/>
      <c r="TSG64"/>
      <c r="TSH64"/>
      <c r="TSI64"/>
      <c r="TSJ64"/>
      <c r="TSK64"/>
      <c r="TSL64"/>
      <c r="TSM64"/>
      <c r="TSN64"/>
      <c r="TSO64"/>
      <c r="TSP64"/>
      <c r="TSQ64"/>
      <c r="TSR64"/>
      <c r="TSS64"/>
      <c r="TST64"/>
      <c r="TSU64"/>
      <c r="TSV64"/>
      <c r="TSW64"/>
      <c r="TSX64"/>
      <c r="TSY64"/>
      <c r="TSZ64"/>
      <c r="TTA64"/>
      <c r="TTB64"/>
      <c r="TTC64"/>
      <c r="TTD64"/>
      <c r="TTE64"/>
      <c r="TTF64"/>
      <c r="TTG64"/>
      <c r="TTH64"/>
      <c r="TTI64"/>
      <c r="TTJ64"/>
      <c r="TTK64"/>
      <c r="TTL64"/>
      <c r="TTM64"/>
      <c r="TTN64"/>
      <c r="TTO64"/>
      <c r="TTP64"/>
      <c r="TTQ64"/>
      <c r="TTR64"/>
      <c r="TTS64"/>
      <c r="TTT64"/>
      <c r="TTU64"/>
      <c r="TTV64"/>
      <c r="TTW64"/>
      <c r="TTX64"/>
      <c r="TTY64"/>
      <c r="TTZ64"/>
      <c r="TUA64"/>
      <c r="TUB64"/>
      <c r="TUC64"/>
      <c r="TUD64"/>
      <c r="TUE64"/>
      <c r="TUF64"/>
      <c r="TUG64"/>
      <c r="TUH64"/>
      <c r="TUI64"/>
      <c r="TUJ64"/>
      <c r="TUK64"/>
      <c r="TUL64"/>
      <c r="TUM64"/>
      <c r="TUN64"/>
      <c r="TUO64"/>
      <c r="TUP64"/>
      <c r="TUQ64"/>
      <c r="TUR64"/>
      <c r="TUS64"/>
      <c r="TUT64"/>
      <c r="TUU64"/>
      <c r="TUV64"/>
      <c r="TUW64"/>
      <c r="TUX64"/>
      <c r="TUY64"/>
      <c r="TUZ64"/>
      <c r="TVA64"/>
      <c r="TVB64"/>
      <c r="TVC64"/>
      <c r="TVD64"/>
      <c r="TVE64"/>
      <c r="TVF64"/>
      <c r="TVG64"/>
      <c r="TVH64"/>
      <c r="TVI64"/>
      <c r="TVJ64"/>
      <c r="TVK64"/>
      <c r="TVL64"/>
      <c r="TVM64"/>
      <c r="TVN64"/>
      <c r="TVO64"/>
      <c r="TVP64"/>
      <c r="TVQ64"/>
      <c r="TVR64"/>
      <c r="TVS64"/>
      <c r="TVT64"/>
      <c r="TVU64"/>
      <c r="TVV64"/>
      <c r="TVW64"/>
      <c r="TVX64"/>
      <c r="TVY64"/>
      <c r="TVZ64"/>
      <c r="TWA64"/>
      <c r="TWB64"/>
      <c r="TWC64"/>
      <c r="TWD64"/>
      <c r="TWE64"/>
      <c r="TWF64"/>
      <c r="TWG64"/>
      <c r="TWH64"/>
      <c r="TWI64"/>
      <c r="TWJ64"/>
      <c r="TWK64"/>
      <c r="TWL64"/>
      <c r="TWM64"/>
      <c r="TWN64"/>
      <c r="TWO64"/>
      <c r="TWP64"/>
      <c r="TWQ64"/>
      <c r="TWR64"/>
      <c r="TWS64"/>
      <c r="TWT64"/>
      <c r="TWU64"/>
      <c r="TWV64"/>
      <c r="TWW64"/>
      <c r="TWX64"/>
      <c r="TWY64"/>
      <c r="TWZ64"/>
      <c r="TXA64"/>
      <c r="TXB64"/>
      <c r="TXC64"/>
      <c r="TXD64"/>
      <c r="TXE64"/>
      <c r="TXF64"/>
      <c r="TXG64"/>
      <c r="TXH64"/>
      <c r="TXI64"/>
      <c r="TXJ64"/>
      <c r="TXK64"/>
      <c r="TXL64"/>
      <c r="TXM64"/>
      <c r="TXN64"/>
      <c r="TXO64"/>
      <c r="TXP64"/>
      <c r="TXQ64"/>
      <c r="TXR64"/>
      <c r="TXS64"/>
      <c r="TXT64"/>
      <c r="TXU64"/>
      <c r="TXV64"/>
      <c r="TXW64"/>
      <c r="TXX64"/>
      <c r="TXY64"/>
      <c r="TXZ64"/>
      <c r="TYA64"/>
      <c r="TYB64"/>
      <c r="TYC64"/>
      <c r="TYD64"/>
      <c r="TYE64"/>
      <c r="TYF64"/>
      <c r="TYG64"/>
      <c r="TYH64"/>
      <c r="TYI64"/>
      <c r="TYJ64"/>
      <c r="TYK64"/>
      <c r="TYL64"/>
      <c r="TYM64"/>
      <c r="TYN64"/>
      <c r="TYO64"/>
      <c r="TYP64"/>
      <c r="TYQ64"/>
      <c r="TYR64"/>
      <c r="TYS64"/>
      <c r="TYT64"/>
      <c r="TYU64"/>
      <c r="TYV64"/>
      <c r="TYW64"/>
      <c r="TYX64"/>
      <c r="TYY64"/>
      <c r="TYZ64"/>
      <c r="TZA64"/>
      <c r="TZB64"/>
      <c r="TZC64"/>
      <c r="TZD64"/>
      <c r="TZE64"/>
      <c r="TZF64"/>
      <c r="TZG64"/>
      <c r="TZH64"/>
      <c r="TZI64"/>
      <c r="TZJ64"/>
      <c r="TZK64"/>
      <c r="TZL64"/>
      <c r="TZM64"/>
      <c r="TZN64"/>
      <c r="TZO64"/>
      <c r="TZP64"/>
      <c r="TZQ64"/>
      <c r="TZR64"/>
      <c r="TZS64"/>
      <c r="TZT64"/>
      <c r="TZU64"/>
      <c r="TZV64"/>
      <c r="TZW64"/>
      <c r="TZX64"/>
      <c r="TZY64"/>
      <c r="TZZ64"/>
      <c r="UAA64"/>
      <c r="UAB64"/>
      <c r="UAC64"/>
      <c r="UAD64"/>
      <c r="UAE64"/>
      <c r="UAF64"/>
      <c r="UAG64"/>
      <c r="UAH64"/>
      <c r="UAI64"/>
      <c r="UAJ64"/>
      <c r="UAK64"/>
      <c r="UAL64"/>
      <c r="UAM64"/>
      <c r="UAN64"/>
      <c r="UAO64"/>
      <c r="UAP64"/>
      <c r="UAQ64"/>
      <c r="UAR64"/>
      <c r="UAS64"/>
      <c r="UAT64"/>
      <c r="UAU64"/>
      <c r="UAV64"/>
      <c r="UAW64"/>
      <c r="UAX64"/>
      <c r="UAY64"/>
      <c r="UAZ64"/>
      <c r="UBA64"/>
      <c r="UBB64"/>
      <c r="UBC64"/>
      <c r="UBD64"/>
      <c r="UBE64"/>
      <c r="UBF64"/>
      <c r="UBG64"/>
      <c r="UBH64"/>
      <c r="UBI64"/>
      <c r="UBJ64"/>
      <c r="UBK64"/>
      <c r="UBL64"/>
      <c r="UBM64"/>
      <c r="UBN64"/>
      <c r="UBO64"/>
      <c r="UBP64"/>
      <c r="UBQ64"/>
      <c r="UBR64"/>
      <c r="UBS64"/>
      <c r="UBT64"/>
      <c r="UBU64"/>
      <c r="UBV64"/>
      <c r="UBW64"/>
      <c r="UBX64"/>
      <c r="UBY64"/>
      <c r="UBZ64"/>
      <c r="UCA64"/>
      <c r="UCB64"/>
      <c r="UCC64"/>
      <c r="UCD64"/>
      <c r="UCE64"/>
      <c r="UCF64"/>
      <c r="UCG64"/>
      <c r="UCH64"/>
      <c r="UCI64"/>
      <c r="UCJ64"/>
      <c r="UCK64"/>
      <c r="UCL64"/>
      <c r="UCM64"/>
      <c r="UCN64"/>
      <c r="UCO64"/>
      <c r="UCP64"/>
      <c r="UCQ64"/>
      <c r="UCR64"/>
      <c r="UCS64"/>
      <c r="UCT64"/>
      <c r="UCU64"/>
      <c r="UCV64"/>
      <c r="UCW64"/>
      <c r="UCX64"/>
      <c r="UCY64"/>
      <c r="UCZ64"/>
      <c r="UDA64"/>
      <c r="UDB64"/>
      <c r="UDC64"/>
      <c r="UDD64"/>
      <c r="UDE64"/>
      <c r="UDF64"/>
      <c r="UDG64"/>
      <c r="UDH64"/>
      <c r="UDI64"/>
      <c r="UDJ64"/>
      <c r="UDK64"/>
      <c r="UDL64"/>
      <c r="UDM64"/>
      <c r="UDN64"/>
      <c r="UDO64"/>
      <c r="UDP64"/>
      <c r="UDQ64"/>
      <c r="UDR64"/>
      <c r="UDS64"/>
      <c r="UDT64"/>
      <c r="UDU64"/>
      <c r="UDV64"/>
      <c r="UDW64"/>
      <c r="UDX64"/>
      <c r="UDY64"/>
      <c r="UDZ64"/>
      <c r="UEA64"/>
      <c r="UEB64"/>
      <c r="UEC64"/>
      <c r="UED64"/>
      <c r="UEE64"/>
      <c r="UEF64"/>
      <c r="UEG64"/>
      <c r="UEH64"/>
      <c r="UEI64"/>
      <c r="UEJ64"/>
      <c r="UEK64"/>
      <c r="UEL64"/>
      <c r="UEM64"/>
      <c r="UEN64"/>
      <c r="UEO64"/>
      <c r="UEP64"/>
      <c r="UEQ64"/>
      <c r="UER64"/>
      <c r="UES64"/>
      <c r="UET64"/>
      <c r="UEU64"/>
      <c r="UEV64"/>
      <c r="UEW64"/>
      <c r="UEX64"/>
      <c r="UEY64"/>
      <c r="UEZ64"/>
      <c r="UFA64"/>
      <c r="UFB64"/>
      <c r="UFC64"/>
      <c r="UFD64"/>
      <c r="UFE64"/>
      <c r="UFF64"/>
      <c r="UFG64"/>
      <c r="UFH64"/>
      <c r="UFI64"/>
      <c r="UFJ64"/>
      <c r="UFK64"/>
      <c r="UFL64"/>
      <c r="UFM64"/>
      <c r="UFN64"/>
      <c r="UFO64"/>
      <c r="UFP64"/>
      <c r="UFQ64"/>
      <c r="UFR64"/>
      <c r="UFS64"/>
      <c r="UFT64"/>
      <c r="UFU64"/>
      <c r="UFV64"/>
      <c r="UFW64"/>
      <c r="UFX64"/>
      <c r="UFY64"/>
      <c r="UFZ64"/>
      <c r="UGA64"/>
      <c r="UGB64"/>
      <c r="UGC64"/>
      <c r="UGD64"/>
      <c r="UGE64"/>
      <c r="UGF64"/>
      <c r="UGG64"/>
      <c r="UGH64"/>
      <c r="UGI64"/>
      <c r="UGJ64"/>
      <c r="UGK64"/>
      <c r="UGL64"/>
      <c r="UGM64"/>
      <c r="UGN64"/>
      <c r="UGO64"/>
      <c r="UGP64"/>
      <c r="UGQ64"/>
      <c r="UGR64"/>
      <c r="UGS64"/>
      <c r="UGT64"/>
      <c r="UGU64"/>
      <c r="UGV64"/>
      <c r="UGW64"/>
      <c r="UGX64"/>
      <c r="UGY64"/>
      <c r="UGZ64"/>
      <c r="UHA64"/>
      <c r="UHB64"/>
      <c r="UHC64"/>
      <c r="UHD64"/>
      <c r="UHE64"/>
      <c r="UHF64"/>
      <c r="UHG64"/>
      <c r="UHH64"/>
      <c r="UHI64"/>
      <c r="UHJ64"/>
      <c r="UHK64"/>
      <c r="UHL64"/>
      <c r="UHM64"/>
      <c r="UHN64"/>
      <c r="UHO64"/>
      <c r="UHP64"/>
      <c r="UHQ64"/>
      <c r="UHR64"/>
      <c r="UHS64"/>
      <c r="UHT64"/>
      <c r="UHU64"/>
      <c r="UHV64"/>
      <c r="UHW64"/>
      <c r="UHX64"/>
      <c r="UHY64"/>
      <c r="UHZ64"/>
      <c r="UIA64"/>
      <c r="UIB64"/>
      <c r="UIC64"/>
      <c r="UID64"/>
      <c r="UIE64"/>
      <c r="UIF64"/>
      <c r="UIG64"/>
      <c r="UIH64"/>
      <c r="UII64"/>
      <c r="UIJ64"/>
      <c r="UIK64"/>
      <c r="UIL64"/>
      <c r="UIM64"/>
      <c r="UIN64"/>
      <c r="UIO64"/>
      <c r="UIP64"/>
      <c r="UIQ64"/>
      <c r="UIR64"/>
      <c r="UIS64"/>
      <c r="UIT64"/>
      <c r="UIU64"/>
      <c r="UIV64"/>
      <c r="UIW64"/>
      <c r="UIX64"/>
      <c r="UIY64"/>
      <c r="UIZ64"/>
      <c r="UJA64"/>
      <c r="UJB64"/>
      <c r="UJC64"/>
      <c r="UJD64"/>
      <c r="UJE64"/>
      <c r="UJF64"/>
      <c r="UJG64"/>
      <c r="UJH64"/>
      <c r="UJI64"/>
      <c r="UJJ64"/>
      <c r="UJK64"/>
      <c r="UJL64"/>
      <c r="UJM64"/>
      <c r="UJN64"/>
      <c r="UJO64"/>
      <c r="UJP64"/>
      <c r="UJQ64"/>
      <c r="UJR64"/>
      <c r="UJS64"/>
      <c r="UJT64"/>
      <c r="UJU64"/>
      <c r="UJV64"/>
      <c r="UJW64"/>
      <c r="UJX64"/>
      <c r="UJY64"/>
      <c r="UJZ64"/>
      <c r="UKA64"/>
      <c r="UKB64"/>
      <c r="UKC64"/>
      <c r="UKD64"/>
      <c r="UKE64"/>
      <c r="UKF64"/>
      <c r="UKG64"/>
      <c r="UKH64"/>
      <c r="UKI64"/>
      <c r="UKJ64"/>
      <c r="UKK64"/>
      <c r="UKL64"/>
      <c r="UKM64"/>
      <c r="UKN64"/>
      <c r="UKO64"/>
      <c r="UKP64"/>
      <c r="UKQ64"/>
      <c r="UKR64"/>
      <c r="UKS64"/>
      <c r="UKT64"/>
      <c r="UKU64"/>
      <c r="UKV64"/>
      <c r="UKW64"/>
      <c r="UKX64"/>
      <c r="UKY64"/>
      <c r="UKZ64"/>
      <c r="ULA64"/>
      <c r="ULB64"/>
      <c r="ULC64"/>
      <c r="ULD64"/>
      <c r="ULE64"/>
      <c r="ULF64"/>
      <c r="ULG64"/>
      <c r="ULH64"/>
      <c r="ULI64"/>
      <c r="ULJ64"/>
      <c r="ULK64"/>
      <c r="ULL64"/>
      <c r="ULM64"/>
      <c r="ULN64"/>
      <c r="ULO64"/>
      <c r="ULP64"/>
      <c r="ULQ64"/>
      <c r="ULR64"/>
      <c r="ULS64"/>
      <c r="ULT64"/>
      <c r="ULU64"/>
      <c r="ULV64"/>
      <c r="ULW64"/>
      <c r="ULX64"/>
      <c r="ULY64"/>
      <c r="ULZ64"/>
      <c r="UMA64"/>
      <c r="UMB64"/>
      <c r="UMC64"/>
      <c r="UMD64"/>
      <c r="UME64"/>
      <c r="UMF64"/>
      <c r="UMG64"/>
      <c r="UMH64"/>
      <c r="UMI64"/>
      <c r="UMJ64"/>
      <c r="UMK64"/>
      <c r="UML64"/>
      <c r="UMM64"/>
      <c r="UMN64"/>
      <c r="UMO64"/>
      <c r="UMP64"/>
      <c r="UMQ64"/>
      <c r="UMR64"/>
      <c r="UMS64"/>
      <c r="UMT64"/>
      <c r="UMU64"/>
      <c r="UMV64"/>
      <c r="UMW64"/>
      <c r="UMX64"/>
      <c r="UMY64"/>
      <c r="UMZ64"/>
      <c r="UNA64"/>
      <c r="UNB64"/>
      <c r="UNC64"/>
      <c r="UND64"/>
      <c r="UNE64"/>
      <c r="UNF64"/>
      <c r="UNG64"/>
      <c r="UNH64"/>
      <c r="UNI64"/>
      <c r="UNJ64"/>
      <c r="UNK64"/>
      <c r="UNL64"/>
      <c r="UNM64"/>
      <c r="UNN64"/>
      <c r="UNO64"/>
      <c r="UNP64"/>
      <c r="UNQ64"/>
      <c r="UNR64"/>
      <c r="UNS64"/>
      <c r="UNT64"/>
      <c r="UNU64"/>
      <c r="UNV64"/>
      <c r="UNW64"/>
      <c r="UNX64"/>
      <c r="UNY64"/>
      <c r="UNZ64"/>
      <c r="UOA64"/>
      <c r="UOB64"/>
      <c r="UOC64"/>
      <c r="UOD64"/>
      <c r="UOE64"/>
      <c r="UOF64"/>
      <c r="UOG64"/>
      <c r="UOH64"/>
      <c r="UOI64"/>
      <c r="UOJ64"/>
      <c r="UOK64"/>
      <c r="UOL64"/>
      <c r="UOM64"/>
      <c r="UON64"/>
      <c r="UOO64"/>
      <c r="UOP64"/>
      <c r="UOQ64"/>
      <c r="UOR64"/>
      <c r="UOS64"/>
      <c r="UOT64"/>
      <c r="UOU64"/>
      <c r="UOV64"/>
      <c r="UOW64"/>
      <c r="UOX64"/>
      <c r="UOY64"/>
      <c r="UOZ64"/>
      <c r="UPA64"/>
      <c r="UPB64"/>
      <c r="UPC64"/>
      <c r="UPD64"/>
      <c r="UPE64"/>
      <c r="UPF64"/>
      <c r="UPG64"/>
      <c r="UPH64"/>
      <c r="UPI64"/>
      <c r="UPJ64"/>
      <c r="UPK64"/>
      <c r="UPL64"/>
      <c r="UPM64"/>
      <c r="UPN64"/>
      <c r="UPO64"/>
      <c r="UPP64"/>
      <c r="UPQ64"/>
      <c r="UPR64"/>
      <c r="UPS64"/>
      <c r="UPT64"/>
      <c r="UPU64"/>
      <c r="UPV64"/>
      <c r="UPW64"/>
      <c r="UPX64"/>
      <c r="UPY64"/>
      <c r="UPZ64"/>
      <c r="UQA64"/>
      <c r="UQB64"/>
      <c r="UQC64"/>
      <c r="UQD64"/>
      <c r="UQE64"/>
      <c r="UQF64"/>
      <c r="UQG64"/>
      <c r="UQH64"/>
      <c r="UQI64"/>
      <c r="UQJ64"/>
      <c r="UQK64"/>
      <c r="UQL64"/>
      <c r="UQM64"/>
      <c r="UQN64"/>
      <c r="UQO64"/>
      <c r="UQP64"/>
      <c r="UQQ64"/>
      <c r="UQR64"/>
      <c r="UQS64"/>
      <c r="UQT64"/>
      <c r="UQU64"/>
      <c r="UQV64"/>
      <c r="UQW64"/>
      <c r="UQX64"/>
      <c r="UQY64"/>
      <c r="UQZ64"/>
      <c r="URA64"/>
      <c r="URB64"/>
      <c r="URC64"/>
      <c r="URD64"/>
      <c r="URE64"/>
      <c r="URF64"/>
      <c r="URG64"/>
      <c r="URH64"/>
      <c r="URI64"/>
      <c r="URJ64"/>
      <c r="URK64"/>
      <c r="URL64"/>
      <c r="URM64"/>
      <c r="URN64"/>
      <c r="URO64"/>
      <c r="URP64"/>
      <c r="URQ64"/>
      <c r="URR64"/>
      <c r="URS64"/>
      <c r="URT64"/>
      <c r="URU64"/>
      <c r="URV64"/>
      <c r="URW64"/>
      <c r="URX64"/>
      <c r="URY64"/>
      <c r="URZ64"/>
      <c r="USA64"/>
      <c r="USB64"/>
      <c r="USC64"/>
      <c r="USD64"/>
      <c r="USE64"/>
      <c r="USF64"/>
      <c r="USG64"/>
      <c r="USH64"/>
      <c r="USI64"/>
      <c r="USJ64"/>
      <c r="USK64"/>
      <c r="USL64"/>
      <c r="USM64"/>
      <c r="USN64"/>
      <c r="USO64"/>
      <c r="USP64"/>
      <c r="USQ64"/>
      <c r="USR64"/>
      <c r="USS64"/>
      <c r="UST64"/>
      <c r="USU64"/>
      <c r="USV64"/>
      <c r="USW64"/>
      <c r="USX64"/>
      <c r="USY64"/>
      <c r="USZ64"/>
      <c r="UTA64"/>
      <c r="UTB64"/>
      <c r="UTC64"/>
      <c r="UTD64"/>
      <c r="UTE64"/>
      <c r="UTF64"/>
      <c r="UTG64"/>
      <c r="UTH64"/>
      <c r="UTI64"/>
      <c r="UTJ64"/>
      <c r="UTK64"/>
      <c r="UTL64"/>
      <c r="UTM64"/>
      <c r="UTN64"/>
      <c r="UTO64"/>
      <c r="UTP64"/>
      <c r="UTQ64"/>
      <c r="UTR64"/>
      <c r="UTS64"/>
      <c r="UTT64"/>
      <c r="UTU64"/>
      <c r="UTV64"/>
      <c r="UTW64"/>
      <c r="UTX64"/>
      <c r="UTY64"/>
      <c r="UTZ64"/>
      <c r="UUA64"/>
      <c r="UUB64"/>
      <c r="UUC64"/>
      <c r="UUD64"/>
      <c r="UUE64"/>
      <c r="UUF64"/>
      <c r="UUG64"/>
      <c r="UUH64"/>
      <c r="UUI64"/>
      <c r="UUJ64"/>
      <c r="UUK64"/>
      <c r="UUL64"/>
      <c r="UUM64"/>
      <c r="UUN64"/>
      <c r="UUO64"/>
      <c r="UUP64"/>
      <c r="UUQ64"/>
      <c r="UUR64"/>
      <c r="UUS64"/>
      <c r="UUT64"/>
      <c r="UUU64"/>
      <c r="UUV64"/>
      <c r="UUW64"/>
      <c r="UUX64"/>
      <c r="UUY64"/>
      <c r="UUZ64"/>
      <c r="UVA64"/>
      <c r="UVB64"/>
      <c r="UVC64"/>
      <c r="UVD64"/>
      <c r="UVE64"/>
      <c r="UVF64"/>
      <c r="UVG64"/>
      <c r="UVH64"/>
      <c r="UVI64"/>
      <c r="UVJ64"/>
      <c r="UVK64"/>
      <c r="UVL64"/>
      <c r="UVM64"/>
      <c r="UVN64"/>
      <c r="UVO64"/>
      <c r="UVP64"/>
      <c r="UVQ64"/>
      <c r="UVR64"/>
      <c r="UVS64"/>
      <c r="UVT64"/>
      <c r="UVU64"/>
      <c r="UVV64"/>
      <c r="UVW64"/>
      <c r="UVX64"/>
      <c r="UVY64"/>
      <c r="UVZ64"/>
      <c r="UWA64"/>
      <c r="UWB64"/>
      <c r="UWC64"/>
      <c r="UWD64"/>
      <c r="UWE64"/>
      <c r="UWF64"/>
      <c r="UWG64"/>
      <c r="UWH64"/>
      <c r="UWI64"/>
      <c r="UWJ64"/>
      <c r="UWK64"/>
      <c r="UWL64"/>
      <c r="UWM64"/>
      <c r="UWN64"/>
      <c r="UWO64"/>
      <c r="UWP64"/>
      <c r="UWQ64"/>
      <c r="UWR64"/>
      <c r="UWS64"/>
      <c r="UWT64"/>
      <c r="UWU64"/>
      <c r="UWV64"/>
      <c r="UWW64"/>
      <c r="UWX64"/>
      <c r="UWY64"/>
      <c r="UWZ64"/>
      <c r="UXA64"/>
      <c r="UXB64"/>
      <c r="UXC64"/>
      <c r="UXD64"/>
      <c r="UXE64"/>
      <c r="UXF64"/>
      <c r="UXG64"/>
      <c r="UXH64"/>
      <c r="UXI64"/>
      <c r="UXJ64"/>
      <c r="UXK64"/>
      <c r="UXL64"/>
      <c r="UXM64"/>
      <c r="UXN64"/>
      <c r="UXO64"/>
      <c r="UXP64"/>
      <c r="UXQ64"/>
      <c r="UXR64"/>
      <c r="UXS64"/>
      <c r="UXT64"/>
      <c r="UXU64"/>
      <c r="UXV64"/>
      <c r="UXW64"/>
      <c r="UXX64"/>
      <c r="UXY64"/>
      <c r="UXZ64"/>
      <c r="UYA64"/>
      <c r="UYB64"/>
      <c r="UYC64"/>
      <c r="UYD64"/>
      <c r="UYE64"/>
      <c r="UYF64"/>
      <c r="UYG64"/>
      <c r="UYH64"/>
      <c r="UYI64"/>
      <c r="UYJ64"/>
      <c r="UYK64"/>
      <c r="UYL64"/>
      <c r="UYM64"/>
      <c r="UYN64"/>
      <c r="UYO64"/>
      <c r="UYP64"/>
      <c r="UYQ64"/>
      <c r="UYR64"/>
      <c r="UYS64"/>
      <c r="UYT64"/>
      <c r="UYU64"/>
      <c r="UYV64"/>
      <c r="UYW64"/>
      <c r="UYX64"/>
      <c r="UYY64"/>
      <c r="UYZ64"/>
      <c r="UZA64"/>
      <c r="UZB64"/>
      <c r="UZC64"/>
      <c r="UZD64"/>
      <c r="UZE64"/>
      <c r="UZF64"/>
      <c r="UZG64"/>
      <c r="UZH64"/>
      <c r="UZI64"/>
      <c r="UZJ64"/>
      <c r="UZK64"/>
      <c r="UZL64"/>
      <c r="UZM64"/>
      <c r="UZN64"/>
      <c r="UZO64"/>
      <c r="UZP64"/>
      <c r="UZQ64"/>
      <c r="UZR64"/>
      <c r="UZS64"/>
      <c r="UZT64"/>
      <c r="UZU64"/>
      <c r="UZV64"/>
      <c r="UZW64"/>
      <c r="UZX64"/>
      <c r="UZY64"/>
      <c r="UZZ64"/>
      <c r="VAA64"/>
      <c r="VAB64"/>
      <c r="VAC64"/>
      <c r="VAD64"/>
      <c r="VAE64"/>
      <c r="VAF64"/>
      <c r="VAG64"/>
      <c r="VAH64"/>
      <c r="VAI64"/>
      <c r="VAJ64"/>
      <c r="VAK64"/>
      <c r="VAL64"/>
      <c r="VAM64"/>
      <c r="VAN64"/>
      <c r="VAO64"/>
      <c r="VAP64"/>
      <c r="VAQ64"/>
      <c r="VAR64"/>
      <c r="VAS64"/>
      <c r="VAT64"/>
      <c r="VAU64"/>
      <c r="VAV64"/>
      <c r="VAW64"/>
      <c r="VAX64"/>
      <c r="VAY64"/>
      <c r="VAZ64"/>
      <c r="VBA64"/>
      <c r="VBB64"/>
      <c r="VBC64"/>
      <c r="VBD64"/>
      <c r="VBE64"/>
      <c r="VBF64"/>
      <c r="VBG64"/>
      <c r="VBH64"/>
      <c r="VBI64"/>
      <c r="VBJ64"/>
      <c r="VBK64"/>
      <c r="VBL64"/>
      <c r="VBM64"/>
      <c r="VBN64"/>
      <c r="VBO64"/>
      <c r="VBP64"/>
      <c r="VBQ64"/>
      <c r="VBR64"/>
      <c r="VBS64"/>
      <c r="VBT64"/>
      <c r="VBU64"/>
      <c r="VBV64"/>
      <c r="VBW64"/>
      <c r="VBX64"/>
      <c r="VBY64"/>
      <c r="VBZ64"/>
      <c r="VCA64"/>
      <c r="VCB64"/>
      <c r="VCC64"/>
      <c r="VCD64"/>
      <c r="VCE64"/>
      <c r="VCF64"/>
      <c r="VCG64"/>
      <c r="VCH64"/>
      <c r="VCI64"/>
      <c r="VCJ64"/>
      <c r="VCK64"/>
      <c r="VCL64"/>
      <c r="VCM64"/>
      <c r="VCN64"/>
      <c r="VCO64"/>
      <c r="VCP64"/>
      <c r="VCQ64"/>
      <c r="VCR64"/>
      <c r="VCS64"/>
      <c r="VCT64"/>
      <c r="VCU64"/>
      <c r="VCV64"/>
      <c r="VCW64"/>
      <c r="VCX64"/>
      <c r="VCY64"/>
      <c r="VCZ64"/>
      <c r="VDA64"/>
      <c r="VDB64"/>
      <c r="VDC64"/>
      <c r="VDD64"/>
      <c r="VDE64"/>
      <c r="VDF64"/>
      <c r="VDG64"/>
      <c r="VDH64"/>
      <c r="VDI64"/>
      <c r="VDJ64"/>
      <c r="VDK64"/>
      <c r="VDL64"/>
      <c r="VDM64"/>
      <c r="VDN64"/>
      <c r="VDO64"/>
      <c r="VDP64"/>
      <c r="VDQ64"/>
      <c r="VDR64"/>
      <c r="VDS64"/>
      <c r="VDT64"/>
      <c r="VDU64"/>
      <c r="VDV64"/>
      <c r="VDW64"/>
      <c r="VDX64"/>
      <c r="VDY64"/>
      <c r="VDZ64"/>
      <c r="VEA64"/>
      <c r="VEB64"/>
      <c r="VEC64"/>
      <c r="VED64"/>
      <c r="VEE64"/>
      <c r="VEF64"/>
      <c r="VEG64"/>
      <c r="VEH64"/>
      <c r="VEI64"/>
      <c r="VEJ64"/>
      <c r="VEK64"/>
      <c r="VEL64"/>
      <c r="VEM64"/>
      <c r="VEN64"/>
      <c r="VEO64"/>
      <c r="VEP64"/>
      <c r="VEQ64"/>
      <c r="VER64"/>
      <c r="VES64"/>
      <c r="VET64"/>
      <c r="VEU64"/>
      <c r="VEV64"/>
      <c r="VEW64"/>
      <c r="VEX64"/>
      <c r="VEY64"/>
      <c r="VEZ64"/>
      <c r="VFA64"/>
      <c r="VFB64"/>
      <c r="VFC64"/>
      <c r="VFD64"/>
      <c r="VFE64"/>
      <c r="VFF64"/>
      <c r="VFG64"/>
      <c r="VFH64"/>
      <c r="VFI64"/>
      <c r="VFJ64"/>
      <c r="VFK64"/>
      <c r="VFL64"/>
      <c r="VFM64"/>
      <c r="VFN64"/>
      <c r="VFO64"/>
      <c r="VFP64"/>
      <c r="VFQ64"/>
      <c r="VFR64"/>
      <c r="VFS64"/>
      <c r="VFT64"/>
      <c r="VFU64"/>
      <c r="VFV64"/>
      <c r="VFW64"/>
      <c r="VFX64"/>
      <c r="VFY64"/>
      <c r="VFZ64"/>
      <c r="VGA64"/>
      <c r="VGB64"/>
      <c r="VGC64"/>
      <c r="VGD64"/>
      <c r="VGE64"/>
      <c r="VGF64"/>
      <c r="VGG64"/>
      <c r="VGH64"/>
      <c r="VGI64"/>
      <c r="VGJ64"/>
      <c r="VGK64"/>
      <c r="VGL64"/>
      <c r="VGM64"/>
      <c r="VGN64"/>
      <c r="VGO64"/>
      <c r="VGP64"/>
      <c r="VGQ64"/>
      <c r="VGR64"/>
      <c r="VGS64"/>
      <c r="VGT64"/>
      <c r="VGU64"/>
      <c r="VGV64"/>
      <c r="VGW64"/>
      <c r="VGX64"/>
      <c r="VGY64"/>
      <c r="VGZ64"/>
      <c r="VHA64"/>
      <c r="VHB64"/>
      <c r="VHC64"/>
      <c r="VHD64"/>
      <c r="VHE64"/>
      <c r="VHF64"/>
      <c r="VHG64"/>
      <c r="VHH64"/>
      <c r="VHI64"/>
      <c r="VHJ64"/>
      <c r="VHK64"/>
      <c r="VHL64"/>
      <c r="VHM64"/>
      <c r="VHN64"/>
      <c r="VHO64"/>
      <c r="VHP64"/>
      <c r="VHQ64"/>
      <c r="VHR64"/>
      <c r="VHS64"/>
      <c r="VHT64"/>
      <c r="VHU64"/>
      <c r="VHV64"/>
      <c r="VHW64"/>
      <c r="VHX64"/>
      <c r="VHY64"/>
      <c r="VHZ64"/>
      <c r="VIA64"/>
      <c r="VIB64"/>
      <c r="VIC64"/>
      <c r="VID64"/>
      <c r="VIE64"/>
      <c r="VIF64"/>
      <c r="VIG64"/>
      <c r="VIH64"/>
      <c r="VII64"/>
      <c r="VIJ64"/>
      <c r="VIK64"/>
      <c r="VIL64"/>
      <c r="VIM64"/>
      <c r="VIN64"/>
      <c r="VIO64"/>
      <c r="VIP64"/>
      <c r="VIQ64"/>
      <c r="VIR64"/>
      <c r="VIS64"/>
      <c r="VIT64"/>
      <c r="VIU64"/>
      <c r="VIV64"/>
      <c r="VIW64"/>
      <c r="VIX64"/>
      <c r="VIY64"/>
      <c r="VIZ64"/>
      <c r="VJA64"/>
      <c r="VJB64"/>
      <c r="VJC64"/>
      <c r="VJD64"/>
      <c r="VJE64"/>
      <c r="VJF64"/>
      <c r="VJG64"/>
      <c r="VJH64"/>
      <c r="VJI64"/>
      <c r="VJJ64"/>
      <c r="VJK64"/>
      <c r="VJL64"/>
      <c r="VJM64"/>
      <c r="VJN64"/>
      <c r="VJO64"/>
      <c r="VJP64"/>
      <c r="VJQ64"/>
      <c r="VJR64"/>
      <c r="VJS64"/>
      <c r="VJT64"/>
      <c r="VJU64"/>
      <c r="VJV64"/>
      <c r="VJW64"/>
      <c r="VJX64"/>
      <c r="VJY64"/>
      <c r="VJZ64"/>
      <c r="VKA64"/>
      <c r="VKB64"/>
      <c r="VKC64"/>
      <c r="VKD64"/>
      <c r="VKE64"/>
      <c r="VKF64"/>
      <c r="VKG64"/>
      <c r="VKH64"/>
      <c r="VKI64"/>
      <c r="VKJ64"/>
      <c r="VKK64"/>
      <c r="VKL64"/>
      <c r="VKM64"/>
      <c r="VKN64"/>
      <c r="VKO64"/>
      <c r="VKP64"/>
      <c r="VKQ64"/>
      <c r="VKR64"/>
      <c r="VKS64"/>
      <c r="VKT64"/>
      <c r="VKU64"/>
      <c r="VKV64"/>
      <c r="VKW64"/>
      <c r="VKX64"/>
      <c r="VKY64"/>
      <c r="VKZ64"/>
      <c r="VLA64"/>
      <c r="VLB64"/>
      <c r="VLC64"/>
      <c r="VLD64"/>
      <c r="VLE64"/>
      <c r="VLF64"/>
      <c r="VLG64"/>
      <c r="VLH64"/>
      <c r="VLI64"/>
      <c r="VLJ64"/>
      <c r="VLK64"/>
      <c r="VLL64"/>
      <c r="VLM64"/>
      <c r="VLN64"/>
      <c r="VLO64"/>
      <c r="VLP64"/>
      <c r="VLQ64"/>
      <c r="VLR64"/>
      <c r="VLS64"/>
      <c r="VLT64"/>
      <c r="VLU64"/>
      <c r="VLV64"/>
      <c r="VLW64"/>
      <c r="VLX64"/>
      <c r="VLY64"/>
      <c r="VLZ64"/>
      <c r="VMA64"/>
      <c r="VMB64"/>
      <c r="VMC64"/>
      <c r="VMD64"/>
      <c r="VME64"/>
      <c r="VMF64"/>
      <c r="VMG64"/>
      <c r="VMH64"/>
      <c r="VMI64"/>
      <c r="VMJ64"/>
      <c r="VMK64"/>
      <c r="VML64"/>
      <c r="VMM64"/>
      <c r="VMN64"/>
      <c r="VMO64"/>
      <c r="VMP64"/>
      <c r="VMQ64"/>
      <c r="VMR64"/>
      <c r="VMS64"/>
      <c r="VMT64"/>
      <c r="VMU64"/>
      <c r="VMV64"/>
      <c r="VMW64"/>
      <c r="VMX64"/>
      <c r="VMY64"/>
      <c r="VMZ64"/>
      <c r="VNA64"/>
      <c r="VNB64"/>
      <c r="VNC64"/>
      <c r="VND64"/>
      <c r="VNE64"/>
      <c r="VNF64"/>
      <c r="VNG64"/>
      <c r="VNH64"/>
      <c r="VNI64"/>
      <c r="VNJ64"/>
      <c r="VNK64"/>
      <c r="VNL64"/>
      <c r="VNM64"/>
      <c r="VNN64"/>
      <c r="VNO64"/>
      <c r="VNP64"/>
      <c r="VNQ64"/>
      <c r="VNR64"/>
      <c r="VNS64"/>
      <c r="VNT64"/>
      <c r="VNU64"/>
      <c r="VNV64"/>
      <c r="VNW64"/>
      <c r="VNX64"/>
      <c r="VNY64"/>
      <c r="VNZ64"/>
      <c r="VOA64"/>
      <c r="VOB64"/>
      <c r="VOC64"/>
      <c r="VOD64"/>
      <c r="VOE64"/>
      <c r="VOF64"/>
      <c r="VOG64"/>
      <c r="VOH64"/>
      <c r="VOI64"/>
      <c r="VOJ64"/>
      <c r="VOK64"/>
      <c r="VOL64"/>
      <c r="VOM64"/>
      <c r="VON64"/>
      <c r="VOO64"/>
      <c r="VOP64"/>
      <c r="VOQ64"/>
      <c r="VOR64"/>
      <c r="VOS64"/>
      <c r="VOT64"/>
      <c r="VOU64"/>
      <c r="VOV64"/>
      <c r="VOW64"/>
      <c r="VOX64"/>
      <c r="VOY64"/>
      <c r="VOZ64"/>
      <c r="VPA64"/>
      <c r="VPB64"/>
      <c r="VPC64"/>
      <c r="VPD64"/>
      <c r="VPE64"/>
      <c r="VPF64"/>
      <c r="VPG64"/>
      <c r="VPH64"/>
      <c r="VPI64"/>
      <c r="VPJ64"/>
      <c r="VPK64"/>
      <c r="VPL64"/>
      <c r="VPM64"/>
      <c r="VPN64"/>
      <c r="VPO64"/>
      <c r="VPP64"/>
      <c r="VPQ64"/>
      <c r="VPR64"/>
      <c r="VPS64"/>
      <c r="VPT64"/>
      <c r="VPU64"/>
      <c r="VPV64"/>
      <c r="VPW64"/>
      <c r="VPX64"/>
      <c r="VPY64"/>
      <c r="VPZ64"/>
      <c r="VQA64"/>
      <c r="VQB64"/>
      <c r="VQC64"/>
      <c r="VQD64"/>
      <c r="VQE64"/>
      <c r="VQF64"/>
      <c r="VQG64"/>
      <c r="VQH64"/>
      <c r="VQI64"/>
      <c r="VQJ64"/>
      <c r="VQK64"/>
      <c r="VQL64"/>
      <c r="VQM64"/>
      <c r="VQN64"/>
      <c r="VQO64"/>
      <c r="VQP64"/>
      <c r="VQQ64"/>
      <c r="VQR64"/>
      <c r="VQS64"/>
      <c r="VQT64"/>
      <c r="VQU64"/>
      <c r="VQV64"/>
      <c r="VQW64"/>
      <c r="VQX64"/>
      <c r="VQY64"/>
      <c r="VQZ64"/>
      <c r="VRA64"/>
      <c r="VRB64"/>
      <c r="VRC64"/>
      <c r="VRD64"/>
      <c r="VRE64"/>
      <c r="VRF64"/>
      <c r="VRG64"/>
      <c r="VRH64"/>
      <c r="VRI64"/>
      <c r="VRJ64"/>
      <c r="VRK64"/>
      <c r="VRL64"/>
      <c r="VRM64"/>
      <c r="VRN64"/>
      <c r="VRO64"/>
      <c r="VRP64"/>
      <c r="VRQ64"/>
      <c r="VRR64"/>
      <c r="VRS64"/>
      <c r="VRT64"/>
      <c r="VRU64"/>
      <c r="VRV64"/>
      <c r="VRW64"/>
      <c r="VRX64"/>
      <c r="VRY64"/>
      <c r="VRZ64"/>
      <c r="VSA64"/>
      <c r="VSB64"/>
      <c r="VSC64"/>
      <c r="VSD64"/>
      <c r="VSE64"/>
      <c r="VSF64"/>
      <c r="VSG64"/>
      <c r="VSH64"/>
      <c r="VSI64"/>
      <c r="VSJ64"/>
      <c r="VSK64"/>
      <c r="VSL64"/>
      <c r="VSM64"/>
      <c r="VSN64"/>
      <c r="VSO64"/>
      <c r="VSP64"/>
      <c r="VSQ64"/>
      <c r="VSR64"/>
      <c r="VSS64"/>
      <c r="VST64"/>
      <c r="VSU64"/>
      <c r="VSV64"/>
      <c r="VSW64"/>
      <c r="VSX64"/>
      <c r="VSY64"/>
      <c r="VSZ64"/>
      <c r="VTA64"/>
      <c r="VTB64"/>
      <c r="VTC64"/>
      <c r="VTD64"/>
      <c r="VTE64"/>
      <c r="VTF64"/>
      <c r="VTG64"/>
      <c r="VTH64"/>
      <c r="VTI64"/>
      <c r="VTJ64"/>
      <c r="VTK64"/>
      <c r="VTL64"/>
      <c r="VTM64"/>
      <c r="VTN64"/>
      <c r="VTO64"/>
      <c r="VTP64"/>
      <c r="VTQ64"/>
      <c r="VTR64"/>
      <c r="VTS64"/>
      <c r="VTT64"/>
      <c r="VTU64"/>
      <c r="VTV64"/>
      <c r="VTW64"/>
      <c r="VTX64"/>
      <c r="VTY64"/>
      <c r="VTZ64"/>
      <c r="VUA64"/>
      <c r="VUB64"/>
      <c r="VUC64"/>
      <c r="VUD64"/>
      <c r="VUE64"/>
      <c r="VUF64"/>
      <c r="VUG64"/>
      <c r="VUH64"/>
      <c r="VUI64"/>
      <c r="VUJ64"/>
      <c r="VUK64"/>
      <c r="VUL64"/>
      <c r="VUM64"/>
      <c r="VUN64"/>
      <c r="VUO64"/>
      <c r="VUP64"/>
      <c r="VUQ64"/>
      <c r="VUR64"/>
      <c r="VUS64"/>
      <c r="VUT64"/>
      <c r="VUU64"/>
      <c r="VUV64"/>
      <c r="VUW64"/>
      <c r="VUX64"/>
      <c r="VUY64"/>
      <c r="VUZ64"/>
      <c r="VVA64"/>
      <c r="VVB64"/>
      <c r="VVC64"/>
      <c r="VVD64"/>
      <c r="VVE64"/>
      <c r="VVF64"/>
      <c r="VVG64"/>
      <c r="VVH64"/>
      <c r="VVI64"/>
      <c r="VVJ64"/>
      <c r="VVK64"/>
      <c r="VVL64"/>
      <c r="VVM64"/>
      <c r="VVN64"/>
      <c r="VVO64"/>
      <c r="VVP64"/>
      <c r="VVQ64"/>
      <c r="VVR64"/>
      <c r="VVS64"/>
      <c r="VVT64"/>
      <c r="VVU64"/>
      <c r="VVV64"/>
      <c r="VVW64"/>
      <c r="VVX64"/>
      <c r="VVY64"/>
      <c r="VVZ64"/>
      <c r="VWA64"/>
      <c r="VWB64"/>
      <c r="VWC64"/>
      <c r="VWD64"/>
      <c r="VWE64"/>
      <c r="VWF64"/>
      <c r="VWG64"/>
      <c r="VWH64"/>
      <c r="VWI64"/>
      <c r="VWJ64"/>
      <c r="VWK64"/>
      <c r="VWL64"/>
      <c r="VWM64"/>
      <c r="VWN64"/>
      <c r="VWO64"/>
      <c r="VWP64"/>
      <c r="VWQ64"/>
      <c r="VWR64"/>
      <c r="VWS64"/>
      <c r="VWT64"/>
      <c r="VWU64"/>
      <c r="VWV64"/>
      <c r="VWW64"/>
      <c r="VWX64"/>
      <c r="VWY64"/>
      <c r="VWZ64"/>
      <c r="VXA64"/>
      <c r="VXB64"/>
      <c r="VXC64"/>
      <c r="VXD64"/>
      <c r="VXE64"/>
      <c r="VXF64"/>
      <c r="VXG64"/>
      <c r="VXH64"/>
      <c r="VXI64"/>
      <c r="VXJ64"/>
      <c r="VXK64"/>
      <c r="VXL64"/>
      <c r="VXM64"/>
      <c r="VXN64"/>
      <c r="VXO64"/>
      <c r="VXP64"/>
      <c r="VXQ64"/>
      <c r="VXR64"/>
      <c r="VXS64"/>
      <c r="VXT64"/>
      <c r="VXU64"/>
      <c r="VXV64"/>
      <c r="VXW64"/>
      <c r="VXX64"/>
      <c r="VXY64"/>
      <c r="VXZ64"/>
      <c r="VYA64"/>
      <c r="VYB64"/>
      <c r="VYC64"/>
      <c r="VYD64"/>
      <c r="VYE64"/>
      <c r="VYF64"/>
      <c r="VYG64"/>
      <c r="VYH64"/>
      <c r="VYI64"/>
      <c r="VYJ64"/>
      <c r="VYK64"/>
      <c r="VYL64"/>
      <c r="VYM64"/>
      <c r="VYN64"/>
      <c r="VYO64"/>
      <c r="VYP64"/>
      <c r="VYQ64"/>
      <c r="VYR64"/>
      <c r="VYS64"/>
      <c r="VYT64"/>
      <c r="VYU64"/>
      <c r="VYV64"/>
      <c r="VYW64"/>
      <c r="VYX64"/>
      <c r="VYY64"/>
      <c r="VYZ64"/>
      <c r="VZA64"/>
      <c r="VZB64"/>
      <c r="VZC64"/>
      <c r="VZD64"/>
      <c r="VZE64"/>
      <c r="VZF64"/>
      <c r="VZG64"/>
      <c r="VZH64"/>
      <c r="VZI64"/>
      <c r="VZJ64"/>
      <c r="VZK64"/>
      <c r="VZL64"/>
      <c r="VZM64"/>
      <c r="VZN64"/>
      <c r="VZO64"/>
      <c r="VZP64"/>
      <c r="VZQ64"/>
      <c r="VZR64"/>
      <c r="VZS64"/>
      <c r="VZT64"/>
      <c r="VZU64"/>
      <c r="VZV64"/>
      <c r="VZW64"/>
      <c r="VZX64"/>
      <c r="VZY64"/>
      <c r="VZZ64"/>
      <c r="WAA64"/>
      <c r="WAB64"/>
      <c r="WAC64"/>
      <c r="WAD64"/>
      <c r="WAE64"/>
      <c r="WAF64"/>
      <c r="WAG64"/>
      <c r="WAH64"/>
      <c r="WAI64"/>
      <c r="WAJ64"/>
      <c r="WAK64"/>
      <c r="WAL64"/>
      <c r="WAM64"/>
      <c r="WAN64"/>
      <c r="WAO64"/>
      <c r="WAP64"/>
      <c r="WAQ64"/>
      <c r="WAR64"/>
      <c r="WAS64"/>
      <c r="WAT64"/>
      <c r="WAU64"/>
      <c r="WAV64"/>
      <c r="WAW64"/>
      <c r="WAX64"/>
      <c r="WAY64"/>
      <c r="WAZ64"/>
      <c r="WBA64"/>
      <c r="WBB64"/>
      <c r="WBC64"/>
      <c r="WBD64"/>
      <c r="WBE64"/>
      <c r="WBF64"/>
      <c r="WBG64"/>
      <c r="WBH64"/>
      <c r="WBI64"/>
      <c r="WBJ64"/>
      <c r="WBK64"/>
      <c r="WBL64"/>
      <c r="WBM64"/>
      <c r="WBN64"/>
      <c r="WBO64"/>
      <c r="WBP64"/>
      <c r="WBQ64"/>
      <c r="WBR64"/>
      <c r="WBS64"/>
      <c r="WBT64"/>
      <c r="WBU64"/>
      <c r="WBV64"/>
      <c r="WBW64"/>
      <c r="WBX64"/>
      <c r="WBY64"/>
      <c r="WBZ64"/>
      <c r="WCA64"/>
      <c r="WCB64"/>
      <c r="WCC64"/>
      <c r="WCD64"/>
      <c r="WCE64"/>
      <c r="WCF64"/>
      <c r="WCG64"/>
      <c r="WCH64"/>
      <c r="WCI64"/>
      <c r="WCJ64"/>
      <c r="WCK64"/>
      <c r="WCL64"/>
      <c r="WCM64"/>
      <c r="WCN64"/>
      <c r="WCO64"/>
      <c r="WCP64"/>
      <c r="WCQ64"/>
      <c r="WCR64"/>
      <c r="WCS64"/>
      <c r="WCT64"/>
      <c r="WCU64"/>
      <c r="WCV64"/>
      <c r="WCW64"/>
      <c r="WCX64"/>
      <c r="WCY64"/>
      <c r="WCZ64"/>
      <c r="WDA64"/>
      <c r="WDB64"/>
      <c r="WDC64"/>
      <c r="WDD64"/>
      <c r="WDE64"/>
      <c r="WDF64"/>
      <c r="WDG64"/>
      <c r="WDH64"/>
      <c r="WDI64"/>
      <c r="WDJ64"/>
      <c r="WDK64"/>
      <c r="WDL64"/>
      <c r="WDM64"/>
      <c r="WDN64"/>
      <c r="WDO64"/>
      <c r="WDP64"/>
      <c r="WDQ64"/>
      <c r="WDR64"/>
      <c r="WDS64"/>
      <c r="WDT64"/>
      <c r="WDU64"/>
      <c r="WDV64"/>
      <c r="WDW64"/>
      <c r="WDX64"/>
      <c r="WDY64"/>
      <c r="WDZ64"/>
      <c r="WEA64"/>
      <c r="WEB64"/>
      <c r="WEC64"/>
      <c r="WED64"/>
      <c r="WEE64"/>
      <c r="WEF64"/>
      <c r="WEG64"/>
      <c r="WEH64"/>
      <c r="WEI64"/>
      <c r="WEJ64"/>
      <c r="WEK64"/>
      <c r="WEL64"/>
      <c r="WEM64"/>
      <c r="WEN64"/>
      <c r="WEO64"/>
      <c r="WEP64"/>
      <c r="WEQ64"/>
      <c r="WER64"/>
      <c r="WES64"/>
      <c r="WET64"/>
      <c r="WEU64"/>
      <c r="WEV64"/>
      <c r="WEW64"/>
      <c r="WEX64"/>
      <c r="WEY64"/>
      <c r="WEZ64"/>
      <c r="WFA64"/>
      <c r="WFB64"/>
      <c r="WFC64"/>
      <c r="WFD64"/>
      <c r="WFE64"/>
      <c r="WFF64"/>
      <c r="WFG64"/>
      <c r="WFH64"/>
      <c r="WFI64"/>
      <c r="WFJ64"/>
      <c r="WFK64"/>
      <c r="WFL64"/>
      <c r="WFM64"/>
      <c r="WFN64"/>
      <c r="WFO64"/>
      <c r="WFP64"/>
      <c r="WFQ64"/>
      <c r="WFR64"/>
      <c r="WFS64"/>
      <c r="WFT64"/>
      <c r="WFU64"/>
      <c r="WFV64"/>
      <c r="WFW64"/>
      <c r="WFX64"/>
      <c r="WFY64"/>
      <c r="WFZ64"/>
      <c r="WGA64"/>
      <c r="WGB64"/>
      <c r="WGC64"/>
      <c r="WGD64"/>
      <c r="WGE64"/>
      <c r="WGF64"/>
      <c r="WGG64"/>
      <c r="WGH64"/>
      <c r="WGI64"/>
      <c r="WGJ64"/>
      <c r="WGK64"/>
      <c r="WGL64"/>
      <c r="WGM64"/>
      <c r="WGN64"/>
      <c r="WGO64"/>
      <c r="WGP64"/>
      <c r="WGQ64"/>
      <c r="WGR64"/>
      <c r="WGS64"/>
      <c r="WGT64"/>
      <c r="WGU64"/>
      <c r="WGV64"/>
      <c r="WGW64"/>
      <c r="WGX64"/>
      <c r="WGY64"/>
      <c r="WGZ64"/>
      <c r="WHA64"/>
      <c r="WHB64"/>
      <c r="WHC64"/>
      <c r="WHD64"/>
      <c r="WHE64"/>
      <c r="WHF64"/>
      <c r="WHG64"/>
      <c r="WHH64"/>
      <c r="WHI64"/>
      <c r="WHJ64"/>
      <c r="WHK64"/>
      <c r="WHL64"/>
      <c r="WHM64"/>
      <c r="WHN64"/>
      <c r="WHO64"/>
      <c r="WHP64"/>
      <c r="WHQ64"/>
      <c r="WHR64"/>
      <c r="WHS64"/>
      <c r="WHT64"/>
      <c r="WHU64"/>
      <c r="WHV64"/>
      <c r="WHW64"/>
      <c r="WHX64"/>
      <c r="WHY64"/>
      <c r="WHZ64"/>
      <c r="WIA64"/>
      <c r="WIB64"/>
      <c r="WIC64"/>
      <c r="WID64"/>
      <c r="WIE64"/>
      <c r="WIF64"/>
      <c r="WIG64"/>
      <c r="WIH64"/>
      <c r="WII64"/>
      <c r="WIJ64"/>
      <c r="WIK64"/>
      <c r="WIL64"/>
      <c r="WIM64"/>
      <c r="WIN64"/>
      <c r="WIO64"/>
      <c r="WIP64"/>
      <c r="WIQ64"/>
      <c r="WIR64"/>
      <c r="WIS64"/>
      <c r="WIT64"/>
      <c r="WIU64"/>
      <c r="WIV64"/>
      <c r="WIW64"/>
      <c r="WIX64"/>
      <c r="WIY64"/>
      <c r="WIZ64"/>
      <c r="WJA64"/>
      <c r="WJB64"/>
      <c r="WJC64"/>
      <c r="WJD64"/>
      <c r="WJE64"/>
      <c r="WJF64"/>
      <c r="WJG64"/>
      <c r="WJH64"/>
      <c r="WJI64"/>
      <c r="WJJ64"/>
      <c r="WJK64"/>
      <c r="WJL64"/>
      <c r="WJM64"/>
      <c r="WJN64"/>
      <c r="WJO64"/>
      <c r="WJP64"/>
      <c r="WJQ64"/>
      <c r="WJR64"/>
      <c r="WJS64"/>
      <c r="WJT64"/>
      <c r="WJU64"/>
      <c r="WJV64"/>
      <c r="WJW64"/>
      <c r="WJX64"/>
      <c r="WJY64"/>
      <c r="WJZ64"/>
      <c r="WKA64"/>
      <c r="WKB64"/>
      <c r="WKC64"/>
      <c r="WKD64"/>
      <c r="WKE64"/>
      <c r="WKF64"/>
      <c r="WKG64"/>
      <c r="WKH64"/>
      <c r="WKI64"/>
      <c r="WKJ64"/>
      <c r="WKK64"/>
      <c r="WKL64"/>
      <c r="WKM64"/>
      <c r="WKN64"/>
      <c r="WKO64"/>
      <c r="WKP64"/>
      <c r="WKQ64"/>
      <c r="WKR64"/>
      <c r="WKS64"/>
      <c r="WKT64"/>
      <c r="WKU64"/>
      <c r="WKV64"/>
      <c r="WKW64"/>
      <c r="WKX64"/>
      <c r="WKY64"/>
      <c r="WKZ64"/>
      <c r="WLA64"/>
      <c r="WLB64"/>
      <c r="WLC64"/>
      <c r="WLD64"/>
      <c r="WLE64"/>
      <c r="WLF64"/>
      <c r="WLG64"/>
      <c r="WLH64"/>
      <c r="WLI64"/>
      <c r="WLJ64"/>
      <c r="WLK64"/>
      <c r="WLL64"/>
      <c r="WLM64"/>
      <c r="WLN64"/>
      <c r="WLO64"/>
      <c r="WLP64"/>
      <c r="WLQ64"/>
      <c r="WLR64"/>
      <c r="WLS64"/>
      <c r="WLT64"/>
      <c r="WLU64"/>
      <c r="WLV64"/>
      <c r="WLW64"/>
      <c r="WLX64"/>
      <c r="WLY64"/>
      <c r="WLZ64"/>
      <c r="WMA64"/>
      <c r="WMB64"/>
      <c r="WMC64"/>
      <c r="WMD64"/>
      <c r="WME64"/>
      <c r="WMF64"/>
      <c r="WMG64"/>
      <c r="WMH64"/>
      <c r="WMI64"/>
      <c r="WMJ64"/>
      <c r="WMK64"/>
      <c r="WML64"/>
      <c r="WMM64"/>
      <c r="WMN64"/>
      <c r="WMO64"/>
      <c r="WMP64"/>
      <c r="WMQ64"/>
      <c r="WMR64"/>
      <c r="WMS64"/>
      <c r="WMT64"/>
      <c r="WMU64"/>
      <c r="WMV64"/>
      <c r="WMW64"/>
      <c r="WMX64"/>
      <c r="WMY64"/>
      <c r="WMZ64"/>
      <c r="WNA64"/>
      <c r="WNB64"/>
      <c r="WNC64"/>
      <c r="WND64"/>
      <c r="WNE64"/>
      <c r="WNF64"/>
      <c r="WNG64"/>
      <c r="WNH64"/>
      <c r="WNI64"/>
      <c r="WNJ64"/>
      <c r="WNK64"/>
      <c r="WNL64"/>
      <c r="WNM64"/>
      <c r="WNN64"/>
      <c r="WNO64"/>
      <c r="WNP64"/>
      <c r="WNQ64"/>
      <c r="WNR64"/>
      <c r="WNS64"/>
      <c r="WNT64"/>
      <c r="WNU64"/>
      <c r="WNV64"/>
      <c r="WNW64"/>
      <c r="WNX64"/>
      <c r="WNY64"/>
      <c r="WNZ64"/>
      <c r="WOA64"/>
      <c r="WOB64"/>
      <c r="WOC64"/>
      <c r="WOD64"/>
      <c r="WOE64"/>
      <c r="WOF64"/>
      <c r="WOG64"/>
      <c r="WOH64"/>
      <c r="WOI64"/>
      <c r="WOJ64"/>
      <c r="WOK64"/>
      <c r="WOL64"/>
      <c r="WOM64"/>
      <c r="WON64"/>
      <c r="WOO64"/>
      <c r="WOP64"/>
      <c r="WOQ64"/>
      <c r="WOR64"/>
      <c r="WOS64"/>
      <c r="WOT64"/>
      <c r="WOU64"/>
      <c r="WOV64"/>
      <c r="WOW64"/>
      <c r="WOX64"/>
      <c r="WOY64"/>
      <c r="WOZ64"/>
      <c r="WPA64"/>
      <c r="WPB64"/>
      <c r="WPC64"/>
      <c r="WPD64"/>
      <c r="WPE64"/>
      <c r="WPF64"/>
      <c r="WPG64"/>
      <c r="WPH64"/>
      <c r="WPI64"/>
      <c r="WPJ64"/>
      <c r="WPK64"/>
      <c r="WPL64"/>
      <c r="WPM64"/>
      <c r="WPN64"/>
      <c r="WPO64"/>
      <c r="WPP64"/>
      <c r="WPQ64"/>
      <c r="WPR64"/>
      <c r="WPS64"/>
      <c r="WPT64"/>
      <c r="WPU64"/>
      <c r="WPV64"/>
      <c r="WPW64"/>
      <c r="WPX64"/>
      <c r="WPY64"/>
      <c r="WPZ64"/>
      <c r="WQA64"/>
      <c r="WQB64"/>
      <c r="WQC64"/>
      <c r="WQD64"/>
      <c r="WQE64"/>
      <c r="WQF64"/>
      <c r="WQG64"/>
      <c r="WQH64"/>
      <c r="WQI64"/>
      <c r="WQJ64"/>
      <c r="WQK64"/>
      <c r="WQL64"/>
      <c r="WQM64"/>
      <c r="WQN64"/>
      <c r="WQO64"/>
      <c r="WQP64"/>
      <c r="WQQ64"/>
      <c r="WQR64"/>
      <c r="WQS64"/>
      <c r="WQT64"/>
      <c r="WQU64"/>
      <c r="WQV64"/>
      <c r="WQW64"/>
      <c r="WQX64"/>
      <c r="WQY64"/>
      <c r="WQZ64"/>
      <c r="WRA64"/>
      <c r="WRB64"/>
      <c r="WRC64"/>
      <c r="WRD64"/>
      <c r="WRE64"/>
      <c r="WRF64"/>
      <c r="WRG64"/>
      <c r="WRH64"/>
      <c r="WRI64"/>
      <c r="WRJ64"/>
      <c r="WRK64"/>
      <c r="WRL64"/>
      <c r="WRM64"/>
      <c r="WRN64"/>
      <c r="WRO64"/>
      <c r="WRP64"/>
      <c r="WRQ64"/>
      <c r="WRR64"/>
      <c r="WRS64"/>
      <c r="WRT64"/>
      <c r="WRU64"/>
      <c r="WRV64"/>
      <c r="WRW64"/>
      <c r="WRX64"/>
      <c r="WRY64"/>
      <c r="WRZ64"/>
      <c r="WSA64"/>
      <c r="WSB64"/>
      <c r="WSC64"/>
      <c r="WSD64"/>
      <c r="WSE64"/>
      <c r="WSF64"/>
      <c r="WSG64"/>
      <c r="WSH64"/>
      <c r="WSI64"/>
      <c r="WSJ64"/>
      <c r="WSK64"/>
      <c r="WSL64"/>
      <c r="WSM64"/>
      <c r="WSN64"/>
      <c r="WSO64"/>
      <c r="WSP64"/>
      <c r="WSQ64"/>
      <c r="WSR64"/>
      <c r="WSS64"/>
      <c r="WST64"/>
      <c r="WSU64"/>
      <c r="WSV64"/>
      <c r="WSW64"/>
      <c r="WSX64"/>
      <c r="WSY64"/>
      <c r="WSZ64"/>
      <c r="WTA64"/>
      <c r="WTB64"/>
      <c r="WTC64"/>
      <c r="WTD64"/>
      <c r="WTE64"/>
      <c r="WTF64"/>
      <c r="WTG64"/>
      <c r="WTH64"/>
      <c r="WTI64"/>
      <c r="WTJ64"/>
      <c r="WTK64"/>
      <c r="WTL64"/>
      <c r="WTM64"/>
      <c r="WTN64"/>
      <c r="WTO64"/>
      <c r="WTP64"/>
      <c r="WTQ64"/>
      <c r="WTR64"/>
      <c r="WTS64"/>
      <c r="WTT64"/>
      <c r="WTU64"/>
      <c r="WTV64"/>
      <c r="WTW64"/>
      <c r="WTX64"/>
      <c r="WTY64"/>
      <c r="WTZ64"/>
      <c r="WUA64"/>
      <c r="WUB64"/>
      <c r="WUC64"/>
      <c r="WUD64"/>
      <c r="WUE64"/>
      <c r="WUF64"/>
      <c r="WUG64"/>
      <c r="WUH64"/>
      <c r="WUI64"/>
      <c r="WUJ64"/>
      <c r="WUK64"/>
      <c r="WUL64"/>
      <c r="WUM64"/>
      <c r="WUN64"/>
      <c r="WUO64"/>
      <c r="WUP64"/>
      <c r="WUQ64"/>
      <c r="WUR64"/>
      <c r="WUS64"/>
      <c r="WUT64"/>
      <c r="WUU64"/>
      <c r="WUV64"/>
      <c r="WUW64"/>
      <c r="WUX64"/>
      <c r="WUY64"/>
      <c r="WUZ64"/>
      <c r="WVA64"/>
      <c r="WVB64"/>
      <c r="WVC64"/>
      <c r="WVD64"/>
      <c r="WVE64"/>
      <c r="WVF64"/>
      <c r="WVG64"/>
      <c r="WVH64"/>
      <c r="WVI64"/>
      <c r="WVJ64"/>
      <c r="WVK64"/>
      <c r="WVL64"/>
      <c r="WVM64"/>
      <c r="WVN64"/>
      <c r="WVO64"/>
      <c r="WVP64"/>
      <c r="WVQ64"/>
      <c r="WVR64"/>
      <c r="WVS64"/>
      <c r="WVT64"/>
      <c r="WVU64"/>
      <c r="WVV64"/>
      <c r="WVW64"/>
      <c r="WVX64"/>
      <c r="WVY64"/>
      <c r="WVZ64"/>
      <c r="WWA64"/>
      <c r="WWB64"/>
      <c r="WWC64"/>
      <c r="WWD64"/>
      <c r="WWE64"/>
      <c r="WWF64"/>
      <c r="WWG64"/>
      <c r="WWH64"/>
      <c r="WWI64"/>
      <c r="WWJ64"/>
      <c r="WWK64"/>
      <c r="WWL64"/>
      <c r="WWM64"/>
      <c r="WWN64"/>
      <c r="WWO64"/>
      <c r="WWP64"/>
      <c r="WWQ64"/>
      <c r="WWR64"/>
      <c r="WWS64"/>
      <c r="WWT64"/>
      <c r="WWU64"/>
      <c r="WWV64"/>
      <c r="WWW64"/>
      <c r="WWX64"/>
      <c r="WWY64"/>
      <c r="WWZ64"/>
      <c r="WXA64"/>
      <c r="WXB64"/>
      <c r="WXC64"/>
      <c r="WXD64"/>
      <c r="WXE64"/>
      <c r="WXF64"/>
      <c r="WXG64"/>
      <c r="WXH64"/>
      <c r="WXI64"/>
      <c r="WXJ64"/>
      <c r="WXK64"/>
      <c r="WXL64"/>
      <c r="WXM64"/>
      <c r="WXN64"/>
      <c r="WXO64"/>
      <c r="WXP64"/>
      <c r="WXQ64"/>
      <c r="WXR64"/>
      <c r="WXS64"/>
      <c r="WXT64"/>
      <c r="WXU64"/>
      <c r="WXV64"/>
      <c r="WXW64"/>
      <c r="WXX64"/>
      <c r="WXY64"/>
      <c r="WXZ64"/>
      <c r="WYA64"/>
      <c r="WYB64"/>
      <c r="WYC64"/>
      <c r="WYD64"/>
      <c r="WYE64"/>
      <c r="WYF64"/>
      <c r="WYG64"/>
      <c r="WYH64"/>
      <c r="WYI64"/>
      <c r="WYJ64"/>
      <c r="WYK64"/>
      <c r="WYL64"/>
      <c r="WYM64"/>
      <c r="WYN64"/>
      <c r="WYO64"/>
      <c r="WYP64"/>
      <c r="WYQ64"/>
      <c r="WYR64"/>
      <c r="WYS64"/>
      <c r="WYT64"/>
      <c r="WYU64"/>
      <c r="WYV64"/>
      <c r="WYW64"/>
      <c r="WYX64"/>
      <c r="WYY64"/>
      <c r="WYZ64"/>
      <c r="WZA64"/>
      <c r="WZB64"/>
      <c r="WZC64"/>
      <c r="WZD64"/>
      <c r="WZE64"/>
      <c r="WZF64"/>
      <c r="WZG64"/>
      <c r="WZH64"/>
      <c r="WZI64"/>
      <c r="WZJ64"/>
      <c r="WZK64"/>
      <c r="WZL64"/>
      <c r="WZM64"/>
      <c r="WZN64"/>
      <c r="WZO64"/>
      <c r="WZP64"/>
      <c r="WZQ64"/>
      <c r="WZR64"/>
      <c r="WZS64"/>
      <c r="WZT64"/>
      <c r="WZU64"/>
      <c r="WZV64"/>
      <c r="WZW64"/>
      <c r="WZX64"/>
      <c r="WZY64"/>
      <c r="WZZ64"/>
      <c r="XAA64"/>
      <c r="XAB64"/>
      <c r="XAC64"/>
      <c r="XAD64"/>
      <c r="XAE64"/>
      <c r="XAF64"/>
      <c r="XAG64"/>
      <c r="XAH64"/>
      <c r="XAI64"/>
      <c r="XAJ64"/>
      <c r="XAK64"/>
      <c r="XAL64"/>
      <c r="XAM64"/>
      <c r="XAN64"/>
      <c r="XAO64"/>
      <c r="XAP64"/>
      <c r="XAQ64"/>
      <c r="XAR64"/>
      <c r="XAS64"/>
      <c r="XAT64"/>
      <c r="XAU64"/>
      <c r="XAV64"/>
      <c r="XAW64"/>
      <c r="XAX64"/>
      <c r="XAY64"/>
      <c r="XAZ64"/>
      <c r="XBA64"/>
      <c r="XBB64"/>
      <c r="XBC64"/>
      <c r="XBD64"/>
      <c r="XBE64"/>
      <c r="XBF64"/>
      <c r="XBG64"/>
      <c r="XBH64"/>
      <c r="XBI64"/>
      <c r="XBJ64"/>
      <c r="XBK64"/>
      <c r="XBL64"/>
      <c r="XBM64"/>
      <c r="XBN64"/>
      <c r="XBO64"/>
      <c r="XBP64"/>
      <c r="XBQ64"/>
      <c r="XBR64"/>
      <c r="XBS64"/>
      <c r="XBT64"/>
      <c r="XBU64"/>
      <c r="XBV64"/>
      <c r="XBW64"/>
      <c r="XBX64"/>
      <c r="XBY64"/>
      <c r="XBZ64"/>
      <c r="XCA64"/>
      <c r="XCB64"/>
      <c r="XCC64"/>
      <c r="XCD64"/>
      <c r="XCE64"/>
      <c r="XCF64"/>
      <c r="XCG64"/>
      <c r="XCH64"/>
      <c r="XCI64"/>
      <c r="XCJ64"/>
      <c r="XCK64"/>
      <c r="XCL64"/>
      <c r="XCM64"/>
      <c r="XCN64"/>
      <c r="XCO64"/>
      <c r="XCP64"/>
      <c r="XCQ64"/>
      <c r="XCR64"/>
      <c r="XCS64"/>
      <c r="XCT64"/>
      <c r="XCU64"/>
      <c r="XCV64"/>
      <c r="XCW64"/>
      <c r="XCX64"/>
      <c r="XCY64"/>
      <c r="XCZ64"/>
      <c r="XDA64"/>
      <c r="XDB64"/>
      <c r="XDC64"/>
      <c r="XDD64"/>
      <c r="XDE64"/>
      <c r="XDF64"/>
      <c r="XDG64"/>
      <c r="XDH64"/>
      <c r="XDI64"/>
      <c r="XDJ64"/>
      <c r="XDK64"/>
      <c r="XDL64"/>
      <c r="XDM64"/>
      <c r="XDN64"/>
      <c r="XDO64"/>
      <c r="XDP64"/>
      <c r="XDQ64"/>
      <c r="XDR64"/>
      <c r="XDS64"/>
      <c r="XDT64"/>
      <c r="XDU64"/>
      <c r="XDV64"/>
      <c r="XDW64"/>
      <c r="XDX64"/>
      <c r="XDY64"/>
      <c r="XDZ64"/>
      <c r="XEA64"/>
      <c r="XEB64"/>
      <c r="XEC64"/>
      <c r="XED64"/>
      <c r="XEE64"/>
      <c r="XEF64"/>
      <c r="XEG64"/>
      <c r="XEH64"/>
      <c r="XEI64"/>
      <c r="XEJ64"/>
      <c r="XEK64"/>
      <c r="XEL64"/>
      <c r="XEM64"/>
      <c r="XEN64"/>
      <c r="XEO64"/>
      <c r="XEP64"/>
      <c r="XEQ64"/>
      <c r="XER64"/>
      <c r="XES64"/>
      <c r="XET64"/>
      <c r="XEU64"/>
      <c r="XEV64"/>
      <c r="XEW64"/>
      <c r="XEX64"/>
      <c r="XEY64"/>
      <c r="XEZ64"/>
      <c r="XFA64"/>
      <c r="XFB64"/>
      <c r="XFC64"/>
      <c r="XFD64"/>
    </row>
    <row r="65" spans="1:12">
      <c r="A65" s="53">
        <v>60</v>
      </c>
      <c r="B65" s="52" t="s">
        <v>559</v>
      </c>
      <c r="C65" s="50"/>
      <c r="D65" s="62">
        <v>1300</v>
      </c>
      <c r="E65" s="243" t="s">
        <v>1157</v>
      </c>
      <c r="F65" s="224" t="s">
        <v>561</v>
      </c>
      <c r="G65" s="224" t="s">
        <v>763</v>
      </c>
      <c r="H65" s="224" t="s">
        <v>157</v>
      </c>
      <c r="I65" s="224" t="s">
        <v>973</v>
      </c>
    </row>
    <row r="66" spans="1:12">
      <c r="A66" s="53">
        <v>61</v>
      </c>
      <c r="B66" s="52" t="s">
        <v>1158</v>
      </c>
      <c r="C66" s="50"/>
      <c r="D66" s="62">
        <v>1100</v>
      </c>
      <c r="E66" s="243" t="s">
        <v>1074</v>
      </c>
      <c r="F66" s="224" t="s">
        <v>566</v>
      </c>
      <c r="G66" s="224" t="s">
        <v>573</v>
      </c>
      <c r="H66" s="224" t="s">
        <v>157</v>
      </c>
      <c r="I66" s="224" t="s">
        <v>583</v>
      </c>
    </row>
    <row r="67" spans="1:12">
      <c r="A67" s="53">
        <v>62</v>
      </c>
      <c r="B67" s="53" t="s">
        <v>1159</v>
      </c>
      <c r="C67" s="50"/>
      <c r="D67" s="62">
        <v>8300</v>
      </c>
      <c r="E67" s="243">
        <v>62.1</v>
      </c>
      <c r="F67" s="224" t="s">
        <v>566</v>
      </c>
      <c r="G67" s="224" t="s">
        <v>157</v>
      </c>
      <c r="H67" s="224" t="s">
        <v>573</v>
      </c>
      <c r="I67" s="224" t="s">
        <v>583</v>
      </c>
    </row>
    <row r="68" spans="1:12">
      <c r="A68" s="53">
        <v>63</v>
      </c>
      <c r="B68" s="52" t="s">
        <v>1160</v>
      </c>
      <c r="C68" s="50"/>
      <c r="D68" s="62">
        <v>2000</v>
      </c>
      <c r="E68" s="243">
        <v>63.1</v>
      </c>
      <c r="F68" s="224" t="s">
        <v>566</v>
      </c>
      <c r="G68" s="224" t="s">
        <v>154</v>
      </c>
      <c r="H68" s="224" t="s">
        <v>157</v>
      </c>
      <c r="I68" s="224" t="s">
        <v>583</v>
      </c>
    </row>
    <row r="69" spans="1:12">
      <c r="A69" s="53">
        <v>64</v>
      </c>
      <c r="B69" s="52" t="s">
        <v>952</v>
      </c>
      <c r="C69" s="50"/>
      <c r="D69" s="62">
        <v>320</v>
      </c>
      <c r="E69" s="243">
        <v>64.1</v>
      </c>
      <c r="F69" s="224" t="s">
        <v>561</v>
      </c>
      <c r="G69" s="224" t="s">
        <v>154</v>
      </c>
      <c r="H69" s="224" t="s">
        <v>573</v>
      </c>
      <c r="I69" s="224" t="s">
        <v>583</v>
      </c>
    </row>
    <row r="70" spans="1:12">
      <c r="A70" s="53">
        <v>65</v>
      </c>
      <c r="B70" s="52" t="s">
        <v>1161</v>
      </c>
      <c r="C70" s="50"/>
      <c r="D70" s="62">
        <v>30</v>
      </c>
      <c r="E70" s="243">
        <v>65.1</v>
      </c>
      <c r="F70" s="224" t="s">
        <v>566</v>
      </c>
      <c r="G70" s="224" t="s">
        <v>154</v>
      </c>
      <c r="H70" s="224" t="s">
        <v>573</v>
      </c>
      <c r="I70" s="224" t="s">
        <v>583</v>
      </c>
    </row>
    <row r="71" spans="1:12">
      <c r="A71" s="53">
        <v>66</v>
      </c>
      <c r="B71" s="318" t="s">
        <v>1162</v>
      </c>
      <c r="C71" s="50"/>
      <c r="D71" s="322">
        <v>800</v>
      </c>
      <c r="E71" s="243">
        <v>66.1</v>
      </c>
      <c r="F71" s="320" t="s">
        <v>566</v>
      </c>
      <c r="G71" s="320" t="s">
        <v>157</v>
      </c>
      <c r="H71" s="320" t="s">
        <v>573</v>
      </c>
      <c r="I71" s="320" t="s">
        <v>583</v>
      </c>
    </row>
    <row r="72" spans="1:12">
      <c r="A72" s="53">
        <v>67</v>
      </c>
      <c r="B72" s="318" t="s">
        <v>1163</v>
      </c>
      <c r="C72" s="50"/>
      <c r="D72" s="322">
        <v>3203</v>
      </c>
      <c r="E72" s="315" t="s">
        <v>1164</v>
      </c>
      <c r="F72" s="320" t="s">
        <v>561</v>
      </c>
      <c r="G72" s="320" t="s">
        <v>573</v>
      </c>
      <c r="H72" s="320" t="s">
        <v>157</v>
      </c>
      <c r="I72" s="343" t="s">
        <v>1165</v>
      </c>
    </row>
    <row r="73" spans="1:12">
      <c r="A73" s="53">
        <v>68</v>
      </c>
      <c r="B73" s="318" t="s">
        <v>1166</v>
      </c>
      <c r="C73" s="50"/>
      <c r="D73" s="322">
        <v>365</v>
      </c>
      <c r="E73" s="315" t="s">
        <v>1167</v>
      </c>
      <c r="F73" s="320" t="s">
        <v>561</v>
      </c>
      <c r="G73" s="320" t="s">
        <v>157</v>
      </c>
      <c r="H73" s="320" t="s">
        <v>573</v>
      </c>
      <c r="I73" s="320" t="s">
        <v>1168</v>
      </c>
    </row>
    <row r="74" spans="1:12">
      <c r="A74" s="53">
        <v>69</v>
      </c>
      <c r="B74" s="318" t="s">
        <v>1169</v>
      </c>
      <c r="C74" s="50"/>
      <c r="D74" s="322">
        <v>240</v>
      </c>
      <c r="E74" s="315">
        <v>69.1</v>
      </c>
      <c r="F74" s="320" t="s">
        <v>566</v>
      </c>
      <c r="G74" s="320" t="s">
        <v>157</v>
      </c>
      <c r="H74" s="320" t="s">
        <v>573</v>
      </c>
      <c r="I74" s="320" t="s">
        <v>583</v>
      </c>
    </row>
    <row r="75" spans="1:12">
      <c r="A75" s="53">
        <v>70</v>
      </c>
      <c r="B75" s="53" t="s">
        <v>655</v>
      </c>
      <c r="C75" s="50"/>
      <c r="D75" s="62">
        <v>560</v>
      </c>
      <c r="E75" s="315">
        <v>70.1</v>
      </c>
      <c r="F75" s="224" t="s">
        <v>566</v>
      </c>
      <c r="G75" s="320" t="s">
        <v>157</v>
      </c>
      <c r="H75" s="320" t="s">
        <v>573</v>
      </c>
      <c r="I75" s="224" t="s">
        <v>583</v>
      </c>
    </row>
    <row r="76" spans="1:12">
      <c r="A76" s="53">
        <v>71</v>
      </c>
      <c r="B76" s="321" t="s">
        <v>1170</v>
      </c>
      <c r="C76" s="50"/>
      <c r="D76" s="322">
        <v>420</v>
      </c>
      <c r="E76" s="315" t="s">
        <v>1087</v>
      </c>
      <c r="F76" s="320" t="s">
        <v>561</v>
      </c>
      <c r="G76" s="320" t="s">
        <v>154</v>
      </c>
      <c r="H76" s="320" t="s">
        <v>573</v>
      </c>
      <c r="I76" s="224" t="s">
        <v>973</v>
      </c>
    </row>
    <row r="77" spans="1:12">
      <c r="A77" s="53">
        <v>72</v>
      </c>
      <c r="B77" s="321" t="s">
        <v>962</v>
      </c>
      <c r="C77" s="50"/>
      <c r="D77" s="322">
        <v>1601</v>
      </c>
      <c r="E77" s="315" t="s">
        <v>1171</v>
      </c>
      <c r="F77" s="320" t="s">
        <v>561</v>
      </c>
      <c r="G77" s="320" t="s">
        <v>573</v>
      </c>
      <c r="H77" s="320" t="s">
        <v>157</v>
      </c>
      <c r="I77" s="224" t="s">
        <v>1172</v>
      </c>
    </row>
    <row r="78" spans="1:12">
      <c r="A78" s="53">
        <v>73</v>
      </c>
      <c r="B78" s="321" t="s">
        <v>1173</v>
      </c>
      <c r="C78" s="50"/>
      <c r="D78" s="322">
        <v>15</v>
      </c>
      <c r="E78" s="315">
        <v>73.1</v>
      </c>
      <c r="F78" s="320" t="s">
        <v>566</v>
      </c>
      <c r="G78" s="320" t="s">
        <v>573</v>
      </c>
      <c r="H78" s="320" t="s">
        <v>157</v>
      </c>
      <c r="I78" s="320" t="s">
        <v>1174</v>
      </c>
    </row>
    <row r="79" spans="1:12">
      <c r="A79" s="53">
        <v>74</v>
      </c>
      <c r="B79" s="52" t="s">
        <v>559</v>
      </c>
      <c r="C79" s="50"/>
      <c r="D79" s="62">
        <v>1400</v>
      </c>
      <c r="E79" s="315" t="s">
        <v>1175</v>
      </c>
      <c r="F79" s="224" t="s">
        <v>561</v>
      </c>
      <c r="G79" s="224" t="s">
        <v>763</v>
      </c>
      <c r="H79" s="224" t="s">
        <v>573</v>
      </c>
      <c r="I79" s="224" t="s">
        <v>973</v>
      </c>
    </row>
    <row r="80" spans="1:12">
      <c r="A80" s="53">
        <v>75</v>
      </c>
      <c r="B80" s="52" t="s">
        <v>991</v>
      </c>
      <c r="C80" s="50"/>
      <c r="D80" s="62">
        <v>2000</v>
      </c>
      <c r="E80" s="315" t="s">
        <v>1176</v>
      </c>
      <c r="F80" s="224" t="s">
        <v>561</v>
      </c>
      <c r="G80" s="224" t="s">
        <v>151</v>
      </c>
      <c r="H80" s="224" t="s">
        <v>157</v>
      </c>
      <c r="I80" s="224" t="s">
        <v>973</v>
      </c>
      <c r="L80" s="344"/>
    </row>
    <row r="81" spans="1:9">
      <c r="A81" s="53">
        <v>76</v>
      </c>
      <c r="B81" s="52" t="s">
        <v>965</v>
      </c>
      <c r="C81" s="50"/>
      <c r="D81" s="62">
        <v>18432</v>
      </c>
      <c r="E81" s="315" t="s">
        <v>1177</v>
      </c>
      <c r="F81" s="224" t="s">
        <v>566</v>
      </c>
      <c r="G81" s="224" t="s">
        <v>151</v>
      </c>
      <c r="H81" s="224" t="s">
        <v>157</v>
      </c>
      <c r="I81" s="126" t="s">
        <v>1178</v>
      </c>
    </row>
    <row r="82" customFormat="1" spans="1:9">
      <c r="B82" t="s">
        <v>968</v>
      </c>
      <c r="D82" s="255">
        <f>SUM(D4:D81)</f>
        <v>137263.09</v>
      </c>
      <c r="F82" t="s">
        <v>970</v>
      </c>
    </row>
    <row r="83" customFormat="1"/>
    <row r="84" customFormat="1" spans="1:9">
      <c r="D84" t="s">
        <v>1179</v>
      </c>
    </row>
  </sheetData>
  <mergeCells count="3">
    <mergeCell ref="A1:I1"/>
    <mergeCell ref="A2:I2"/>
    <mergeCell ref="H31:I31"/>
  </mergeCells>
  <dataValidations count="3">
    <dataValidation type="list" allowBlank="1" showInputMessage="1" showErrorMessage="1" sqref="C1:C3">
      <formula1>"材料费,机械费,工资,福利费,招待费,差旅费,车辆费,办公费,租赁费,水电费,其他,安全费"</formula1>
    </dataValidation>
    <dataValidation type="list" allowBlank="1" showInputMessage="1" showErrorMessage="1" sqref="F1:F3">
      <formula1>"是,否"</formula1>
    </dataValidation>
    <dataValidation type="list" allowBlank="1" showInputMessage="1" showErrorMessage="1" sqref="F4:F30 F32:F63 F65:F81">
      <formula1>"有,无"</formula1>
    </dataValidation>
  </dataValidations>
  <pageMargins left="0.75" right="0.75" top="1" bottom="1" header="0.5" footer="0.5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99"/>
  <sheetViews>
    <sheetView topLeftCell="A71" workbookViewId="0">
      <selection activeCell="A100" sqref="$A100:$XFD107"/>
    </sheetView>
  </sheetViews>
  <sheetFormatPr defaultColWidth="9" defaultRowHeight="13.5"/>
  <cols>
    <col min="2" max="2" width="33.5583333333333" customWidth="1"/>
    <col min="3" max="3" width="8" customWidth="1"/>
    <col min="4" max="4" width="10.5583333333333" style="312" customWidth="1"/>
    <col min="5" max="5" width="17.25" customWidth="1"/>
    <col min="7" max="8" width="10.75" customWidth="1"/>
    <col min="9" max="9" width="22.3833333333333" customWidth="1"/>
  </cols>
  <sheetData>
    <row r="1" ht="27" spans="1:9">
      <c r="A1" s="43" t="s">
        <v>136</v>
      </c>
      <c r="B1" s="44"/>
      <c r="C1" s="44"/>
      <c r="D1" s="44"/>
      <c r="E1" s="45"/>
      <c r="F1" s="44"/>
      <c r="G1" s="44"/>
      <c r="H1" s="44"/>
      <c r="I1" s="44"/>
    </row>
    <row r="2" spans="1:9">
      <c r="A2" s="216" t="s">
        <v>1092</v>
      </c>
      <c r="B2" s="216"/>
      <c r="C2" s="216"/>
      <c r="D2" s="218"/>
      <c r="E2" s="217"/>
      <c r="F2" s="216"/>
      <c r="G2" s="216"/>
      <c r="H2" s="216"/>
      <c r="I2" s="216"/>
    </row>
    <row r="3" ht="24" spans="1:9">
      <c r="A3" s="218" t="s">
        <v>138</v>
      </c>
      <c r="B3" s="218" t="s">
        <v>139</v>
      </c>
      <c r="C3" s="218" t="s">
        <v>140</v>
      </c>
      <c r="D3" s="218" t="s">
        <v>141</v>
      </c>
      <c r="E3" s="219" t="s">
        <v>142</v>
      </c>
      <c r="F3" s="218" t="s">
        <v>143</v>
      </c>
      <c r="G3" s="218" t="s">
        <v>144</v>
      </c>
      <c r="H3" s="218" t="s">
        <v>145</v>
      </c>
      <c r="I3" s="218" t="s">
        <v>3</v>
      </c>
    </row>
    <row r="4" spans="1:9">
      <c r="A4" s="53">
        <v>1</v>
      </c>
      <c r="B4" s="313" t="s">
        <v>1037</v>
      </c>
      <c r="C4" s="50"/>
      <c r="D4" s="314">
        <v>6800</v>
      </c>
      <c r="E4" s="315">
        <v>1.1</v>
      </c>
      <c r="F4" s="315" t="s">
        <v>566</v>
      </c>
      <c r="G4" s="315" t="s">
        <v>157</v>
      </c>
      <c r="H4" s="315" t="s">
        <v>151</v>
      </c>
      <c r="I4" s="315" t="s">
        <v>1180</v>
      </c>
    </row>
    <row r="5" spans="1:9">
      <c r="A5" s="53">
        <v>2</v>
      </c>
      <c r="B5" s="52" t="s">
        <v>1181</v>
      </c>
      <c r="C5" s="50"/>
      <c r="D5" s="62">
        <v>228</v>
      </c>
      <c r="E5" s="315" t="s">
        <v>1182</v>
      </c>
      <c r="F5" s="224" t="s">
        <v>561</v>
      </c>
      <c r="G5" s="224" t="s">
        <v>157</v>
      </c>
      <c r="H5" s="224" t="s">
        <v>573</v>
      </c>
      <c r="I5" s="243" t="s">
        <v>973</v>
      </c>
    </row>
    <row r="6" spans="1:9">
      <c r="A6" s="53">
        <v>3</v>
      </c>
      <c r="B6" s="313" t="s">
        <v>260</v>
      </c>
      <c r="C6" s="50"/>
      <c r="D6" s="316">
        <v>4</v>
      </c>
      <c r="E6" s="315">
        <v>3.1</v>
      </c>
      <c r="F6" s="315" t="s">
        <v>566</v>
      </c>
      <c r="G6" s="315" t="s">
        <v>157</v>
      </c>
      <c r="H6" s="315" t="s">
        <v>573</v>
      </c>
      <c r="I6" s="315" t="s">
        <v>583</v>
      </c>
    </row>
    <row r="7" spans="1:9">
      <c r="A7" s="53">
        <v>4</v>
      </c>
      <c r="B7" s="243" t="s">
        <v>1183</v>
      </c>
      <c r="C7" s="50"/>
      <c r="D7" s="317">
        <v>70</v>
      </c>
      <c r="E7" s="315" t="s">
        <v>1184</v>
      </c>
      <c r="F7" s="243" t="s">
        <v>561</v>
      </c>
      <c r="G7" s="243" t="s">
        <v>154</v>
      </c>
      <c r="H7" s="243" t="s">
        <v>157</v>
      </c>
      <c r="I7" s="243" t="s">
        <v>973</v>
      </c>
    </row>
    <row r="8" spans="1:9">
      <c r="A8" s="53">
        <v>5</v>
      </c>
      <c r="B8" s="53" t="s">
        <v>1185</v>
      </c>
      <c r="C8" s="50"/>
      <c r="D8" s="61">
        <v>160</v>
      </c>
      <c r="E8" s="315" t="s">
        <v>1186</v>
      </c>
      <c r="F8" s="224" t="s">
        <v>561</v>
      </c>
      <c r="G8" s="224" t="s">
        <v>157</v>
      </c>
      <c r="H8" s="224" t="s">
        <v>573</v>
      </c>
      <c r="I8" s="243" t="s">
        <v>973</v>
      </c>
    </row>
    <row r="9" spans="1:9">
      <c r="A9" s="53">
        <v>6</v>
      </c>
      <c r="B9" s="53" t="s">
        <v>1187</v>
      </c>
      <c r="C9" s="50"/>
      <c r="D9" s="61">
        <v>15</v>
      </c>
      <c r="E9" s="315">
        <v>6.1</v>
      </c>
      <c r="F9" s="224" t="s">
        <v>566</v>
      </c>
      <c r="G9" s="224" t="s">
        <v>157</v>
      </c>
      <c r="H9" s="224" t="s">
        <v>573</v>
      </c>
      <c r="I9" s="243" t="s">
        <v>583</v>
      </c>
    </row>
    <row r="10" spans="1:9">
      <c r="A10" s="53">
        <v>7</v>
      </c>
      <c r="B10" s="53" t="s">
        <v>1188</v>
      </c>
      <c r="C10" s="50"/>
      <c r="D10" s="61">
        <v>69</v>
      </c>
      <c r="E10" s="315" t="s">
        <v>1189</v>
      </c>
      <c r="F10" s="224" t="s">
        <v>566</v>
      </c>
      <c r="G10" s="224" t="s">
        <v>157</v>
      </c>
      <c r="H10" s="224" t="s">
        <v>573</v>
      </c>
      <c r="I10" s="243" t="s">
        <v>583</v>
      </c>
    </row>
    <row r="11" spans="1:9">
      <c r="A11" s="53">
        <v>8</v>
      </c>
      <c r="B11" s="53" t="s">
        <v>1190</v>
      </c>
      <c r="C11" s="50"/>
      <c r="D11" s="61">
        <v>40</v>
      </c>
      <c r="E11" s="315" t="s">
        <v>1191</v>
      </c>
      <c r="F11" s="224" t="s">
        <v>561</v>
      </c>
      <c r="G11" s="224" t="s">
        <v>157</v>
      </c>
      <c r="H11" s="224" t="s">
        <v>573</v>
      </c>
      <c r="I11" s="243" t="s">
        <v>973</v>
      </c>
    </row>
    <row r="12" spans="1:9">
      <c r="A12" s="53">
        <v>9</v>
      </c>
      <c r="B12" s="53" t="s">
        <v>1192</v>
      </c>
      <c r="C12" s="50"/>
      <c r="D12" s="61">
        <v>7500</v>
      </c>
      <c r="E12" s="315">
        <v>9.1</v>
      </c>
      <c r="F12" s="224" t="s">
        <v>566</v>
      </c>
      <c r="G12" s="224" t="s">
        <v>157</v>
      </c>
      <c r="H12" s="224" t="s">
        <v>573</v>
      </c>
      <c r="I12" s="243" t="s">
        <v>583</v>
      </c>
    </row>
    <row r="13" spans="1:9">
      <c r="A13" s="53">
        <v>10</v>
      </c>
      <c r="B13" s="53" t="s">
        <v>1193</v>
      </c>
      <c r="C13" s="50"/>
      <c r="D13" s="61">
        <v>300</v>
      </c>
      <c r="E13" s="315" t="s">
        <v>1194</v>
      </c>
      <c r="F13" s="224" t="s">
        <v>566</v>
      </c>
      <c r="G13" s="224" t="s">
        <v>157</v>
      </c>
      <c r="H13" s="224" t="s">
        <v>573</v>
      </c>
      <c r="I13" s="243" t="s">
        <v>583</v>
      </c>
    </row>
    <row r="14" spans="1:9">
      <c r="A14" s="53">
        <v>11</v>
      </c>
      <c r="B14" s="52" t="s">
        <v>522</v>
      </c>
      <c r="C14" s="50"/>
      <c r="D14" s="62">
        <v>1000</v>
      </c>
      <c r="E14" s="315" t="s">
        <v>1195</v>
      </c>
      <c r="F14" s="224" t="s">
        <v>561</v>
      </c>
      <c r="G14" s="224" t="s">
        <v>575</v>
      </c>
      <c r="H14" s="224" t="s">
        <v>157</v>
      </c>
      <c r="I14" s="243" t="s">
        <v>973</v>
      </c>
    </row>
    <row r="15" spans="1:9">
      <c r="A15" s="53">
        <v>12</v>
      </c>
      <c r="B15" s="243" t="s">
        <v>559</v>
      </c>
      <c r="C15" s="50"/>
      <c r="D15" s="317">
        <v>780</v>
      </c>
      <c r="E15" s="315" t="s">
        <v>1196</v>
      </c>
      <c r="F15" s="243" t="s">
        <v>561</v>
      </c>
      <c r="G15" s="243" t="s">
        <v>573</v>
      </c>
      <c r="H15" s="243" t="s">
        <v>157</v>
      </c>
      <c r="I15" s="243" t="s">
        <v>973</v>
      </c>
    </row>
    <row r="16" spans="1:9">
      <c r="A16" s="53">
        <v>13</v>
      </c>
      <c r="B16" s="53" t="s">
        <v>1197</v>
      </c>
      <c r="C16" s="50"/>
      <c r="D16" s="61">
        <v>640</v>
      </c>
      <c r="E16" s="315" t="s">
        <v>1198</v>
      </c>
      <c r="F16" s="224" t="s">
        <v>566</v>
      </c>
      <c r="G16" s="224" t="s">
        <v>157</v>
      </c>
      <c r="H16" s="224" t="s">
        <v>573</v>
      </c>
      <c r="I16" s="224" t="s">
        <v>583</v>
      </c>
    </row>
    <row r="17" spans="1:9">
      <c r="A17" s="53">
        <v>14</v>
      </c>
      <c r="B17" s="53" t="s">
        <v>1199</v>
      </c>
      <c r="C17" s="50"/>
      <c r="D17" s="61">
        <v>35</v>
      </c>
      <c r="E17" s="315">
        <v>14.1</v>
      </c>
      <c r="F17" s="224" t="s">
        <v>566</v>
      </c>
      <c r="G17" s="224" t="s">
        <v>157</v>
      </c>
      <c r="H17" s="224" t="s">
        <v>573</v>
      </c>
      <c r="I17" s="224" t="s">
        <v>583</v>
      </c>
    </row>
    <row r="18" spans="1:9">
      <c r="A18" s="53">
        <v>15</v>
      </c>
      <c r="B18" s="53" t="s">
        <v>1200</v>
      </c>
      <c r="C18" s="50"/>
      <c r="D18" s="61">
        <v>1524.9</v>
      </c>
      <c r="E18" s="315" t="s">
        <v>1110</v>
      </c>
      <c r="F18" s="224" t="s">
        <v>561</v>
      </c>
      <c r="G18" s="224" t="s">
        <v>157</v>
      </c>
      <c r="H18" s="224" t="s">
        <v>573</v>
      </c>
      <c r="I18" s="224" t="s">
        <v>973</v>
      </c>
    </row>
    <row r="19" spans="1:9">
      <c r="A19" s="53">
        <v>16</v>
      </c>
      <c r="B19" s="315" t="s">
        <v>522</v>
      </c>
      <c r="C19" s="50"/>
      <c r="D19" s="316">
        <v>2810</v>
      </c>
      <c r="E19" s="315" t="s">
        <v>1201</v>
      </c>
      <c r="F19" s="315" t="s">
        <v>561</v>
      </c>
      <c r="G19" s="315" t="s">
        <v>763</v>
      </c>
      <c r="H19" s="315" t="s">
        <v>157</v>
      </c>
      <c r="I19" s="315" t="s">
        <v>973</v>
      </c>
    </row>
    <row r="20" spans="1:9">
      <c r="A20" s="53">
        <v>17</v>
      </c>
      <c r="B20" s="315" t="s">
        <v>522</v>
      </c>
      <c r="C20" s="50"/>
      <c r="D20" s="316">
        <v>455</v>
      </c>
      <c r="E20" s="315" t="s">
        <v>870</v>
      </c>
      <c r="F20" s="315" t="s">
        <v>561</v>
      </c>
      <c r="G20" s="315" t="s">
        <v>763</v>
      </c>
      <c r="H20" s="315" t="s">
        <v>157</v>
      </c>
      <c r="I20" s="315" t="s">
        <v>973</v>
      </c>
    </row>
    <row r="21" spans="1:9">
      <c r="A21" s="53">
        <v>18</v>
      </c>
      <c r="B21" s="315" t="s">
        <v>835</v>
      </c>
      <c r="C21" s="50"/>
      <c r="D21" s="316">
        <v>200</v>
      </c>
      <c r="E21" s="315">
        <v>18.1</v>
      </c>
      <c r="F21" s="315" t="s">
        <v>566</v>
      </c>
      <c r="G21" s="315" t="s">
        <v>763</v>
      </c>
      <c r="H21" s="315" t="s">
        <v>157</v>
      </c>
      <c r="I21" s="315" t="s">
        <v>583</v>
      </c>
    </row>
    <row r="22" spans="1:9">
      <c r="A22" s="53">
        <v>19</v>
      </c>
      <c r="B22" s="243" t="s">
        <v>1202</v>
      </c>
      <c r="C22" s="50"/>
      <c r="D22" s="317">
        <v>1120</v>
      </c>
      <c r="E22" s="315" t="s">
        <v>1115</v>
      </c>
      <c r="F22" s="243" t="s">
        <v>566</v>
      </c>
      <c r="G22" s="243" t="s">
        <v>763</v>
      </c>
      <c r="H22" s="243" t="s">
        <v>157</v>
      </c>
      <c r="I22" s="243" t="s">
        <v>583</v>
      </c>
    </row>
    <row r="23" spans="1:9">
      <c r="A23" s="53">
        <v>20</v>
      </c>
      <c r="B23" s="243" t="s">
        <v>1005</v>
      </c>
      <c r="C23" s="50"/>
      <c r="D23" s="317">
        <v>350</v>
      </c>
      <c r="E23" s="315">
        <v>20.1</v>
      </c>
      <c r="F23" s="243" t="s">
        <v>566</v>
      </c>
      <c r="G23" s="243" t="s">
        <v>573</v>
      </c>
      <c r="H23" s="243" t="s">
        <v>157</v>
      </c>
      <c r="I23" s="243" t="s">
        <v>583</v>
      </c>
    </row>
    <row r="24" spans="1:9">
      <c r="A24" s="53">
        <v>21</v>
      </c>
      <c r="B24" s="53" t="s">
        <v>1203</v>
      </c>
      <c r="C24" s="50"/>
      <c r="D24" s="61">
        <v>58</v>
      </c>
      <c r="E24" s="315">
        <v>21.1</v>
      </c>
      <c r="F24" s="224" t="s">
        <v>566</v>
      </c>
      <c r="G24" s="224" t="s">
        <v>573</v>
      </c>
      <c r="H24" s="224" t="s">
        <v>157</v>
      </c>
      <c r="I24" s="224" t="s">
        <v>583</v>
      </c>
    </row>
    <row r="25" spans="1:9">
      <c r="A25" s="53">
        <v>22</v>
      </c>
      <c r="B25" s="315" t="s">
        <v>1047</v>
      </c>
      <c r="C25" s="50"/>
      <c r="D25" s="316">
        <v>770.1</v>
      </c>
      <c r="E25" s="315" t="s">
        <v>873</v>
      </c>
      <c r="F25" s="315" t="s">
        <v>561</v>
      </c>
      <c r="G25" s="315" t="s">
        <v>573</v>
      </c>
      <c r="H25" s="315" t="s">
        <v>157</v>
      </c>
      <c r="I25" s="315" t="s">
        <v>973</v>
      </c>
    </row>
    <row r="26" spans="1:9">
      <c r="A26" s="53">
        <v>23</v>
      </c>
      <c r="B26" s="315"/>
      <c r="C26" s="50"/>
      <c r="D26" s="316"/>
      <c r="E26" s="315">
        <v>23</v>
      </c>
      <c r="F26" s="224"/>
      <c r="G26" s="224"/>
      <c r="H26" s="224"/>
      <c r="I26" s="224"/>
    </row>
    <row r="27" spans="1:9">
      <c r="A27" s="53">
        <v>24</v>
      </c>
      <c r="B27" s="243" t="s">
        <v>522</v>
      </c>
      <c r="C27" s="50"/>
      <c r="D27" s="317">
        <v>1515</v>
      </c>
      <c r="E27" s="315" t="s">
        <v>875</v>
      </c>
      <c r="F27" s="243" t="s">
        <v>561</v>
      </c>
      <c r="G27" s="243" t="s">
        <v>763</v>
      </c>
      <c r="H27" s="243" t="s">
        <v>157</v>
      </c>
      <c r="I27" s="243" t="s">
        <v>973</v>
      </c>
    </row>
    <row r="28" spans="1:9">
      <c r="A28" s="53">
        <v>25</v>
      </c>
      <c r="B28" s="318" t="s">
        <v>1204</v>
      </c>
      <c r="C28" s="50"/>
      <c r="D28" s="319">
        <v>1329.7</v>
      </c>
      <c r="E28" s="315" t="s">
        <v>1009</v>
      </c>
      <c r="F28" s="320" t="s">
        <v>561</v>
      </c>
      <c r="G28" s="320" t="s">
        <v>157</v>
      </c>
      <c r="H28" s="320" t="s">
        <v>573</v>
      </c>
      <c r="I28" s="224" t="s">
        <v>973</v>
      </c>
    </row>
    <row r="29" spans="1:9">
      <c r="A29" s="53">
        <v>26</v>
      </c>
      <c r="B29" s="321" t="s">
        <v>1205</v>
      </c>
      <c r="C29" s="50"/>
      <c r="D29" s="322">
        <v>6171</v>
      </c>
      <c r="E29" s="315" t="s">
        <v>1206</v>
      </c>
      <c r="F29" s="320" t="s">
        <v>566</v>
      </c>
      <c r="G29" s="320" t="s">
        <v>763</v>
      </c>
      <c r="H29" s="320" t="s">
        <v>157</v>
      </c>
      <c r="I29" s="320" t="s">
        <v>1207</v>
      </c>
    </row>
    <row r="30" spans="1:9">
      <c r="A30" s="53">
        <v>27</v>
      </c>
      <c r="B30" s="53" t="s">
        <v>1208</v>
      </c>
      <c r="C30" s="50"/>
      <c r="D30" s="61">
        <v>2720.42</v>
      </c>
      <c r="E30" s="315">
        <v>27</v>
      </c>
      <c r="F30" s="224" t="s">
        <v>561</v>
      </c>
      <c r="G30" s="224" t="s">
        <v>157</v>
      </c>
      <c r="H30" s="224" t="s">
        <v>151</v>
      </c>
      <c r="I30" s="224" t="s">
        <v>973</v>
      </c>
    </row>
    <row r="31" spans="1:9">
      <c r="A31" s="53">
        <v>28</v>
      </c>
      <c r="B31" s="243" t="s">
        <v>559</v>
      </c>
      <c r="C31" s="50"/>
      <c r="D31" s="317">
        <v>3000</v>
      </c>
      <c r="E31" s="315" t="s">
        <v>1209</v>
      </c>
      <c r="F31" s="243" t="s">
        <v>561</v>
      </c>
      <c r="G31" s="243" t="s">
        <v>763</v>
      </c>
      <c r="H31" s="243" t="s">
        <v>157</v>
      </c>
      <c r="I31" s="243" t="s">
        <v>973</v>
      </c>
    </row>
    <row r="32" spans="1:9">
      <c r="A32" s="53">
        <v>29</v>
      </c>
      <c r="B32" s="243" t="s">
        <v>1078</v>
      </c>
      <c r="C32" s="50"/>
      <c r="D32" s="317">
        <v>400</v>
      </c>
      <c r="E32" s="315" t="s">
        <v>1127</v>
      </c>
      <c r="F32" s="243" t="s">
        <v>561</v>
      </c>
      <c r="G32" s="243" t="s">
        <v>763</v>
      </c>
      <c r="H32" s="243" t="s">
        <v>157</v>
      </c>
      <c r="I32" s="243" t="s">
        <v>973</v>
      </c>
    </row>
    <row r="33" spans="1:9">
      <c r="A33" s="53">
        <v>30</v>
      </c>
      <c r="B33" s="243" t="s">
        <v>1210</v>
      </c>
      <c r="C33" s="50"/>
      <c r="D33" s="317">
        <v>20000</v>
      </c>
      <c r="E33" s="315" t="s">
        <v>1211</v>
      </c>
      <c r="F33" s="243" t="s">
        <v>561</v>
      </c>
      <c r="G33" s="243" t="s">
        <v>573</v>
      </c>
      <c r="H33" s="243" t="s">
        <v>157</v>
      </c>
      <c r="I33" s="243" t="s">
        <v>973</v>
      </c>
    </row>
    <row r="34" spans="1:9">
      <c r="A34" s="53">
        <v>31</v>
      </c>
      <c r="B34" s="243" t="s">
        <v>952</v>
      </c>
      <c r="C34" s="50"/>
      <c r="D34" s="317">
        <v>340</v>
      </c>
      <c r="E34" s="315" t="s">
        <v>1212</v>
      </c>
      <c r="F34" s="243" t="s">
        <v>561</v>
      </c>
      <c r="G34" s="243" t="s">
        <v>573</v>
      </c>
      <c r="H34" s="243" t="s">
        <v>157</v>
      </c>
      <c r="I34" s="243" t="s">
        <v>973</v>
      </c>
    </row>
    <row r="35" spans="1:9">
      <c r="A35" s="53">
        <v>32</v>
      </c>
      <c r="B35" s="52" t="s">
        <v>1213</v>
      </c>
      <c r="C35" s="50"/>
      <c r="D35" s="62">
        <v>300</v>
      </c>
      <c r="E35" s="315">
        <v>32.1</v>
      </c>
      <c r="F35" s="224" t="s">
        <v>566</v>
      </c>
      <c r="G35" s="224" t="s">
        <v>763</v>
      </c>
      <c r="H35" s="224" t="s">
        <v>157</v>
      </c>
      <c r="I35" s="224" t="s">
        <v>583</v>
      </c>
    </row>
    <row r="36" spans="1:9">
      <c r="A36" s="53">
        <v>33</v>
      </c>
      <c r="B36" s="52" t="s">
        <v>1214</v>
      </c>
      <c r="C36" s="50"/>
      <c r="D36" s="62">
        <v>500</v>
      </c>
      <c r="E36" s="315">
        <v>33.1</v>
      </c>
      <c r="F36" s="224" t="s">
        <v>566</v>
      </c>
      <c r="G36" s="224" t="s">
        <v>763</v>
      </c>
      <c r="H36" s="224" t="s">
        <v>157</v>
      </c>
      <c r="I36" s="243" t="s">
        <v>583</v>
      </c>
    </row>
    <row r="37" spans="1:9">
      <c r="A37" s="53">
        <v>34</v>
      </c>
      <c r="B37" s="53" t="s">
        <v>1215</v>
      </c>
      <c r="C37" s="50"/>
      <c r="D37" s="61">
        <v>6000</v>
      </c>
      <c r="E37" s="315">
        <v>34.1</v>
      </c>
      <c r="F37" s="224" t="s">
        <v>566</v>
      </c>
      <c r="G37" s="224" t="s">
        <v>157</v>
      </c>
      <c r="H37" s="224" t="s">
        <v>573</v>
      </c>
      <c r="I37" s="224" t="s">
        <v>583</v>
      </c>
    </row>
    <row r="38" spans="1:9">
      <c r="A38" s="53">
        <v>35</v>
      </c>
      <c r="B38" s="276" t="s">
        <v>1216</v>
      </c>
      <c r="C38" s="50"/>
      <c r="D38" s="323">
        <v>22000</v>
      </c>
      <c r="E38" s="315">
        <v>35.1</v>
      </c>
      <c r="F38" s="243" t="s">
        <v>566</v>
      </c>
      <c r="G38" s="243" t="s">
        <v>157</v>
      </c>
      <c r="H38" s="243" t="s">
        <v>151</v>
      </c>
      <c r="I38" s="243" t="s">
        <v>1217</v>
      </c>
    </row>
    <row r="39" spans="1:9">
      <c r="A39" s="53">
        <v>36</v>
      </c>
      <c r="B39" s="52" t="s">
        <v>1005</v>
      </c>
      <c r="C39" s="50"/>
      <c r="D39" s="62">
        <v>100</v>
      </c>
      <c r="E39" s="315">
        <v>36.1</v>
      </c>
      <c r="F39" s="224" t="s">
        <v>566</v>
      </c>
      <c r="G39" s="224" t="s">
        <v>763</v>
      </c>
      <c r="H39" s="224" t="s">
        <v>157</v>
      </c>
      <c r="I39" s="224" t="s">
        <v>583</v>
      </c>
    </row>
    <row r="40" spans="1:9">
      <c r="A40" s="53">
        <v>37</v>
      </c>
      <c r="B40" s="52" t="s">
        <v>1218</v>
      </c>
      <c r="C40" s="50"/>
      <c r="D40" s="62">
        <v>12</v>
      </c>
      <c r="E40" s="315">
        <v>37.1</v>
      </c>
      <c r="F40" s="224" t="s">
        <v>566</v>
      </c>
      <c r="G40" s="224" t="s">
        <v>763</v>
      </c>
      <c r="H40" s="224" t="s">
        <v>157</v>
      </c>
      <c r="I40" s="224" t="s">
        <v>583</v>
      </c>
    </row>
    <row r="41" spans="1:9">
      <c r="A41" s="53">
        <v>38</v>
      </c>
      <c r="B41" s="315" t="s">
        <v>856</v>
      </c>
      <c r="C41" s="50"/>
      <c r="D41" s="316">
        <v>2938</v>
      </c>
      <c r="E41" s="315" t="s">
        <v>1219</v>
      </c>
      <c r="F41" s="315" t="s">
        <v>561</v>
      </c>
      <c r="G41" s="315" t="s">
        <v>763</v>
      </c>
      <c r="H41" s="315" t="s">
        <v>157</v>
      </c>
      <c r="I41" s="315" t="s">
        <v>973</v>
      </c>
    </row>
    <row r="42" spans="1:9">
      <c r="A42" s="53">
        <v>39</v>
      </c>
      <c r="B42" s="52" t="s">
        <v>1220</v>
      </c>
      <c r="C42" s="50"/>
      <c r="D42" s="62">
        <v>411.6</v>
      </c>
      <c r="E42" s="315">
        <v>39.1</v>
      </c>
      <c r="F42" s="224" t="s">
        <v>566</v>
      </c>
      <c r="G42" s="224" t="s">
        <v>763</v>
      </c>
      <c r="H42" s="224" t="s">
        <v>157</v>
      </c>
      <c r="I42" s="224" t="s">
        <v>583</v>
      </c>
    </row>
    <row r="43" spans="1:9">
      <c r="A43" s="53">
        <v>40</v>
      </c>
      <c r="B43" s="52" t="s">
        <v>1218</v>
      </c>
      <c r="C43" s="50"/>
      <c r="D43" s="62">
        <v>2</v>
      </c>
      <c r="E43" s="315">
        <v>40.1</v>
      </c>
      <c r="F43" s="224" t="s">
        <v>566</v>
      </c>
      <c r="G43" s="224" t="s">
        <v>763</v>
      </c>
      <c r="H43" s="224" t="s">
        <v>157</v>
      </c>
      <c r="I43" s="224" t="s">
        <v>583</v>
      </c>
    </row>
    <row r="44" spans="1:9">
      <c r="A44" s="53">
        <v>41</v>
      </c>
      <c r="B44" s="52" t="s">
        <v>1221</v>
      </c>
      <c r="C44" s="50"/>
      <c r="D44" s="62">
        <v>12</v>
      </c>
      <c r="E44" s="315">
        <v>41.1</v>
      </c>
      <c r="F44" s="224" t="s">
        <v>566</v>
      </c>
      <c r="G44" s="224" t="s">
        <v>763</v>
      </c>
      <c r="H44" s="224" t="s">
        <v>157</v>
      </c>
      <c r="I44" s="224" t="s">
        <v>583</v>
      </c>
    </row>
    <row r="45" spans="1:9">
      <c r="A45" s="53">
        <v>42</v>
      </c>
      <c r="B45" s="243" t="s">
        <v>1222</v>
      </c>
      <c r="C45" s="50"/>
      <c r="D45" s="317">
        <v>23</v>
      </c>
      <c r="E45" s="315">
        <v>42.1</v>
      </c>
      <c r="F45" s="243" t="s">
        <v>566</v>
      </c>
      <c r="G45" s="243" t="s">
        <v>573</v>
      </c>
      <c r="H45" s="243" t="s">
        <v>157</v>
      </c>
      <c r="I45" s="243" t="s">
        <v>583</v>
      </c>
    </row>
    <row r="46" spans="1:9">
      <c r="A46" s="53">
        <v>43</v>
      </c>
      <c r="B46" s="53" t="s">
        <v>1223</v>
      </c>
      <c r="C46" s="50"/>
      <c r="D46" s="61">
        <v>340.69</v>
      </c>
      <c r="E46" s="315" t="s">
        <v>900</v>
      </c>
      <c r="F46" s="224" t="s">
        <v>561</v>
      </c>
      <c r="G46" s="224" t="s">
        <v>157</v>
      </c>
      <c r="H46" s="224" t="s">
        <v>573</v>
      </c>
      <c r="I46" s="224" t="s">
        <v>973</v>
      </c>
    </row>
    <row r="47" spans="1:9">
      <c r="A47" s="53">
        <v>44</v>
      </c>
      <c r="B47" s="276" t="s">
        <v>1224</v>
      </c>
      <c r="C47" s="50"/>
      <c r="D47" s="323">
        <v>4700</v>
      </c>
      <c r="E47" s="315" t="s">
        <v>1143</v>
      </c>
      <c r="F47" s="243" t="s">
        <v>561</v>
      </c>
      <c r="G47" s="243" t="s">
        <v>157</v>
      </c>
      <c r="H47" s="243" t="s">
        <v>573</v>
      </c>
      <c r="I47" s="243" t="s">
        <v>981</v>
      </c>
    </row>
    <row r="48" spans="1:9">
      <c r="A48" s="53">
        <v>45</v>
      </c>
      <c r="B48" s="243" t="s">
        <v>1225</v>
      </c>
      <c r="C48" s="50"/>
      <c r="D48" s="317">
        <v>38</v>
      </c>
      <c r="E48" s="315">
        <v>45.1</v>
      </c>
      <c r="F48" s="243" t="s">
        <v>566</v>
      </c>
      <c r="G48" s="243" t="s">
        <v>573</v>
      </c>
      <c r="H48" s="243" t="s">
        <v>157</v>
      </c>
      <c r="I48" s="243" t="s">
        <v>583</v>
      </c>
    </row>
    <row r="49" spans="1:9">
      <c r="A49" s="53">
        <v>46</v>
      </c>
      <c r="B49" s="243" t="s">
        <v>1226</v>
      </c>
      <c r="C49" s="50"/>
      <c r="D49" s="317">
        <v>218</v>
      </c>
      <c r="E49" s="315" t="s">
        <v>1227</v>
      </c>
      <c r="F49" s="243" t="s">
        <v>561</v>
      </c>
      <c r="G49" s="243" t="s">
        <v>573</v>
      </c>
      <c r="H49" s="243" t="s">
        <v>157</v>
      </c>
      <c r="I49" s="243" t="s">
        <v>1228</v>
      </c>
    </row>
    <row r="50" s="308" customFormat="1" spans="1:9">
      <c r="A50" s="53">
        <v>47</v>
      </c>
      <c r="B50" s="276" t="s">
        <v>1229</v>
      </c>
      <c r="C50" s="324"/>
      <c r="D50" s="323">
        <v>5100</v>
      </c>
      <c r="E50" s="315">
        <v>47.1</v>
      </c>
      <c r="F50" s="243" t="s">
        <v>566</v>
      </c>
      <c r="G50" s="243" t="s">
        <v>157</v>
      </c>
      <c r="H50" s="243" t="s">
        <v>573</v>
      </c>
      <c r="I50" s="243" t="s">
        <v>583</v>
      </c>
    </row>
    <row r="51" spans="1:9">
      <c r="A51" s="53">
        <v>48</v>
      </c>
      <c r="B51" s="276" t="s">
        <v>1230</v>
      </c>
      <c r="C51" s="50"/>
      <c r="D51" s="323">
        <v>7350</v>
      </c>
      <c r="E51" s="315" t="s">
        <v>1231</v>
      </c>
      <c r="F51" s="243" t="s">
        <v>561</v>
      </c>
      <c r="G51" s="243" t="s">
        <v>157</v>
      </c>
      <c r="H51" s="243" t="s">
        <v>573</v>
      </c>
      <c r="I51" s="243" t="s">
        <v>973</v>
      </c>
    </row>
    <row r="52" spans="1:9">
      <c r="A52" s="53">
        <v>49</v>
      </c>
      <c r="B52" s="52" t="s">
        <v>1232</v>
      </c>
      <c r="C52" s="50"/>
      <c r="D52" s="62">
        <v>800</v>
      </c>
      <c r="E52" s="315">
        <v>49.1</v>
      </c>
      <c r="F52" s="224" t="s">
        <v>566</v>
      </c>
      <c r="G52" s="243" t="s">
        <v>573</v>
      </c>
      <c r="H52" s="243" t="s">
        <v>157</v>
      </c>
      <c r="I52" s="224" t="s">
        <v>583</v>
      </c>
    </row>
    <row r="53" spans="1:9">
      <c r="A53" s="53">
        <v>50</v>
      </c>
      <c r="B53" s="52" t="s">
        <v>1233</v>
      </c>
      <c r="C53" s="50"/>
      <c r="D53" s="62">
        <v>138</v>
      </c>
      <c r="E53" s="315">
        <v>50.1</v>
      </c>
      <c r="F53" s="224" t="s">
        <v>566</v>
      </c>
      <c r="G53" s="243" t="s">
        <v>573</v>
      </c>
      <c r="H53" s="243" t="s">
        <v>157</v>
      </c>
      <c r="I53" s="224" t="s">
        <v>583</v>
      </c>
    </row>
    <row r="54" spans="1:9">
      <c r="A54" s="53">
        <v>51</v>
      </c>
      <c r="B54" s="52" t="s">
        <v>347</v>
      </c>
      <c r="C54" s="50"/>
      <c r="D54" s="62">
        <v>3445</v>
      </c>
      <c r="E54" s="315" t="s">
        <v>1058</v>
      </c>
      <c r="F54" s="224" t="s">
        <v>561</v>
      </c>
      <c r="G54" s="224" t="s">
        <v>763</v>
      </c>
      <c r="H54" s="243" t="s">
        <v>157</v>
      </c>
      <c r="I54" s="224" t="s">
        <v>973</v>
      </c>
    </row>
    <row r="55" spans="1:9">
      <c r="A55" s="53">
        <v>52</v>
      </c>
      <c r="B55" s="243" t="s">
        <v>1234</v>
      </c>
      <c r="C55" s="50"/>
      <c r="D55" s="317">
        <v>10115</v>
      </c>
      <c r="E55" s="315" t="s">
        <v>1061</v>
      </c>
      <c r="F55" s="243" t="s">
        <v>561</v>
      </c>
      <c r="G55" s="243" t="s">
        <v>154</v>
      </c>
      <c r="H55" s="243" t="s">
        <v>157</v>
      </c>
      <c r="I55" s="243" t="s">
        <v>973</v>
      </c>
    </row>
    <row r="56" spans="1:9">
      <c r="A56" s="53">
        <v>53</v>
      </c>
      <c r="B56" s="52" t="s">
        <v>1235</v>
      </c>
      <c r="C56" s="50"/>
      <c r="D56" s="62">
        <v>70</v>
      </c>
      <c r="E56" s="315">
        <v>53.1</v>
      </c>
      <c r="F56" s="224" t="s">
        <v>566</v>
      </c>
      <c r="G56" s="224" t="s">
        <v>573</v>
      </c>
      <c r="H56" s="224" t="s">
        <v>157</v>
      </c>
      <c r="I56" s="224" t="s">
        <v>583</v>
      </c>
    </row>
    <row r="57" spans="1:9">
      <c r="A57" s="53">
        <v>54</v>
      </c>
      <c r="B57" s="52" t="s">
        <v>1236</v>
      </c>
      <c r="C57" s="50"/>
      <c r="D57" s="62">
        <v>8683</v>
      </c>
      <c r="E57" s="315" t="s">
        <v>1237</v>
      </c>
      <c r="F57" s="224" t="s">
        <v>561</v>
      </c>
      <c r="G57" s="224" t="s">
        <v>573</v>
      </c>
      <c r="H57" s="224" t="s">
        <v>157</v>
      </c>
      <c r="I57" s="243" t="s">
        <v>1238</v>
      </c>
    </row>
    <row r="58" spans="1:9">
      <c r="A58" s="53">
        <v>55</v>
      </c>
      <c r="B58" s="52" t="s">
        <v>1239</v>
      </c>
      <c r="C58" s="50"/>
      <c r="D58" s="62">
        <v>8027</v>
      </c>
      <c r="E58" s="315" t="s">
        <v>1240</v>
      </c>
      <c r="F58" s="224" t="s">
        <v>566</v>
      </c>
      <c r="G58" s="224" t="s">
        <v>573</v>
      </c>
      <c r="H58" s="224" t="s">
        <v>157</v>
      </c>
      <c r="I58" s="224" t="s">
        <v>1241</v>
      </c>
    </row>
    <row r="59" spans="1:9">
      <c r="A59" s="53">
        <v>56</v>
      </c>
      <c r="B59" s="52" t="s">
        <v>1242</v>
      </c>
      <c r="C59" s="50"/>
      <c r="D59" s="62">
        <v>37.5</v>
      </c>
      <c r="E59" s="315">
        <v>56</v>
      </c>
      <c r="F59" s="224" t="s">
        <v>566</v>
      </c>
      <c r="G59" s="224" t="s">
        <v>573</v>
      </c>
      <c r="H59" s="224" t="s">
        <v>157</v>
      </c>
      <c r="I59" s="224" t="s">
        <v>583</v>
      </c>
    </row>
    <row r="60" spans="1:9">
      <c r="A60" s="53">
        <v>57</v>
      </c>
      <c r="B60" s="52" t="s">
        <v>522</v>
      </c>
      <c r="C60" s="50"/>
      <c r="D60" s="62">
        <v>976.63</v>
      </c>
      <c r="E60" s="315" t="s">
        <v>1243</v>
      </c>
      <c r="F60" s="224" t="s">
        <v>561</v>
      </c>
      <c r="G60" s="224" t="s">
        <v>573</v>
      </c>
      <c r="H60" s="224" t="s">
        <v>157</v>
      </c>
      <c r="I60" s="320" t="s">
        <v>973</v>
      </c>
    </row>
    <row r="61" spans="1:9">
      <c r="A61" s="53">
        <v>58</v>
      </c>
      <c r="B61" s="321" t="s">
        <v>1244</v>
      </c>
      <c r="C61" s="50"/>
      <c r="D61" s="322">
        <v>220</v>
      </c>
      <c r="E61" s="315" t="s">
        <v>1245</v>
      </c>
      <c r="F61" s="320" t="s">
        <v>566</v>
      </c>
      <c r="G61" s="320" t="s">
        <v>573</v>
      </c>
      <c r="H61" s="320" t="s">
        <v>157</v>
      </c>
      <c r="I61" s="320" t="s">
        <v>1246</v>
      </c>
    </row>
    <row r="62" spans="1:9">
      <c r="A62" s="53">
        <v>59</v>
      </c>
      <c r="B62" s="313" t="s">
        <v>1247</v>
      </c>
      <c r="C62" s="50"/>
      <c r="D62" s="316">
        <v>2102.92</v>
      </c>
      <c r="E62" s="315" t="s">
        <v>1248</v>
      </c>
      <c r="F62" s="315" t="s">
        <v>561</v>
      </c>
      <c r="G62" s="315" t="s">
        <v>573</v>
      </c>
      <c r="H62" s="315" t="s">
        <v>157</v>
      </c>
      <c r="I62" s="315" t="s">
        <v>973</v>
      </c>
    </row>
    <row r="63" spans="1:9">
      <c r="A63" s="53">
        <v>60</v>
      </c>
      <c r="B63" s="318" t="s">
        <v>1249</v>
      </c>
      <c r="C63" s="50"/>
      <c r="D63" s="322">
        <v>5596.95</v>
      </c>
      <c r="E63" s="315">
        <v>60</v>
      </c>
      <c r="F63" s="320" t="s">
        <v>561</v>
      </c>
      <c r="G63" s="320" t="s">
        <v>157</v>
      </c>
      <c r="H63" s="320" t="s">
        <v>573</v>
      </c>
      <c r="I63" s="315" t="s">
        <v>973</v>
      </c>
    </row>
    <row r="64" spans="1:9">
      <c r="A64" s="53">
        <v>61</v>
      </c>
      <c r="B64" s="318" t="s">
        <v>1250</v>
      </c>
      <c r="C64" s="50"/>
      <c r="D64" s="322">
        <v>653</v>
      </c>
      <c r="E64" s="315">
        <v>61</v>
      </c>
      <c r="F64" s="320" t="s">
        <v>561</v>
      </c>
      <c r="G64" s="320" t="s">
        <v>1251</v>
      </c>
      <c r="H64" s="320" t="s">
        <v>157</v>
      </c>
      <c r="I64" s="315" t="s">
        <v>973</v>
      </c>
    </row>
    <row r="65" spans="1:9">
      <c r="A65" s="53">
        <v>62</v>
      </c>
      <c r="B65" s="318" t="s">
        <v>1252</v>
      </c>
      <c r="C65" s="50"/>
      <c r="D65" s="322">
        <v>6765.74</v>
      </c>
      <c r="E65" s="315">
        <v>62</v>
      </c>
      <c r="F65" s="320" t="s">
        <v>561</v>
      </c>
      <c r="G65" s="320" t="s">
        <v>151</v>
      </c>
      <c r="H65" s="320" t="s">
        <v>157</v>
      </c>
      <c r="I65" s="315" t="s">
        <v>973</v>
      </c>
    </row>
    <row r="66" s="309" customFormat="1" spans="1:9">
      <c r="A66" s="53">
        <v>63</v>
      </c>
      <c r="B66" s="318" t="s">
        <v>1253</v>
      </c>
      <c r="C66" s="325"/>
      <c r="D66" s="322">
        <v>354</v>
      </c>
      <c r="E66" s="315">
        <v>63</v>
      </c>
      <c r="F66" s="225" t="s">
        <v>561</v>
      </c>
      <c r="G66" s="225" t="s">
        <v>151</v>
      </c>
      <c r="H66" s="225" t="s">
        <v>157</v>
      </c>
      <c r="I66" s="253" t="s">
        <v>973</v>
      </c>
    </row>
    <row r="67" s="309" customFormat="1" spans="1:9">
      <c r="A67" s="53">
        <v>64</v>
      </c>
      <c r="B67" s="53" t="s">
        <v>1254</v>
      </c>
      <c r="C67" s="62"/>
      <c r="D67" s="62">
        <v>6783.8</v>
      </c>
      <c r="E67" s="315">
        <v>64</v>
      </c>
      <c r="F67" s="224" t="s">
        <v>561</v>
      </c>
      <c r="G67" s="224" t="s">
        <v>157</v>
      </c>
      <c r="H67" s="224" t="s">
        <v>1036</v>
      </c>
      <c r="I67" s="224" t="s">
        <v>1255</v>
      </c>
    </row>
    <row r="68" s="309" customFormat="1" spans="1:9">
      <c r="A68" s="53">
        <v>65</v>
      </c>
      <c r="B68" s="53" t="s">
        <v>1256</v>
      </c>
      <c r="C68" s="62"/>
      <c r="D68" s="62">
        <v>24</v>
      </c>
      <c r="E68" s="315">
        <v>65</v>
      </c>
      <c r="F68" s="224" t="s">
        <v>566</v>
      </c>
      <c r="G68" s="224" t="s">
        <v>157</v>
      </c>
      <c r="H68" s="224" t="s">
        <v>151</v>
      </c>
      <c r="I68" s="224" t="s">
        <v>583</v>
      </c>
    </row>
    <row r="69" s="309" customFormat="1" spans="1:9">
      <c r="A69" s="53">
        <v>66</v>
      </c>
      <c r="B69" s="53" t="s">
        <v>1257</v>
      </c>
      <c r="C69" s="62"/>
      <c r="D69" s="62">
        <v>18</v>
      </c>
      <c r="E69" s="315">
        <v>66</v>
      </c>
      <c r="F69" s="224" t="s">
        <v>566</v>
      </c>
      <c r="G69" s="224" t="s">
        <v>157</v>
      </c>
      <c r="H69" s="224" t="s">
        <v>151</v>
      </c>
      <c r="I69" s="224" t="s">
        <v>583</v>
      </c>
    </row>
    <row r="70" s="309" customFormat="1" spans="1:9">
      <c r="A70" s="53">
        <v>67</v>
      </c>
      <c r="B70" s="53" t="s">
        <v>952</v>
      </c>
      <c r="C70" s="62"/>
      <c r="D70" s="62">
        <v>318</v>
      </c>
      <c r="E70" s="315" t="s">
        <v>1164</v>
      </c>
      <c r="F70" s="224" t="s">
        <v>561</v>
      </c>
      <c r="G70" s="224" t="s">
        <v>157</v>
      </c>
      <c r="H70" s="224" t="s">
        <v>151</v>
      </c>
      <c r="I70" s="224" t="s">
        <v>583</v>
      </c>
    </row>
    <row r="71" s="309" customFormat="1" spans="1:9">
      <c r="A71" s="53">
        <v>68</v>
      </c>
      <c r="B71" s="53" t="s">
        <v>1258</v>
      </c>
      <c r="C71" s="62"/>
      <c r="D71" s="62">
        <v>30</v>
      </c>
      <c r="E71" s="315">
        <v>68</v>
      </c>
      <c r="F71" s="224" t="s">
        <v>566</v>
      </c>
      <c r="G71" s="224" t="s">
        <v>157</v>
      </c>
      <c r="H71" s="224" t="s">
        <v>763</v>
      </c>
      <c r="I71" s="224" t="s">
        <v>583</v>
      </c>
    </row>
    <row r="72" s="309" customFormat="1" spans="1:9">
      <c r="A72" s="53">
        <v>69</v>
      </c>
      <c r="B72" s="53" t="s">
        <v>1259</v>
      </c>
      <c r="C72" s="62"/>
      <c r="D72" s="326">
        <v>1416.5</v>
      </c>
      <c r="E72" s="315" t="s">
        <v>1260</v>
      </c>
      <c r="F72" s="224" t="s">
        <v>561</v>
      </c>
      <c r="G72" s="224" t="s">
        <v>157</v>
      </c>
      <c r="H72" s="224" t="s">
        <v>151</v>
      </c>
      <c r="I72" s="224" t="s">
        <v>583</v>
      </c>
    </row>
    <row r="73" s="309" customFormat="1" spans="1:9">
      <c r="A73" s="53">
        <v>70</v>
      </c>
      <c r="B73" s="52" t="s">
        <v>1261</v>
      </c>
      <c r="C73" s="50"/>
      <c r="D73" s="326">
        <v>152</v>
      </c>
      <c r="E73" s="315" t="s">
        <v>1262</v>
      </c>
      <c r="F73" s="224" t="s">
        <v>561</v>
      </c>
      <c r="G73" s="224" t="s">
        <v>154</v>
      </c>
      <c r="H73" s="224" t="s">
        <v>151</v>
      </c>
      <c r="I73" s="224" t="s">
        <v>583</v>
      </c>
    </row>
    <row r="74" s="309" customFormat="1" spans="1:9">
      <c r="A74" s="53">
        <v>71</v>
      </c>
      <c r="B74" s="53" t="s">
        <v>1263</v>
      </c>
      <c r="C74" s="53"/>
      <c r="D74" s="274">
        <v>405.7</v>
      </c>
      <c r="E74" s="315" t="s">
        <v>1264</v>
      </c>
      <c r="F74" s="224" t="s">
        <v>566</v>
      </c>
      <c r="G74" s="224" t="s">
        <v>157</v>
      </c>
      <c r="H74" s="224" t="s">
        <v>151</v>
      </c>
      <c r="I74" s="224" t="s">
        <v>583</v>
      </c>
    </row>
    <row r="75" s="309" customFormat="1" spans="1:9">
      <c r="A75" s="53">
        <v>72</v>
      </c>
      <c r="B75" s="53" t="s">
        <v>1265</v>
      </c>
      <c r="C75" s="53"/>
      <c r="D75" s="274">
        <v>840</v>
      </c>
      <c r="E75" s="315">
        <v>72.1</v>
      </c>
      <c r="F75" s="224" t="s">
        <v>566</v>
      </c>
      <c r="G75" s="224" t="s">
        <v>157</v>
      </c>
      <c r="H75" s="224" t="s">
        <v>151</v>
      </c>
      <c r="I75" s="224" t="s">
        <v>583</v>
      </c>
    </row>
    <row r="76" s="309" customFormat="1" spans="1:9">
      <c r="A76" s="53">
        <v>73</v>
      </c>
      <c r="B76" s="53" t="s">
        <v>1266</v>
      </c>
      <c r="C76" s="53"/>
      <c r="D76" s="327">
        <v>1000</v>
      </c>
      <c r="E76" s="315">
        <v>73.1</v>
      </c>
      <c r="F76" s="224" t="s">
        <v>566</v>
      </c>
      <c r="G76" s="224" t="s">
        <v>157</v>
      </c>
      <c r="H76" s="224" t="s">
        <v>151</v>
      </c>
      <c r="I76" s="224" t="s">
        <v>583</v>
      </c>
    </row>
    <row r="77" s="309" customFormat="1" spans="1:9">
      <c r="A77" s="53">
        <v>74</v>
      </c>
      <c r="B77" s="53" t="s">
        <v>1267</v>
      </c>
      <c r="C77" s="53"/>
      <c r="D77" s="327">
        <v>6773.67</v>
      </c>
      <c r="E77" s="315" t="s">
        <v>1268</v>
      </c>
      <c r="F77" s="224" t="s">
        <v>561</v>
      </c>
      <c r="G77" s="224" t="s">
        <v>151</v>
      </c>
      <c r="H77" s="224" t="s">
        <v>157</v>
      </c>
      <c r="I77" s="224" t="s">
        <v>583</v>
      </c>
    </row>
    <row r="78" s="309" customFormat="1" ht="16.5" spans="1:9">
      <c r="A78" s="53">
        <v>75</v>
      </c>
      <c r="B78" s="328" t="s">
        <v>1269</v>
      </c>
      <c r="C78" s="329"/>
      <c r="D78" s="330">
        <v>4192.72</v>
      </c>
      <c r="E78" s="315">
        <v>75</v>
      </c>
      <c r="F78" s="224" t="s">
        <v>561</v>
      </c>
      <c r="G78" s="224" t="s">
        <v>154</v>
      </c>
      <c r="H78" s="224" t="s">
        <v>157</v>
      </c>
      <c r="I78" s="224" t="s">
        <v>583</v>
      </c>
    </row>
    <row r="79" s="309" customFormat="1" ht="16.5" spans="1:9">
      <c r="A79" s="53">
        <v>76</v>
      </c>
      <c r="B79" s="328" t="s">
        <v>1270</v>
      </c>
      <c r="C79" s="329"/>
      <c r="D79" s="330">
        <v>5000</v>
      </c>
      <c r="E79" s="315">
        <v>76.1</v>
      </c>
      <c r="F79" s="224" t="s">
        <v>566</v>
      </c>
      <c r="G79" s="224" t="s">
        <v>154</v>
      </c>
      <c r="H79" s="224"/>
      <c r="I79" s="224" t="s">
        <v>583</v>
      </c>
    </row>
    <row r="80" s="309" customFormat="1" ht="16.5" spans="1:9">
      <c r="A80" s="53">
        <v>77</v>
      </c>
      <c r="B80" s="328" t="s">
        <v>1271</v>
      </c>
      <c r="C80" s="329"/>
      <c r="D80" s="330">
        <v>2000</v>
      </c>
      <c r="E80" s="315">
        <v>77.1</v>
      </c>
      <c r="F80" s="224" t="s">
        <v>566</v>
      </c>
      <c r="G80" s="224" t="s">
        <v>154</v>
      </c>
      <c r="H80" s="224" t="s">
        <v>157</v>
      </c>
      <c r="I80" s="224" t="s">
        <v>583</v>
      </c>
    </row>
    <row r="81" s="309" customFormat="1" ht="16.5" spans="1:9">
      <c r="A81" s="53">
        <v>78</v>
      </c>
      <c r="B81" s="328" t="s">
        <v>1272</v>
      </c>
      <c r="C81" s="329"/>
      <c r="D81" s="330">
        <v>2000</v>
      </c>
      <c r="E81" s="315">
        <v>78.1</v>
      </c>
      <c r="F81" s="224" t="s">
        <v>566</v>
      </c>
      <c r="G81" s="224" t="s">
        <v>154</v>
      </c>
      <c r="H81" s="224" t="s">
        <v>157</v>
      </c>
      <c r="I81" s="224" t="s">
        <v>583</v>
      </c>
    </row>
    <row r="82" s="309" customFormat="1" ht="16.5" spans="1:9">
      <c r="A82" s="53">
        <v>79</v>
      </c>
      <c r="B82" s="328" t="s">
        <v>1273</v>
      </c>
      <c r="C82" s="329"/>
      <c r="D82" s="330">
        <v>600</v>
      </c>
      <c r="E82" s="315">
        <v>79.1</v>
      </c>
      <c r="F82" s="224" t="s">
        <v>566</v>
      </c>
      <c r="G82" s="224" t="s">
        <v>154</v>
      </c>
      <c r="H82" s="224" t="s">
        <v>157</v>
      </c>
      <c r="I82" s="224" t="s">
        <v>583</v>
      </c>
    </row>
    <row r="83" s="309" customFormat="1" spans="1:9">
      <c r="A83" s="53">
        <v>80</v>
      </c>
      <c r="B83" s="52" t="s">
        <v>1274</v>
      </c>
      <c r="C83" s="50"/>
      <c r="D83" s="63">
        <v>2763.85</v>
      </c>
      <c r="E83" s="315">
        <v>80</v>
      </c>
      <c r="F83" s="224" t="s">
        <v>561</v>
      </c>
      <c r="G83" s="224" t="s">
        <v>154</v>
      </c>
      <c r="H83" s="224" t="s">
        <v>157</v>
      </c>
      <c r="I83" s="224" t="s">
        <v>583</v>
      </c>
    </row>
    <row r="84" s="309" customFormat="1" spans="1:9">
      <c r="A84" s="53">
        <v>81</v>
      </c>
      <c r="B84" s="52" t="s">
        <v>1275</v>
      </c>
      <c r="C84" s="50"/>
      <c r="D84" s="63">
        <v>680</v>
      </c>
      <c r="E84" s="315">
        <v>81.1</v>
      </c>
      <c r="F84" s="224" t="s">
        <v>561</v>
      </c>
      <c r="G84" s="224" t="s">
        <v>154</v>
      </c>
      <c r="H84" s="224" t="s">
        <v>157</v>
      </c>
      <c r="I84" s="224" t="s">
        <v>583</v>
      </c>
    </row>
    <row r="85" s="309" customFormat="1" spans="1:9">
      <c r="A85" s="53">
        <v>82</v>
      </c>
      <c r="B85" s="52" t="s">
        <v>739</v>
      </c>
      <c r="C85" s="50"/>
      <c r="D85" s="63">
        <v>4000</v>
      </c>
      <c r="E85" s="315" t="s">
        <v>1276</v>
      </c>
      <c r="F85" s="224" t="s">
        <v>566</v>
      </c>
      <c r="G85" s="224" t="s">
        <v>154</v>
      </c>
      <c r="H85" s="224" t="s">
        <v>157</v>
      </c>
      <c r="I85" s="224" t="s">
        <v>583</v>
      </c>
    </row>
    <row r="86" s="309" customFormat="1" spans="1:9">
      <c r="A86" s="53">
        <v>83</v>
      </c>
      <c r="B86" s="52" t="s">
        <v>1166</v>
      </c>
      <c r="C86" s="50"/>
      <c r="D86" s="63">
        <v>215</v>
      </c>
      <c r="E86" s="315">
        <v>83.1</v>
      </c>
      <c r="F86" s="224" t="s">
        <v>566</v>
      </c>
      <c r="G86" s="224" t="s">
        <v>154</v>
      </c>
      <c r="H86" s="224" t="s">
        <v>157</v>
      </c>
      <c r="I86" s="224" t="s">
        <v>583</v>
      </c>
    </row>
    <row r="87" s="309" customFormat="1" spans="1:9">
      <c r="A87" s="53">
        <v>84</v>
      </c>
      <c r="B87" s="52" t="s">
        <v>856</v>
      </c>
      <c r="C87" s="50"/>
      <c r="D87" s="63">
        <v>420</v>
      </c>
      <c r="E87" s="315">
        <v>84.1</v>
      </c>
      <c r="F87" s="224" t="s">
        <v>561</v>
      </c>
      <c r="G87" s="224" t="s">
        <v>154</v>
      </c>
      <c r="H87" s="224" t="s">
        <v>157</v>
      </c>
      <c r="I87" s="224" t="s">
        <v>583</v>
      </c>
    </row>
    <row r="88" s="309" customFormat="1" spans="1:9">
      <c r="A88" s="53">
        <v>85</v>
      </c>
      <c r="B88" s="52" t="s">
        <v>1277</v>
      </c>
      <c r="C88" s="50"/>
      <c r="D88" s="63">
        <v>464</v>
      </c>
      <c r="E88" s="315">
        <v>85.1</v>
      </c>
      <c r="F88" s="224" t="s">
        <v>561</v>
      </c>
      <c r="G88" s="224" t="s">
        <v>154</v>
      </c>
      <c r="H88" s="224" t="s">
        <v>157</v>
      </c>
      <c r="I88" s="224" t="s">
        <v>583</v>
      </c>
    </row>
    <row r="89" s="309" customFormat="1" spans="1:9">
      <c r="A89" s="53">
        <v>86</v>
      </c>
      <c r="B89" s="52" t="s">
        <v>1278</v>
      </c>
      <c r="C89" s="50"/>
      <c r="D89" s="63">
        <v>100</v>
      </c>
      <c r="E89" s="315">
        <v>86.1</v>
      </c>
      <c r="F89" s="224" t="s">
        <v>566</v>
      </c>
      <c r="G89" s="224" t="s">
        <v>154</v>
      </c>
      <c r="H89" s="224" t="s">
        <v>157</v>
      </c>
      <c r="I89" s="224" t="s">
        <v>583</v>
      </c>
    </row>
    <row r="90" s="309" customFormat="1" ht="16.5" spans="1:9">
      <c r="A90" s="53">
        <v>87</v>
      </c>
      <c r="B90" s="328" t="s">
        <v>1279</v>
      </c>
      <c r="C90" s="329"/>
      <c r="D90" s="330">
        <v>596</v>
      </c>
      <c r="E90" s="315">
        <v>87.1</v>
      </c>
      <c r="F90" s="224" t="s">
        <v>561</v>
      </c>
      <c r="G90" s="224" t="s">
        <v>154</v>
      </c>
      <c r="H90" s="224" t="s">
        <v>157</v>
      </c>
      <c r="I90" s="224"/>
    </row>
    <row r="91" s="309" customFormat="1" ht="16.5" spans="1:9">
      <c r="A91" s="53">
        <v>88</v>
      </c>
      <c r="B91" s="328" t="s">
        <v>1280</v>
      </c>
      <c r="C91" s="329"/>
      <c r="D91" s="330">
        <v>3346</v>
      </c>
      <c r="E91" s="315">
        <v>88.1</v>
      </c>
      <c r="F91" s="224" t="s">
        <v>561</v>
      </c>
      <c r="G91" s="224" t="s">
        <v>154</v>
      </c>
      <c r="H91" s="224" t="s">
        <v>157</v>
      </c>
      <c r="I91" s="224"/>
    </row>
    <row r="92" s="309" customFormat="1" ht="16.5" spans="1:9">
      <c r="A92" s="53">
        <v>89</v>
      </c>
      <c r="B92" s="328" t="s">
        <v>1281</v>
      </c>
      <c r="C92" s="329"/>
      <c r="D92" s="330">
        <v>860</v>
      </c>
      <c r="E92" s="315">
        <v>89</v>
      </c>
      <c r="F92" s="224" t="s">
        <v>561</v>
      </c>
      <c r="G92" s="224" t="s">
        <v>154</v>
      </c>
      <c r="H92" s="224" t="s">
        <v>157</v>
      </c>
      <c r="I92" s="224"/>
    </row>
    <row r="93" s="309" customFormat="1" ht="16.5" spans="1:9">
      <c r="A93" s="53">
        <v>90</v>
      </c>
      <c r="B93" s="328" t="s">
        <v>1282</v>
      </c>
      <c r="C93" s="329"/>
      <c r="D93" s="330">
        <v>2000</v>
      </c>
      <c r="E93" s="315">
        <v>90.1</v>
      </c>
      <c r="F93" s="224" t="s">
        <v>566</v>
      </c>
      <c r="G93" s="224" t="s">
        <v>154</v>
      </c>
      <c r="H93" s="224" t="s">
        <v>157</v>
      </c>
      <c r="I93" s="224" t="s">
        <v>583</v>
      </c>
    </row>
    <row r="94" s="309" customFormat="1" ht="16.5" spans="1:9">
      <c r="A94" s="53">
        <v>91</v>
      </c>
      <c r="B94" s="328" t="s">
        <v>260</v>
      </c>
      <c r="C94" s="329"/>
      <c r="D94" s="330">
        <v>31</v>
      </c>
      <c r="E94" s="315">
        <v>91.1</v>
      </c>
      <c r="F94" s="224" t="s">
        <v>566</v>
      </c>
      <c r="G94" s="224" t="s">
        <v>154</v>
      </c>
      <c r="H94" s="224" t="s">
        <v>157</v>
      </c>
      <c r="I94" s="224" t="s">
        <v>583</v>
      </c>
    </row>
    <row r="95" s="309" customFormat="1" ht="16.5" spans="1:9">
      <c r="A95" s="53">
        <v>92</v>
      </c>
      <c r="B95" s="328" t="s">
        <v>1005</v>
      </c>
      <c r="C95" s="329"/>
      <c r="D95" s="330">
        <v>80</v>
      </c>
      <c r="E95" s="315">
        <v>92.1</v>
      </c>
      <c r="F95" s="224" t="s">
        <v>566</v>
      </c>
      <c r="G95" s="224" t="s">
        <v>154</v>
      </c>
      <c r="H95" s="224" t="s">
        <v>157</v>
      </c>
      <c r="I95" s="224" t="s">
        <v>583</v>
      </c>
    </row>
    <row r="96" s="309" customFormat="1" ht="16.5" spans="1:9">
      <c r="A96" s="53">
        <v>93</v>
      </c>
      <c r="B96" s="328" t="s">
        <v>1283</v>
      </c>
      <c r="C96" s="329"/>
      <c r="D96" s="330">
        <v>7950.2</v>
      </c>
      <c r="E96" s="315"/>
      <c r="F96" s="320"/>
      <c r="G96" s="320"/>
      <c r="H96" s="320"/>
      <c r="I96" s="315"/>
    </row>
    <row r="97" s="309" customFormat="1" spans="1:9">
      <c r="A97" s="331"/>
      <c r="B97" s="331"/>
      <c r="C97" s="332"/>
      <c r="D97" s="333">
        <f>SUM(D4:D96)</f>
        <v>213495.59</v>
      </c>
      <c r="E97" s="334"/>
      <c r="F97" s="335"/>
      <c r="G97" s="335"/>
      <c r="H97" s="335"/>
      <c r="I97" s="334"/>
    </row>
    <row r="98" s="310" customFormat="1" spans="1:9">
      <c r="A98" s="75"/>
      <c r="B98" s="75" t="s">
        <v>968</v>
      </c>
      <c r="C98" s="75"/>
      <c r="D98" s="336"/>
      <c r="E98" s="75"/>
      <c r="F98" s="75" t="s">
        <v>970</v>
      </c>
      <c r="G98" s="75"/>
      <c r="H98" s="337"/>
      <c r="I98" s="338"/>
    </row>
    <row r="99" s="311" customFormat="1" spans="1:9">
      <c r="A99" s="122"/>
      <c r="B99" s="122"/>
      <c r="C99" s="122"/>
      <c r="D99" s="339"/>
      <c r="E99" s="122"/>
      <c r="F99" s="122"/>
      <c r="G99" s="122"/>
      <c r="H99" s="340"/>
      <c r="I99" s="341"/>
    </row>
  </sheetData>
  <mergeCells count="2">
    <mergeCell ref="A1:I1"/>
    <mergeCell ref="A2:I2"/>
  </mergeCells>
  <dataValidations count="3">
    <dataValidation type="list" allowBlank="1" showInputMessage="1" showErrorMessage="1" sqref="C1:C3">
      <formula1>"材料费,机械费,工资,福利费,招待费,差旅费,车辆费,办公费,租赁费,水电费,其他,安全费"</formula1>
    </dataValidation>
    <dataValidation type="list" allowBlank="1" showInputMessage="1" showErrorMessage="1" sqref="F1:F3">
      <formula1>"是,否"</formula1>
    </dataValidation>
    <dataValidation type="list" allowBlank="1" showInputMessage="1" showErrorMessage="1" sqref="F4:F97">
      <formula1>"有,无"</formula1>
    </dataValidation>
  </dataValidations>
  <pageMargins left="0.75" right="0.75" top="1" bottom="1" header="0.5" footer="0.5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97"/>
  <sheetViews>
    <sheetView topLeftCell="A77" workbookViewId="0">
      <selection activeCell="D97" sqref="D97"/>
    </sheetView>
  </sheetViews>
  <sheetFormatPr defaultColWidth="9" defaultRowHeight="13.5"/>
  <cols>
    <col min="2" max="2" width="38.25" customWidth="1"/>
    <col min="4" max="4" width="10.6666666666667"/>
    <col min="5" max="5" width="12.6333333333333" customWidth="1"/>
    <col min="9" max="9" width="18.3833333333333" customWidth="1"/>
  </cols>
  <sheetData>
    <row r="1" ht="27" spans="1:9">
      <c r="A1" s="268" t="s">
        <v>136</v>
      </c>
      <c r="B1" s="269"/>
      <c r="C1" s="269"/>
      <c r="D1" s="269"/>
      <c r="E1" s="270"/>
      <c r="F1" s="269"/>
      <c r="G1" s="269"/>
      <c r="H1" s="269"/>
      <c r="I1" s="269"/>
    </row>
    <row r="2" spans="1:9">
      <c r="A2" s="271" t="s">
        <v>1284</v>
      </c>
      <c r="B2" s="271"/>
      <c r="C2" s="271"/>
      <c r="D2" s="271"/>
      <c r="E2" s="272"/>
      <c r="F2" s="271"/>
      <c r="G2" s="271"/>
      <c r="H2" s="271"/>
      <c r="I2" s="271"/>
    </row>
    <row r="3" ht="24" spans="1:9">
      <c r="A3" s="218" t="s">
        <v>138</v>
      </c>
      <c r="B3" s="218" t="s">
        <v>139</v>
      </c>
      <c r="C3" s="218" t="s">
        <v>140</v>
      </c>
      <c r="D3" s="218" t="s">
        <v>141</v>
      </c>
      <c r="E3" s="219" t="s">
        <v>142</v>
      </c>
      <c r="F3" s="218" t="s">
        <v>143</v>
      </c>
      <c r="G3" s="218" t="s">
        <v>144</v>
      </c>
      <c r="H3" s="218" t="s">
        <v>145</v>
      </c>
      <c r="I3" s="218" t="s">
        <v>3</v>
      </c>
    </row>
    <row r="4" spans="1:9">
      <c r="A4" s="53">
        <v>1</v>
      </c>
      <c r="B4" s="53" t="s">
        <v>1285</v>
      </c>
      <c r="C4" s="50"/>
      <c r="D4" s="274">
        <v>135</v>
      </c>
      <c r="E4" s="294" t="s">
        <v>847</v>
      </c>
      <c r="F4" s="295" t="s">
        <v>561</v>
      </c>
      <c r="G4" s="295" t="s">
        <v>157</v>
      </c>
      <c r="H4" s="295" t="s">
        <v>151</v>
      </c>
      <c r="I4" s="262" t="s">
        <v>1286</v>
      </c>
    </row>
    <row r="5" spans="1:9">
      <c r="A5" s="53">
        <v>2</v>
      </c>
      <c r="B5" s="53" t="s">
        <v>1287</v>
      </c>
      <c r="C5" s="50"/>
      <c r="D5" s="274">
        <v>180</v>
      </c>
      <c r="E5" s="294" t="s">
        <v>849</v>
      </c>
      <c r="F5" s="295" t="s">
        <v>561</v>
      </c>
      <c r="G5" s="295" t="s">
        <v>157</v>
      </c>
      <c r="H5" s="295" t="s">
        <v>151</v>
      </c>
      <c r="I5" s="262" t="s">
        <v>1286</v>
      </c>
    </row>
    <row r="6" spans="1:9">
      <c r="A6" s="53">
        <v>3</v>
      </c>
      <c r="B6" s="296" t="s">
        <v>1288</v>
      </c>
      <c r="C6" s="50"/>
      <c r="D6" s="297">
        <v>255</v>
      </c>
      <c r="E6" s="298">
        <v>3</v>
      </c>
      <c r="F6" s="299" t="s">
        <v>561</v>
      </c>
      <c r="G6" s="300" t="s">
        <v>157</v>
      </c>
      <c r="H6" s="295" t="s">
        <v>151</v>
      </c>
      <c r="I6" s="301" t="s">
        <v>1289</v>
      </c>
    </row>
    <row r="7" spans="1:9">
      <c r="A7" s="53">
        <v>4</v>
      </c>
      <c r="B7" s="226" t="s">
        <v>1290</v>
      </c>
      <c r="C7" s="50"/>
      <c r="D7" s="274">
        <v>23.5</v>
      </c>
      <c r="E7" s="302" t="s">
        <v>430</v>
      </c>
      <c r="F7" s="303" t="s">
        <v>566</v>
      </c>
      <c r="G7" s="303" t="s">
        <v>157</v>
      </c>
      <c r="H7" s="303" t="s">
        <v>151</v>
      </c>
      <c r="I7" s="303" t="s">
        <v>583</v>
      </c>
    </row>
    <row r="8" spans="1:9">
      <c r="A8" s="53">
        <v>5</v>
      </c>
      <c r="B8" s="53" t="s">
        <v>1291</v>
      </c>
      <c r="C8" s="50"/>
      <c r="D8" s="274">
        <v>1105</v>
      </c>
      <c r="E8" s="275" t="s">
        <v>1292</v>
      </c>
      <c r="F8" s="224" t="s">
        <v>561</v>
      </c>
      <c r="G8" s="295" t="s">
        <v>157</v>
      </c>
      <c r="H8" s="295" t="s">
        <v>151</v>
      </c>
      <c r="I8" s="224" t="s">
        <v>1286</v>
      </c>
    </row>
    <row r="9" spans="1:9">
      <c r="A9" s="53">
        <v>6</v>
      </c>
      <c r="B9" s="53" t="s">
        <v>1293</v>
      </c>
      <c r="C9" s="50"/>
      <c r="D9" s="274">
        <v>26.98</v>
      </c>
      <c r="E9" s="275" t="s">
        <v>227</v>
      </c>
      <c r="F9" s="224" t="s">
        <v>566</v>
      </c>
      <c r="G9" s="295" t="s">
        <v>157</v>
      </c>
      <c r="H9" s="295" t="s">
        <v>151</v>
      </c>
      <c r="I9" s="224" t="s">
        <v>1294</v>
      </c>
    </row>
    <row r="10" spans="1:9">
      <c r="A10" s="53">
        <v>7</v>
      </c>
      <c r="B10" s="53" t="s">
        <v>1295</v>
      </c>
      <c r="C10" s="50"/>
      <c r="D10" s="274">
        <v>308</v>
      </c>
      <c r="E10" s="275" t="s">
        <v>435</v>
      </c>
      <c r="F10" s="224" t="s">
        <v>566</v>
      </c>
      <c r="G10" s="295" t="s">
        <v>575</v>
      </c>
      <c r="H10" s="295" t="s">
        <v>151</v>
      </c>
      <c r="I10" s="224" t="s">
        <v>1294</v>
      </c>
    </row>
    <row r="11" spans="1:9">
      <c r="A11" s="53">
        <v>8</v>
      </c>
      <c r="B11" s="53" t="s">
        <v>1296</v>
      </c>
      <c r="C11" s="50"/>
      <c r="D11" s="274">
        <v>100</v>
      </c>
      <c r="E11" s="275" t="s">
        <v>1297</v>
      </c>
      <c r="F11" s="224" t="s">
        <v>561</v>
      </c>
      <c r="G11" s="295" t="s">
        <v>154</v>
      </c>
      <c r="H11" s="295" t="s">
        <v>157</v>
      </c>
      <c r="I11" s="224" t="s">
        <v>1286</v>
      </c>
    </row>
    <row r="12" spans="1:9">
      <c r="A12" s="53">
        <v>9</v>
      </c>
      <c r="B12" s="53" t="s">
        <v>1296</v>
      </c>
      <c r="C12" s="50"/>
      <c r="D12" s="274">
        <v>300</v>
      </c>
      <c r="E12" s="275" t="s">
        <v>1298</v>
      </c>
      <c r="F12" s="224" t="s">
        <v>561</v>
      </c>
      <c r="G12" s="295" t="s">
        <v>154</v>
      </c>
      <c r="H12" s="295" t="s">
        <v>157</v>
      </c>
      <c r="I12" s="224" t="s">
        <v>1286</v>
      </c>
    </row>
    <row r="13" spans="1:9">
      <c r="A13" s="53">
        <v>10</v>
      </c>
      <c r="B13" s="53" t="s">
        <v>1299</v>
      </c>
      <c r="C13" s="50"/>
      <c r="D13" s="274">
        <v>3131.92</v>
      </c>
      <c r="E13" s="275" t="s">
        <v>1300</v>
      </c>
      <c r="F13" s="224" t="s">
        <v>561</v>
      </c>
      <c r="G13" s="295" t="s">
        <v>154</v>
      </c>
      <c r="H13" s="295" t="s">
        <v>157</v>
      </c>
      <c r="I13" s="224" t="s">
        <v>1286</v>
      </c>
    </row>
    <row r="14" spans="1:9">
      <c r="A14" s="53">
        <v>11</v>
      </c>
      <c r="B14" s="226" t="s">
        <v>1301</v>
      </c>
      <c r="C14" s="50"/>
      <c r="D14" s="274">
        <v>242.4</v>
      </c>
      <c r="E14" s="285" t="s">
        <v>1302</v>
      </c>
      <c r="F14" s="225"/>
      <c r="G14" s="303" t="s">
        <v>154</v>
      </c>
      <c r="H14" s="303" t="s">
        <v>157</v>
      </c>
      <c r="I14" s="224" t="s">
        <v>1286</v>
      </c>
    </row>
    <row r="15" spans="1:9">
      <c r="A15" s="53">
        <v>12</v>
      </c>
      <c r="B15" s="226" t="s">
        <v>1303</v>
      </c>
      <c r="C15" s="50"/>
      <c r="D15" s="274">
        <v>600</v>
      </c>
      <c r="E15" s="285" t="s">
        <v>1304</v>
      </c>
      <c r="F15" s="225" t="s">
        <v>561</v>
      </c>
      <c r="G15" s="303" t="s">
        <v>154</v>
      </c>
      <c r="H15" s="303" t="s">
        <v>157</v>
      </c>
      <c r="I15" s="225" t="s">
        <v>1294</v>
      </c>
    </row>
    <row r="16" spans="1:9">
      <c r="A16" s="53">
        <v>13</v>
      </c>
      <c r="B16" s="53" t="s">
        <v>1305</v>
      </c>
      <c r="C16" s="50"/>
      <c r="D16" s="274">
        <v>302</v>
      </c>
      <c r="E16" s="275" t="s">
        <v>1306</v>
      </c>
      <c r="F16" s="224" t="s">
        <v>561</v>
      </c>
      <c r="G16" s="295" t="s">
        <v>157</v>
      </c>
      <c r="H16" s="295" t="s">
        <v>151</v>
      </c>
      <c r="I16" s="224" t="s">
        <v>1286</v>
      </c>
    </row>
    <row r="17" spans="1:9">
      <c r="A17" s="53">
        <v>14</v>
      </c>
      <c r="B17" s="53" t="s">
        <v>1307</v>
      </c>
      <c r="C17" s="50"/>
      <c r="D17" s="274">
        <v>87.4</v>
      </c>
      <c r="E17" s="275" t="s">
        <v>1308</v>
      </c>
      <c r="F17" s="224" t="s">
        <v>566</v>
      </c>
      <c r="G17" s="295" t="s">
        <v>157</v>
      </c>
      <c r="H17" s="295" t="s">
        <v>151</v>
      </c>
      <c r="I17" s="224" t="s">
        <v>1309</v>
      </c>
    </row>
    <row r="18" spans="1:9">
      <c r="A18" s="53">
        <v>15</v>
      </c>
      <c r="B18" s="296" t="s">
        <v>952</v>
      </c>
      <c r="C18" s="50"/>
      <c r="D18" s="297">
        <v>194.98</v>
      </c>
      <c r="E18" s="304" t="s">
        <v>446</v>
      </c>
      <c r="F18" s="305" t="s">
        <v>566</v>
      </c>
      <c r="G18" s="299" t="s">
        <v>154</v>
      </c>
      <c r="H18" s="299" t="s">
        <v>157</v>
      </c>
      <c r="I18" s="305" t="s">
        <v>1294</v>
      </c>
    </row>
    <row r="19" spans="1:9">
      <c r="A19" s="53">
        <v>16</v>
      </c>
      <c r="B19" s="53" t="s">
        <v>1310</v>
      </c>
      <c r="C19" s="50"/>
      <c r="D19" s="274">
        <v>2550</v>
      </c>
      <c r="E19" s="275" t="s">
        <v>1311</v>
      </c>
      <c r="F19" s="224" t="s">
        <v>566</v>
      </c>
      <c r="G19" s="295" t="s">
        <v>157</v>
      </c>
      <c r="H19" s="295" t="s">
        <v>151</v>
      </c>
      <c r="I19" s="224" t="s">
        <v>1309</v>
      </c>
    </row>
    <row r="20" spans="1:9">
      <c r="A20" s="53">
        <v>17</v>
      </c>
      <c r="B20" s="53" t="s">
        <v>1312</v>
      </c>
      <c r="C20" s="50"/>
      <c r="D20" s="274">
        <v>1800</v>
      </c>
      <c r="E20" s="275" t="s">
        <v>1313</v>
      </c>
      <c r="F20" s="224" t="s">
        <v>566</v>
      </c>
      <c r="G20" s="295" t="s">
        <v>157</v>
      </c>
      <c r="H20" s="295" t="s">
        <v>151</v>
      </c>
      <c r="I20" s="224" t="s">
        <v>1286</v>
      </c>
    </row>
    <row r="21" spans="1:9">
      <c r="A21" s="53">
        <v>18</v>
      </c>
      <c r="B21" s="53" t="s">
        <v>1314</v>
      </c>
      <c r="C21" s="50"/>
      <c r="D21" s="274">
        <v>77</v>
      </c>
      <c r="E21" s="275" t="s">
        <v>348</v>
      </c>
      <c r="F21" s="224" t="s">
        <v>566</v>
      </c>
      <c r="G21" s="295" t="s">
        <v>157</v>
      </c>
      <c r="H21" s="295" t="s">
        <v>151</v>
      </c>
      <c r="I21" s="224" t="s">
        <v>1294</v>
      </c>
    </row>
    <row r="22" spans="1:9">
      <c r="A22" s="53">
        <v>19</v>
      </c>
      <c r="B22" s="53" t="s">
        <v>1315</v>
      </c>
      <c r="C22" s="50"/>
      <c r="D22" s="274">
        <v>3000</v>
      </c>
      <c r="E22" s="275" t="s">
        <v>1316</v>
      </c>
      <c r="F22" s="224" t="s">
        <v>561</v>
      </c>
      <c r="G22" s="295" t="s">
        <v>157</v>
      </c>
      <c r="H22" s="295" t="s">
        <v>151</v>
      </c>
      <c r="I22" s="224" t="s">
        <v>1286</v>
      </c>
    </row>
    <row r="23" spans="1:9">
      <c r="A23" s="53">
        <v>20</v>
      </c>
      <c r="B23" s="53" t="s">
        <v>559</v>
      </c>
      <c r="C23" s="50"/>
      <c r="D23" s="274">
        <v>325</v>
      </c>
      <c r="E23" s="275" t="s">
        <v>1317</v>
      </c>
      <c r="F23" s="224" t="s">
        <v>561</v>
      </c>
      <c r="G23" s="295" t="s">
        <v>157</v>
      </c>
      <c r="H23" s="295" t="s">
        <v>151</v>
      </c>
      <c r="I23" s="224" t="s">
        <v>1286</v>
      </c>
    </row>
    <row r="24" spans="1:9">
      <c r="A24" s="53">
        <v>21</v>
      </c>
      <c r="B24" s="226" t="s">
        <v>1318</v>
      </c>
      <c r="C24" s="50"/>
      <c r="D24" s="306">
        <v>584.22</v>
      </c>
      <c r="E24" s="285" t="s">
        <v>1319</v>
      </c>
      <c r="F24" s="225" t="s">
        <v>561</v>
      </c>
      <c r="G24" s="303" t="s">
        <v>157</v>
      </c>
      <c r="H24" s="303" t="s">
        <v>151</v>
      </c>
      <c r="I24" s="225" t="s">
        <v>1286</v>
      </c>
    </row>
    <row r="25" spans="1:9">
      <c r="A25" s="53">
        <v>22</v>
      </c>
      <c r="B25" s="53" t="s">
        <v>1320</v>
      </c>
      <c r="C25" s="50"/>
      <c r="D25" s="274">
        <v>1529</v>
      </c>
      <c r="E25" s="275" t="s">
        <v>1321</v>
      </c>
      <c r="F25" s="224" t="s">
        <v>561</v>
      </c>
      <c r="G25" s="224" t="s">
        <v>1322</v>
      </c>
      <c r="H25" s="307" t="s">
        <v>157</v>
      </c>
      <c r="I25" s="224" t="s">
        <v>1286</v>
      </c>
    </row>
    <row r="26" spans="1:9">
      <c r="A26" s="53">
        <v>23</v>
      </c>
      <c r="B26" s="52" t="s">
        <v>1323</v>
      </c>
      <c r="C26" s="50"/>
      <c r="D26" s="63">
        <v>3333</v>
      </c>
      <c r="E26" s="275" t="s">
        <v>1324</v>
      </c>
      <c r="F26" s="224" t="s">
        <v>561</v>
      </c>
      <c r="G26" s="224" t="s">
        <v>575</v>
      </c>
      <c r="H26" s="224" t="s">
        <v>157</v>
      </c>
      <c r="I26" s="224" t="s">
        <v>1286</v>
      </c>
    </row>
    <row r="27" spans="1:9">
      <c r="A27" s="53">
        <v>24</v>
      </c>
      <c r="B27" s="52" t="s">
        <v>1325</v>
      </c>
      <c r="C27" s="50"/>
      <c r="D27" s="63">
        <v>6000</v>
      </c>
      <c r="E27" s="275" t="s">
        <v>1326</v>
      </c>
      <c r="F27" s="224" t="s">
        <v>566</v>
      </c>
      <c r="G27" s="224" t="s">
        <v>157</v>
      </c>
      <c r="H27" s="224" t="s">
        <v>1036</v>
      </c>
      <c r="I27" s="224" t="s">
        <v>1327</v>
      </c>
    </row>
    <row r="28" spans="1:9">
      <c r="A28" s="53">
        <v>25</v>
      </c>
      <c r="B28" s="223" t="s">
        <v>952</v>
      </c>
      <c r="C28" s="50"/>
      <c r="D28" s="221">
        <v>320</v>
      </c>
      <c r="E28" s="285" t="s">
        <v>1328</v>
      </c>
      <c r="F28" s="225" t="s">
        <v>561</v>
      </c>
      <c r="G28" s="225" t="s">
        <v>151</v>
      </c>
      <c r="H28" s="225" t="s">
        <v>157</v>
      </c>
      <c r="I28" s="225" t="s">
        <v>1286</v>
      </c>
    </row>
    <row r="29" spans="1:9">
      <c r="A29" s="53">
        <v>26</v>
      </c>
      <c r="B29" s="223" t="s">
        <v>1329</v>
      </c>
      <c r="C29" s="50"/>
      <c r="D29" s="221">
        <v>35</v>
      </c>
      <c r="E29" s="285" t="s">
        <v>605</v>
      </c>
      <c r="F29" s="225" t="s">
        <v>566</v>
      </c>
      <c r="G29" s="225" t="s">
        <v>151</v>
      </c>
      <c r="H29" s="225" t="s">
        <v>157</v>
      </c>
      <c r="I29" s="225" t="s">
        <v>1294</v>
      </c>
    </row>
    <row r="30" spans="1:9">
      <c r="A30" s="53">
        <v>27</v>
      </c>
      <c r="B30" s="223" t="s">
        <v>1330</v>
      </c>
      <c r="C30" s="50"/>
      <c r="D30" s="221">
        <v>200</v>
      </c>
      <c r="E30" s="285" t="s">
        <v>1331</v>
      </c>
      <c r="F30" s="225" t="s">
        <v>561</v>
      </c>
      <c r="G30" s="225" t="s">
        <v>151</v>
      </c>
      <c r="H30" s="225" t="s">
        <v>157</v>
      </c>
      <c r="I30" s="225" t="s">
        <v>1286</v>
      </c>
    </row>
    <row r="31" customFormat="1" spans="1:9">
      <c r="B31" t="s">
        <v>968</v>
      </c>
      <c r="F31" t="s">
        <v>970</v>
      </c>
    </row>
    <row r="32" spans="1:9">
      <c r="A32" s="53">
        <v>28</v>
      </c>
      <c r="B32" s="226" t="s">
        <v>1332</v>
      </c>
      <c r="C32" s="50"/>
      <c r="D32" s="274">
        <v>1440</v>
      </c>
      <c r="E32" s="285" t="s">
        <v>1333</v>
      </c>
      <c r="F32" s="225" t="s">
        <v>561</v>
      </c>
      <c r="G32" s="225" t="s">
        <v>157</v>
      </c>
      <c r="H32" s="225" t="s">
        <v>573</v>
      </c>
      <c r="I32" s="225" t="s">
        <v>1286</v>
      </c>
    </row>
    <row r="33" spans="1:9">
      <c r="A33" s="53">
        <v>29</v>
      </c>
      <c r="B33" s="296" t="s">
        <v>1334</v>
      </c>
      <c r="C33" s="50"/>
      <c r="D33" s="297">
        <v>77</v>
      </c>
      <c r="E33" s="304" t="s">
        <v>1335</v>
      </c>
      <c r="F33" s="305" t="s">
        <v>561</v>
      </c>
      <c r="G33" s="305" t="s">
        <v>157</v>
      </c>
      <c r="H33" s="305" t="s">
        <v>573</v>
      </c>
      <c r="I33" s="305" t="s">
        <v>1294</v>
      </c>
    </row>
    <row r="34" spans="1:9">
      <c r="A34" s="53">
        <v>30</v>
      </c>
      <c r="B34" s="296" t="s">
        <v>1336</v>
      </c>
      <c r="C34" s="50"/>
      <c r="D34" s="297">
        <v>640</v>
      </c>
      <c r="E34" s="304" t="s">
        <v>469</v>
      </c>
      <c r="F34" s="305" t="s">
        <v>561</v>
      </c>
      <c r="G34" s="305" t="s">
        <v>157</v>
      </c>
      <c r="H34" s="305" t="s">
        <v>573</v>
      </c>
      <c r="I34" s="305" t="s">
        <v>1289</v>
      </c>
    </row>
    <row r="35" spans="1:9">
      <c r="A35" s="53">
        <v>31</v>
      </c>
      <c r="B35" s="53" t="s">
        <v>1337</v>
      </c>
      <c r="C35" s="50"/>
      <c r="D35" s="274">
        <v>3850.9</v>
      </c>
      <c r="E35" s="275" t="s">
        <v>1338</v>
      </c>
      <c r="F35" s="224" t="s">
        <v>561</v>
      </c>
      <c r="G35" s="224" t="s">
        <v>763</v>
      </c>
      <c r="H35" s="224" t="s">
        <v>157</v>
      </c>
      <c r="I35" s="224" t="s">
        <v>1286</v>
      </c>
    </row>
    <row r="36" spans="1:9">
      <c r="A36" s="53">
        <v>32</v>
      </c>
      <c r="B36" s="53" t="s">
        <v>1339</v>
      </c>
      <c r="C36" s="50"/>
      <c r="D36" s="274">
        <v>12</v>
      </c>
      <c r="E36" s="275" t="s">
        <v>471</v>
      </c>
      <c r="F36" s="224" t="s">
        <v>566</v>
      </c>
      <c r="G36" s="224" t="s">
        <v>157</v>
      </c>
      <c r="H36" s="224" t="s">
        <v>573</v>
      </c>
      <c r="I36" s="224" t="s">
        <v>583</v>
      </c>
    </row>
    <row r="37" spans="1:9">
      <c r="A37" s="53">
        <v>33</v>
      </c>
      <c r="B37" s="53" t="s">
        <v>1340</v>
      </c>
      <c r="C37" s="50"/>
      <c r="D37" s="274">
        <v>260</v>
      </c>
      <c r="E37" s="275" t="s">
        <v>1341</v>
      </c>
      <c r="F37" s="224" t="s">
        <v>561</v>
      </c>
      <c r="G37" s="224" t="s">
        <v>151</v>
      </c>
      <c r="H37" s="224" t="s">
        <v>157</v>
      </c>
      <c r="I37" s="224" t="s">
        <v>1286</v>
      </c>
    </row>
    <row r="38" spans="1:9">
      <c r="A38" s="53">
        <v>34</v>
      </c>
      <c r="B38" s="53" t="s">
        <v>1342</v>
      </c>
      <c r="C38" s="50"/>
      <c r="D38" s="274">
        <v>528</v>
      </c>
      <c r="E38" s="275" t="s">
        <v>1343</v>
      </c>
      <c r="F38" s="224" t="s">
        <v>566</v>
      </c>
      <c r="G38" s="224" t="s">
        <v>151</v>
      </c>
      <c r="H38" s="224" t="s">
        <v>157</v>
      </c>
      <c r="I38" s="224" t="s">
        <v>1344</v>
      </c>
    </row>
    <row r="39" spans="1:9">
      <c r="A39" s="53">
        <v>35</v>
      </c>
      <c r="B39" s="53" t="s">
        <v>1345</v>
      </c>
      <c r="C39" s="50"/>
      <c r="D39" s="274">
        <v>400</v>
      </c>
      <c r="E39" s="275" t="s">
        <v>1346</v>
      </c>
      <c r="F39" s="224" t="s">
        <v>561</v>
      </c>
      <c r="G39" s="224" t="s">
        <v>763</v>
      </c>
      <c r="H39" s="224" t="s">
        <v>157</v>
      </c>
      <c r="I39" s="224" t="s">
        <v>1286</v>
      </c>
    </row>
    <row r="40" spans="1:9">
      <c r="A40" s="53">
        <v>36</v>
      </c>
      <c r="B40" s="53" t="s">
        <v>952</v>
      </c>
      <c r="C40" s="50"/>
      <c r="D40" s="274">
        <v>325</v>
      </c>
      <c r="E40" s="275" t="s">
        <v>754</v>
      </c>
      <c r="F40" s="224" t="s">
        <v>561</v>
      </c>
      <c r="G40" s="224" t="s">
        <v>151</v>
      </c>
      <c r="H40" s="224" t="s">
        <v>157</v>
      </c>
      <c r="I40" s="224" t="s">
        <v>1286</v>
      </c>
    </row>
    <row r="41" spans="1:9">
      <c r="A41" s="53">
        <v>37</v>
      </c>
      <c r="B41" s="53" t="s">
        <v>1347</v>
      </c>
      <c r="C41" s="50"/>
      <c r="D41" s="274">
        <v>242</v>
      </c>
      <c r="E41" s="275" t="s">
        <v>479</v>
      </c>
      <c r="F41" s="224" t="s">
        <v>566</v>
      </c>
      <c r="G41" s="224" t="s">
        <v>154</v>
      </c>
      <c r="H41" s="224" t="s">
        <v>1036</v>
      </c>
      <c r="I41" s="224" t="s">
        <v>583</v>
      </c>
    </row>
    <row r="42" spans="1:9">
      <c r="A42" s="53">
        <v>38</v>
      </c>
      <c r="B42" s="53" t="s">
        <v>1348</v>
      </c>
      <c r="C42" s="50"/>
      <c r="D42" s="274">
        <v>23900</v>
      </c>
      <c r="E42" s="275" t="s">
        <v>1349</v>
      </c>
      <c r="F42" s="224" t="s">
        <v>561</v>
      </c>
      <c r="G42" s="224" t="s">
        <v>157</v>
      </c>
      <c r="H42" s="224" t="s">
        <v>151</v>
      </c>
      <c r="I42" s="224" t="s">
        <v>1286</v>
      </c>
    </row>
    <row r="43" spans="1:9">
      <c r="A43" s="53">
        <v>39</v>
      </c>
      <c r="B43" s="226" t="s">
        <v>1350</v>
      </c>
      <c r="C43" s="50"/>
      <c r="D43" s="274">
        <v>2200</v>
      </c>
      <c r="E43" s="285" t="s">
        <v>481</v>
      </c>
      <c r="F43" s="225" t="s">
        <v>566</v>
      </c>
      <c r="G43" s="225" t="s">
        <v>151</v>
      </c>
      <c r="H43" s="225" t="s">
        <v>157</v>
      </c>
      <c r="I43" s="225" t="s">
        <v>1351</v>
      </c>
    </row>
    <row r="44" spans="1:9">
      <c r="A44" s="53">
        <v>40</v>
      </c>
      <c r="B44" s="53" t="s">
        <v>1352</v>
      </c>
      <c r="C44" s="50"/>
      <c r="D44" s="274">
        <v>13500</v>
      </c>
      <c r="E44" s="275" t="s">
        <v>1353</v>
      </c>
      <c r="F44" s="224" t="s">
        <v>561</v>
      </c>
      <c r="G44" s="224" t="s">
        <v>157</v>
      </c>
      <c r="H44" s="224" t="s">
        <v>151</v>
      </c>
      <c r="I44" s="224" t="s">
        <v>1286</v>
      </c>
    </row>
    <row r="45" spans="1:9">
      <c r="A45" s="53">
        <v>41</v>
      </c>
      <c r="B45" s="296" t="s">
        <v>1354</v>
      </c>
      <c r="C45" s="50"/>
      <c r="D45" s="297">
        <v>650</v>
      </c>
      <c r="E45" s="304" t="s">
        <v>1355</v>
      </c>
      <c r="F45" s="305" t="s">
        <v>561</v>
      </c>
      <c r="G45" s="305" t="s">
        <v>157</v>
      </c>
      <c r="H45" s="305" t="s">
        <v>151</v>
      </c>
      <c r="I45" s="305" t="s">
        <v>1286</v>
      </c>
    </row>
    <row r="46" spans="1:9">
      <c r="A46" s="53">
        <v>42</v>
      </c>
      <c r="B46" s="53" t="s">
        <v>1356</v>
      </c>
      <c r="C46" s="50"/>
      <c r="D46" s="274">
        <v>3400</v>
      </c>
      <c r="E46" s="275" t="s">
        <v>1357</v>
      </c>
      <c r="F46" s="224" t="s">
        <v>566</v>
      </c>
      <c r="G46" s="305" t="s">
        <v>157</v>
      </c>
      <c r="H46" s="305" t="s">
        <v>151</v>
      </c>
      <c r="I46" s="224" t="s">
        <v>583</v>
      </c>
    </row>
    <row r="47" spans="1:9">
      <c r="A47" s="53">
        <v>43</v>
      </c>
      <c r="B47" s="53" t="s">
        <v>1358</v>
      </c>
      <c r="C47" s="50"/>
      <c r="D47" s="274">
        <v>360</v>
      </c>
      <c r="E47" s="275" t="s">
        <v>685</v>
      </c>
      <c r="F47" s="224" t="s">
        <v>566</v>
      </c>
      <c r="G47" s="305" t="s">
        <v>575</v>
      </c>
      <c r="H47" s="305" t="s">
        <v>157</v>
      </c>
      <c r="I47" s="224" t="s">
        <v>583</v>
      </c>
    </row>
    <row r="48" spans="1:9">
      <c r="A48" s="53">
        <v>44</v>
      </c>
      <c r="B48" s="226" t="s">
        <v>1359</v>
      </c>
      <c r="C48" s="50"/>
      <c r="D48" s="274">
        <v>809.22</v>
      </c>
      <c r="E48" s="285" t="s">
        <v>1360</v>
      </c>
      <c r="F48" s="225" t="s">
        <v>561</v>
      </c>
      <c r="G48" s="225" t="s">
        <v>157</v>
      </c>
      <c r="H48" s="225" t="s">
        <v>573</v>
      </c>
      <c r="I48" s="225" t="s">
        <v>1294</v>
      </c>
    </row>
    <row r="49" spans="1:9">
      <c r="A49" s="53">
        <v>45</v>
      </c>
      <c r="B49" s="296" t="s">
        <v>1361</v>
      </c>
      <c r="C49" s="50"/>
      <c r="D49" s="297">
        <v>55</v>
      </c>
      <c r="E49" s="304" t="s">
        <v>1362</v>
      </c>
      <c r="F49" s="305" t="s">
        <v>561</v>
      </c>
      <c r="G49" s="305" t="s">
        <v>157</v>
      </c>
      <c r="H49" s="305" t="s">
        <v>573</v>
      </c>
      <c r="I49" s="305" t="s">
        <v>1294</v>
      </c>
    </row>
    <row r="50" spans="1:9">
      <c r="A50" s="53">
        <v>46</v>
      </c>
      <c r="B50" s="296" t="s">
        <v>1363</v>
      </c>
      <c r="C50" s="50"/>
      <c r="D50" s="297">
        <v>69.3</v>
      </c>
      <c r="E50" s="304" t="s">
        <v>1364</v>
      </c>
      <c r="F50" s="305" t="s">
        <v>561</v>
      </c>
      <c r="G50" s="305" t="s">
        <v>157</v>
      </c>
      <c r="H50" s="305" t="s">
        <v>573</v>
      </c>
      <c r="I50" s="305" t="s">
        <v>1294</v>
      </c>
    </row>
    <row r="51" spans="1:9">
      <c r="A51" s="53">
        <v>47</v>
      </c>
      <c r="B51" s="53" t="s">
        <v>952</v>
      </c>
      <c r="C51" s="50"/>
      <c r="D51" s="274">
        <v>315</v>
      </c>
      <c r="E51" s="275" t="s">
        <v>1365</v>
      </c>
      <c r="F51" s="224" t="s">
        <v>561</v>
      </c>
      <c r="G51" s="225" t="s">
        <v>157</v>
      </c>
      <c r="H51" s="225" t="s">
        <v>573</v>
      </c>
      <c r="I51" s="224" t="s">
        <v>981</v>
      </c>
    </row>
    <row r="52" spans="1:9">
      <c r="A52" s="53">
        <v>48</v>
      </c>
      <c r="B52" s="53" t="s">
        <v>1366</v>
      </c>
      <c r="C52" s="50"/>
      <c r="D52" s="274">
        <v>988</v>
      </c>
      <c r="E52" s="275" t="s">
        <v>1367</v>
      </c>
      <c r="F52" s="224" t="s">
        <v>561</v>
      </c>
      <c r="G52" s="225" t="s">
        <v>157</v>
      </c>
      <c r="H52" s="225" t="s">
        <v>151</v>
      </c>
      <c r="I52" s="224" t="s">
        <v>981</v>
      </c>
    </row>
    <row r="53" spans="1:9">
      <c r="A53" s="53">
        <v>49</v>
      </c>
      <c r="B53" s="53" t="s">
        <v>1368</v>
      </c>
      <c r="C53" s="50"/>
      <c r="D53" s="274">
        <v>2303</v>
      </c>
      <c r="E53" s="275" t="s">
        <v>1369</v>
      </c>
      <c r="F53" s="224" t="s">
        <v>561</v>
      </c>
      <c r="G53" s="224"/>
      <c r="H53" s="224"/>
      <c r="I53" s="224" t="s">
        <v>1370</v>
      </c>
    </row>
    <row r="54" spans="1:9">
      <c r="A54" s="53">
        <v>50</v>
      </c>
      <c r="B54" s="53" t="s">
        <v>329</v>
      </c>
      <c r="C54" s="50"/>
      <c r="D54" s="274">
        <v>24.22</v>
      </c>
      <c r="E54" s="275" t="s">
        <v>501</v>
      </c>
      <c r="F54" s="224" t="s">
        <v>566</v>
      </c>
      <c r="G54" s="224" t="s">
        <v>157</v>
      </c>
      <c r="H54" s="224" t="s">
        <v>573</v>
      </c>
      <c r="I54" s="224" t="s">
        <v>583</v>
      </c>
    </row>
    <row r="55" spans="1:9">
      <c r="A55" s="53">
        <v>51</v>
      </c>
      <c r="B55" s="53" t="s">
        <v>1371</v>
      </c>
      <c r="C55" s="50"/>
      <c r="D55" s="274">
        <v>1030</v>
      </c>
      <c r="E55" s="275" t="s">
        <v>1372</v>
      </c>
      <c r="F55" s="224" t="s">
        <v>561</v>
      </c>
      <c r="G55" s="224" t="s">
        <v>575</v>
      </c>
      <c r="H55" s="224" t="s">
        <v>157</v>
      </c>
      <c r="I55" s="224" t="s">
        <v>981</v>
      </c>
    </row>
    <row r="56" spans="1:9">
      <c r="A56" s="53">
        <v>52</v>
      </c>
      <c r="B56" s="53" t="s">
        <v>1373</v>
      </c>
      <c r="C56" s="50"/>
      <c r="D56" s="274">
        <v>2838.5</v>
      </c>
      <c r="E56" s="275" t="s">
        <v>1374</v>
      </c>
      <c r="F56" s="224" t="s">
        <v>561</v>
      </c>
      <c r="G56" s="224" t="s">
        <v>573</v>
      </c>
      <c r="H56" s="224" t="s">
        <v>157</v>
      </c>
      <c r="I56" s="224" t="s">
        <v>1050</v>
      </c>
    </row>
    <row r="57" spans="1:9">
      <c r="A57" s="53">
        <v>53</v>
      </c>
      <c r="B57" s="53" t="s">
        <v>1375</v>
      </c>
      <c r="C57" s="50"/>
      <c r="D57" s="274">
        <v>800</v>
      </c>
      <c r="E57" s="275" t="s">
        <v>1376</v>
      </c>
      <c r="F57" s="224" t="s">
        <v>561</v>
      </c>
      <c r="G57" s="224" t="s">
        <v>573</v>
      </c>
      <c r="H57" s="224" t="s">
        <v>157</v>
      </c>
      <c r="I57" s="224" t="s">
        <v>1050</v>
      </c>
    </row>
    <row r="58" spans="1:9">
      <c r="A58" s="53">
        <v>54</v>
      </c>
      <c r="B58" s="53" t="s">
        <v>1375</v>
      </c>
      <c r="C58" s="50"/>
      <c r="D58" s="274">
        <v>820</v>
      </c>
      <c r="E58" s="275" t="s">
        <v>1377</v>
      </c>
      <c r="F58" s="224" t="s">
        <v>561</v>
      </c>
      <c r="G58" s="224" t="s">
        <v>573</v>
      </c>
      <c r="H58" s="224" t="s">
        <v>157</v>
      </c>
      <c r="I58" s="224" t="s">
        <v>1050</v>
      </c>
    </row>
    <row r="59" spans="1:9">
      <c r="A59" s="53">
        <v>55</v>
      </c>
      <c r="B59" s="53" t="s">
        <v>1375</v>
      </c>
      <c r="C59" s="50"/>
      <c r="D59" s="274">
        <v>820.04</v>
      </c>
      <c r="E59" s="275" t="s">
        <v>1378</v>
      </c>
      <c r="F59" s="224" t="s">
        <v>561</v>
      </c>
      <c r="G59" s="224" t="s">
        <v>573</v>
      </c>
      <c r="H59" s="224" t="s">
        <v>157</v>
      </c>
      <c r="I59" s="224" t="s">
        <v>1050</v>
      </c>
    </row>
    <row r="60" spans="1:9">
      <c r="A60" s="53">
        <v>56</v>
      </c>
      <c r="B60" s="53" t="s">
        <v>1379</v>
      </c>
      <c r="C60" s="50"/>
      <c r="D60" s="274">
        <v>540</v>
      </c>
      <c r="E60" s="275" t="s">
        <v>1380</v>
      </c>
      <c r="F60" s="224" t="s">
        <v>566</v>
      </c>
      <c r="G60" s="224" t="s">
        <v>573</v>
      </c>
      <c r="H60" s="224" t="s">
        <v>157</v>
      </c>
      <c r="I60" s="224" t="s">
        <v>1381</v>
      </c>
    </row>
    <row r="61" spans="1:9">
      <c r="A61" s="53">
        <v>57</v>
      </c>
      <c r="B61" s="53" t="s">
        <v>1382</v>
      </c>
      <c r="C61" s="50"/>
      <c r="D61" s="274">
        <v>20000</v>
      </c>
      <c r="E61" s="275" t="s">
        <v>1383</v>
      </c>
      <c r="F61" s="224" t="s">
        <v>561</v>
      </c>
      <c r="G61" s="224" t="s">
        <v>763</v>
      </c>
      <c r="H61" s="224" t="s">
        <v>157</v>
      </c>
      <c r="I61" s="224" t="s">
        <v>1050</v>
      </c>
    </row>
    <row r="62" spans="1:9">
      <c r="A62" s="53">
        <v>58</v>
      </c>
      <c r="B62" s="53" t="s">
        <v>1384</v>
      </c>
      <c r="C62" s="50"/>
      <c r="D62" s="274">
        <v>15</v>
      </c>
      <c r="E62" s="275" t="s">
        <v>514</v>
      </c>
      <c r="F62" s="224" t="s">
        <v>566</v>
      </c>
      <c r="G62" s="224" t="s">
        <v>154</v>
      </c>
      <c r="H62" s="224" t="s">
        <v>157</v>
      </c>
      <c r="I62" s="224" t="s">
        <v>1381</v>
      </c>
    </row>
    <row r="63" spans="1:9">
      <c r="A63" s="53">
        <v>59</v>
      </c>
      <c r="B63" s="53" t="s">
        <v>1385</v>
      </c>
      <c r="C63" s="50"/>
      <c r="D63" s="274">
        <v>5100</v>
      </c>
      <c r="E63" s="275" t="s">
        <v>1386</v>
      </c>
      <c r="F63" s="224" t="s">
        <v>566</v>
      </c>
      <c r="G63" s="224" t="s">
        <v>575</v>
      </c>
      <c r="H63" s="224" t="s">
        <v>157</v>
      </c>
      <c r="I63" s="224" t="s">
        <v>1381</v>
      </c>
    </row>
    <row r="64" customFormat="1" spans="1:9">
      <c r="B64" t="s">
        <v>968</v>
      </c>
      <c r="F64" t="s">
        <v>970</v>
      </c>
      <c r="H64" s="289"/>
    </row>
    <row r="65" spans="1:9">
      <c r="A65" s="53">
        <v>60</v>
      </c>
      <c r="B65" s="53" t="s">
        <v>1387</v>
      </c>
      <c r="C65" s="50"/>
      <c r="D65" s="274">
        <v>2000</v>
      </c>
      <c r="E65" s="275" t="s">
        <v>517</v>
      </c>
      <c r="F65" s="224" t="s">
        <v>566</v>
      </c>
      <c r="G65" s="224" t="s">
        <v>154</v>
      </c>
      <c r="H65" s="224" t="s">
        <v>157</v>
      </c>
      <c r="I65" s="224" t="s">
        <v>1381</v>
      </c>
    </row>
    <row r="66" spans="1:9">
      <c r="A66" s="53">
        <v>61</v>
      </c>
      <c r="B66" s="53" t="s">
        <v>1388</v>
      </c>
      <c r="C66" s="50"/>
      <c r="D66" s="274">
        <v>5836</v>
      </c>
      <c r="E66" s="275" t="s">
        <v>1389</v>
      </c>
      <c r="F66" s="224"/>
      <c r="G66" s="224"/>
      <c r="H66" s="224"/>
      <c r="I66" s="224" t="s">
        <v>1390</v>
      </c>
    </row>
    <row r="67" spans="1:9">
      <c r="A67" s="53">
        <v>62</v>
      </c>
      <c r="B67" s="53" t="s">
        <v>1391</v>
      </c>
      <c r="C67" s="50"/>
      <c r="D67" s="274">
        <v>1000</v>
      </c>
      <c r="E67" s="275" t="s">
        <v>1392</v>
      </c>
      <c r="F67" s="224" t="s">
        <v>561</v>
      </c>
      <c r="G67" s="224" t="s">
        <v>157</v>
      </c>
      <c r="H67" s="224" t="s">
        <v>151</v>
      </c>
      <c r="I67" s="224" t="s">
        <v>1050</v>
      </c>
    </row>
    <row r="68" spans="1:9">
      <c r="A68" s="53">
        <v>63</v>
      </c>
      <c r="B68" s="226" t="s">
        <v>1393</v>
      </c>
      <c r="C68" s="50"/>
      <c r="D68" s="274">
        <v>1080</v>
      </c>
      <c r="E68" s="285" t="s">
        <v>1394</v>
      </c>
      <c r="F68" s="225" t="s">
        <v>561</v>
      </c>
      <c r="G68" s="225" t="s">
        <v>157</v>
      </c>
      <c r="H68" s="225" t="s">
        <v>151</v>
      </c>
      <c r="I68" s="224" t="s">
        <v>1050</v>
      </c>
    </row>
    <row r="69" spans="1:9">
      <c r="A69" s="53">
        <v>64</v>
      </c>
      <c r="B69" s="53" t="s">
        <v>159</v>
      </c>
      <c r="C69" s="50"/>
      <c r="D69" s="274">
        <v>700</v>
      </c>
      <c r="E69" s="275" t="s">
        <v>1395</v>
      </c>
      <c r="F69" s="224" t="s">
        <v>561</v>
      </c>
      <c r="G69" s="225" t="s">
        <v>157</v>
      </c>
      <c r="H69" s="224" t="s">
        <v>151</v>
      </c>
      <c r="I69" s="224" t="s">
        <v>1050</v>
      </c>
    </row>
    <row r="70" spans="1:9">
      <c r="A70" s="53">
        <v>65</v>
      </c>
      <c r="B70" s="53" t="s">
        <v>1120</v>
      </c>
      <c r="C70" s="50"/>
      <c r="D70" s="274">
        <v>3113.97</v>
      </c>
      <c r="E70" s="275" t="s">
        <v>1396</v>
      </c>
      <c r="F70" s="224" t="s">
        <v>561</v>
      </c>
      <c r="G70" s="224" t="s">
        <v>151</v>
      </c>
      <c r="H70" s="224" t="s">
        <v>157</v>
      </c>
      <c r="I70" s="224" t="s">
        <v>1050</v>
      </c>
    </row>
    <row r="71" spans="1:9">
      <c r="A71" s="53">
        <v>66</v>
      </c>
      <c r="B71" s="53" t="s">
        <v>1397</v>
      </c>
      <c r="C71" s="50"/>
      <c r="D71" s="274">
        <v>366</v>
      </c>
      <c r="E71" s="275" t="s">
        <v>1398</v>
      </c>
      <c r="F71" s="224" t="s">
        <v>561</v>
      </c>
      <c r="G71" s="224" t="s">
        <v>157</v>
      </c>
      <c r="H71" s="224" t="s">
        <v>151</v>
      </c>
      <c r="I71" s="224" t="s">
        <v>1050</v>
      </c>
    </row>
    <row r="72" spans="1:9">
      <c r="A72" s="53">
        <v>67</v>
      </c>
      <c r="B72" s="226" t="s">
        <v>1399</v>
      </c>
      <c r="C72" s="50"/>
      <c r="D72" s="274">
        <v>900</v>
      </c>
      <c r="E72" s="285" t="s">
        <v>1400</v>
      </c>
      <c r="F72" s="225" t="s">
        <v>561</v>
      </c>
      <c r="G72" s="225" t="s">
        <v>157</v>
      </c>
      <c r="H72" s="225" t="s">
        <v>151</v>
      </c>
      <c r="I72" s="225" t="s">
        <v>1050</v>
      </c>
    </row>
    <row r="73" spans="1:9">
      <c r="A73" s="53">
        <v>68</v>
      </c>
      <c r="B73" s="296" t="s">
        <v>1401</v>
      </c>
      <c r="C73" s="50"/>
      <c r="D73" s="297">
        <v>4800</v>
      </c>
      <c r="E73" s="304" t="s">
        <v>707</v>
      </c>
      <c r="F73" s="305" t="s">
        <v>561</v>
      </c>
      <c r="G73" s="224" t="s">
        <v>157</v>
      </c>
      <c r="H73" s="224" t="s">
        <v>151</v>
      </c>
      <c r="I73" s="305" t="s">
        <v>1050</v>
      </c>
    </row>
    <row r="74" spans="1:9">
      <c r="A74" s="53">
        <v>69</v>
      </c>
      <c r="B74" s="226" t="s">
        <v>1402</v>
      </c>
      <c r="C74" s="50"/>
      <c r="D74" s="274">
        <v>680</v>
      </c>
      <c r="E74" s="285" t="s">
        <v>1403</v>
      </c>
      <c r="F74" s="225" t="s">
        <v>561</v>
      </c>
      <c r="G74" s="225" t="s">
        <v>157</v>
      </c>
      <c r="H74" s="225" t="s">
        <v>151</v>
      </c>
      <c r="I74" s="225" t="s">
        <v>1050</v>
      </c>
    </row>
    <row r="75" spans="1:9">
      <c r="A75" s="53">
        <v>70</v>
      </c>
      <c r="B75" s="53" t="s">
        <v>841</v>
      </c>
      <c r="C75" s="50"/>
      <c r="D75" s="274">
        <v>200</v>
      </c>
      <c r="E75" s="275" t="s">
        <v>533</v>
      </c>
      <c r="F75" s="224" t="s">
        <v>566</v>
      </c>
      <c r="G75" s="224" t="s">
        <v>157</v>
      </c>
      <c r="H75" s="224" t="s">
        <v>151</v>
      </c>
      <c r="I75" s="224" t="s">
        <v>1404</v>
      </c>
    </row>
    <row r="76" spans="1:9">
      <c r="A76" s="53">
        <v>71</v>
      </c>
      <c r="B76" s="53" t="s">
        <v>1405</v>
      </c>
      <c r="C76" s="50"/>
      <c r="D76" s="274">
        <v>736</v>
      </c>
      <c r="E76" s="275" t="s">
        <v>534</v>
      </c>
      <c r="F76" s="224" t="s">
        <v>566</v>
      </c>
      <c r="G76" s="224" t="s">
        <v>573</v>
      </c>
      <c r="H76" s="224" t="s">
        <v>157</v>
      </c>
      <c r="I76" s="224" t="s">
        <v>1406</v>
      </c>
    </row>
    <row r="77" spans="1:9">
      <c r="A77" s="53">
        <v>72</v>
      </c>
      <c r="B77" s="274" t="s">
        <v>1407</v>
      </c>
      <c r="C77" s="50"/>
      <c r="D77" s="274">
        <v>924</v>
      </c>
      <c r="E77" s="222" t="s">
        <v>1408</v>
      </c>
      <c r="F77" s="223" t="s">
        <v>561</v>
      </c>
      <c r="G77" s="223" t="s">
        <v>151</v>
      </c>
      <c r="H77" s="223" t="s">
        <v>157</v>
      </c>
      <c r="I77" s="223" t="s">
        <v>1050</v>
      </c>
    </row>
    <row r="78" spans="1:9">
      <c r="A78" s="53">
        <v>73</v>
      </c>
      <c r="B78" s="226" t="s">
        <v>1409</v>
      </c>
      <c r="C78" s="50"/>
      <c r="D78" s="274">
        <v>7813</v>
      </c>
      <c r="E78" s="285" t="s">
        <v>1410</v>
      </c>
      <c r="F78" s="225" t="s">
        <v>566</v>
      </c>
      <c r="G78" s="225" t="s">
        <v>573</v>
      </c>
      <c r="H78" s="225" t="s">
        <v>157</v>
      </c>
      <c r="I78" s="225" t="s">
        <v>583</v>
      </c>
    </row>
    <row r="79" spans="1:9">
      <c r="A79" s="53">
        <v>74</v>
      </c>
      <c r="B79" s="226" t="s">
        <v>1411</v>
      </c>
      <c r="C79" s="50"/>
      <c r="D79" s="274">
        <v>8000</v>
      </c>
      <c r="E79" s="285" t="s">
        <v>1412</v>
      </c>
      <c r="F79" s="225" t="s">
        <v>566</v>
      </c>
      <c r="G79" s="225" t="s">
        <v>157</v>
      </c>
      <c r="H79" s="225" t="s">
        <v>1036</v>
      </c>
      <c r="I79" s="225" t="s">
        <v>1413</v>
      </c>
    </row>
    <row r="80" spans="1:9">
      <c r="A80" s="53">
        <v>75</v>
      </c>
      <c r="B80" s="53" t="s">
        <v>1414</v>
      </c>
      <c r="C80" s="50"/>
      <c r="D80" s="274">
        <v>500</v>
      </c>
      <c r="E80" s="275" t="s">
        <v>1415</v>
      </c>
      <c r="F80" s="224" t="s">
        <v>566</v>
      </c>
      <c r="G80" s="224" t="s">
        <v>157</v>
      </c>
      <c r="H80" s="224" t="s">
        <v>1036</v>
      </c>
      <c r="I80" s="224" t="s">
        <v>1413</v>
      </c>
    </row>
    <row r="81" spans="1:9">
      <c r="A81" s="53">
        <v>76</v>
      </c>
      <c r="B81" s="53" t="s">
        <v>1416</v>
      </c>
      <c r="C81" s="50"/>
      <c r="D81" s="274">
        <v>33</v>
      </c>
      <c r="E81" s="275" t="s">
        <v>543</v>
      </c>
      <c r="F81" s="224" t="s">
        <v>566</v>
      </c>
      <c r="G81" s="224" t="s">
        <v>157</v>
      </c>
      <c r="H81" s="224" t="s">
        <v>573</v>
      </c>
      <c r="I81" s="224" t="s">
        <v>583</v>
      </c>
    </row>
    <row r="82" spans="1:9">
      <c r="A82" s="53">
        <v>77</v>
      </c>
      <c r="B82" s="296" t="s">
        <v>952</v>
      </c>
      <c r="C82" s="50"/>
      <c r="D82" s="297">
        <v>265.19</v>
      </c>
      <c r="E82" s="304" t="s">
        <v>545</v>
      </c>
      <c r="F82" s="305" t="s">
        <v>566</v>
      </c>
      <c r="G82" s="305" t="s">
        <v>157</v>
      </c>
      <c r="H82" s="305" t="s">
        <v>151</v>
      </c>
      <c r="I82" s="305" t="s">
        <v>583</v>
      </c>
    </row>
    <row r="83" spans="1:9">
      <c r="A83" s="53">
        <v>78</v>
      </c>
      <c r="B83" s="296" t="s">
        <v>1417</v>
      </c>
      <c r="C83" s="50"/>
      <c r="D83" s="297">
        <v>895</v>
      </c>
      <c r="E83" s="304" t="s">
        <v>1418</v>
      </c>
      <c r="F83" s="305" t="s">
        <v>561</v>
      </c>
      <c r="G83" s="305" t="s">
        <v>157</v>
      </c>
      <c r="H83" s="305" t="s">
        <v>151</v>
      </c>
      <c r="I83" s="305" t="s">
        <v>583</v>
      </c>
    </row>
    <row r="84" spans="1:9">
      <c r="A84" s="53">
        <v>79</v>
      </c>
      <c r="B84" s="53" t="s">
        <v>1419</v>
      </c>
      <c r="C84" s="50"/>
      <c r="D84" s="274">
        <v>210</v>
      </c>
      <c r="E84" s="275" t="s">
        <v>1420</v>
      </c>
      <c r="F84" s="224" t="s">
        <v>566</v>
      </c>
      <c r="G84" s="224" t="s">
        <v>573</v>
      </c>
      <c r="H84" s="224" t="s">
        <v>157</v>
      </c>
      <c r="I84" s="225" t="s">
        <v>583</v>
      </c>
    </row>
    <row r="85" spans="1:9">
      <c r="A85" s="53">
        <v>80</v>
      </c>
      <c r="B85" s="52" t="s">
        <v>1421</v>
      </c>
      <c r="C85" s="50"/>
      <c r="D85" s="63">
        <v>153</v>
      </c>
      <c r="E85" s="275" t="s">
        <v>1422</v>
      </c>
      <c r="F85" s="224" t="s">
        <v>566</v>
      </c>
      <c r="G85" s="224" t="s">
        <v>575</v>
      </c>
      <c r="H85" s="224" t="s">
        <v>157</v>
      </c>
      <c r="I85" s="225" t="s">
        <v>583</v>
      </c>
    </row>
    <row r="86" spans="1:9">
      <c r="A86" s="53">
        <v>81</v>
      </c>
      <c r="B86" s="52" t="s">
        <v>1120</v>
      </c>
      <c r="C86" s="50"/>
      <c r="D86" s="63">
        <v>200</v>
      </c>
      <c r="E86" s="275" t="s">
        <v>1423</v>
      </c>
      <c r="F86" s="224" t="s">
        <v>566</v>
      </c>
      <c r="G86" s="224" t="s">
        <v>157</v>
      </c>
      <c r="H86" s="224" t="s">
        <v>151</v>
      </c>
      <c r="I86" s="225" t="s">
        <v>583</v>
      </c>
    </row>
    <row r="87" spans="1:9">
      <c r="A87" s="53">
        <v>82</v>
      </c>
      <c r="B87" s="52" t="s">
        <v>1005</v>
      </c>
      <c r="C87" s="50"/>
      <c r="D87" s="63">
        <v>58</v>
      </c>
      <c r="E87" s="275" t="s">
        <v>1424</v>
      </c>
      <c r="F87" s="224" t="s">
        <v>566</v>
      </c>
      <c r="G87" s="224" t="s">
        <v>573</v>
      </c>
      <c r="H87" s="224" t="s">
        <v>157</v>
      </c>
      <c r="I87" s="225" t="s">
        <v>583</v>
      </c>
    </row>
    <row r="88" spans="1:9">
      <c r="A88" s="53">
        <v>83</v>
      </c>
      <c r="B88" s="52" t="s">
        <v>1425</v>
      </c>
      <c r="C88" s="50"/>
      <c r="D88" s="63">
        <v>2000</v>
      </c>
      <c r="E88" s="275" t="s">
        <v>555</v>
      </c>
      <c r="F88" s="224" t="s">
        <v>566</v>
      </c>
      <c r="G88" s="224" t="s">
        <v>151</v>
      </c>
      <c r="H88" s="224" t="s">
        <v>157</v>
      </c>
      <c r="I88" s="225" t="s">
        <v>583</v>
      </c>
    </row>
    <row r="89" spans="1:9">
      <c r="A89" s="53">
        <v>84</v>
      </c>
      <c r="B89" s="52" t="s">
        <v>1426</v>
      </c>
      <c r="C89" s="50"/>
      <c r="D89" s="63">
        <v>240</v>
      </c>
      <c r="E89" s="275" t="s">
        <v>1427</v>
      </c>
      <c r="F89" s="224" t="s">
        <v>566</v>
      </c>
      <c r="G89" s="224" t="s">
        <v>151</v>
      </c>
      <c r="H89" s="224" t="s">
        <v>573</v>
      </c>
      <c r="I89" s="225" t="s">
        <v>1228</v>
      </c>
    </row>
    <row r="90" spans="1:9">
      <c r="A90" s="53">
        <v>85</v>
      </c>
      <c r="B90" s="52" t="s">
        <v>833</v>
      </c>
      <c r="C90" s="50"/>
      <c r="D90" s="63">
        <v>330</v>
      </c>
      <c r="E90" s="275" t="s">
        <v>1428</v>
      </c>
      <c r="F90" s="224" t="s">
        <v>561</v>
      </c>
      <c r="G90" s="224" t="s">
        <v>151</v>
      </c>
      <c r="H90" s="224" t="s">
        <v>573</v>
      </c>
      <c r="I90" s="224" t="s">
        <v>1050</v>
      </c>
    </row>
    <row r="91" spans="1:9">
      <c r="A91" s="53">
        <v>86</v>
      </c>
      <c r="B91" s="52" t="s">
        <v>1429</v>
      </c>
      <c r="C91" s="50"/>
      <c r="D91" s="63">
        <v>65.93</v>
      </c>
      <c r="E91" s="275" t="s">
        <v>1430</v>
      </c>
      <c r="F91" s="224" t="s">
        <v>566</v>
      </c>
      <c r="G91" s="224" t="s">
        <v>151</v>
      </c>
      <c r="H91" s="224" t="s">
        <v>157</v>
      </c>
      <c r="I91" s="224" t="s">
        <v>583</v>
      </c>
    </row>
    <row r="92" spans="1:9">
      <c r="A92" s="53">
        <v>87</v>
      </c>
      <c r="B92" s="52" t="s">
        <v>1431</v>
      </c>
      <c r="C92" s="50"/>
      <c r="D92" s="63">
        <v>142</v>
      </c>
      <c r="E92" s="275" t="s">
        <v>1432</v>
      </c>
      <c r="F92" s="224" t="s">
        <v>561</v>
      </c>
      <c r="G92" s="224" t="s">
        <v>573</v>
      </c>
      <c r="H92" s="224" t="s">
        <v>157</v>
      </c>
      <c r="I92" s="224" t="s">
        <v>1050</v>
      </c>
    </row>
    <row r="93" spans="1:9">
      <c r="A93" s="53">
        <v>88</v>
      </c>
      <c r="B93" s="52" t="s">
        <v>1433</v>
      </c>
      <c r="C93" s="50"/>
      <c r="D93" s="63">
        <v>47</v>
      </c>
      <c r="E93" s="275" t="s">
        <v>1434</v>
      </c>
      <c r="F93" s="224" t="s">
        <v>566</v>
      </c>
      <c r="G93" s="224" t="s">
        <v>573</v>
      </c>
      <c r="H93" s="224" t="s">
        <v>151</v>
      </c>
      <c r="I93" s="224" t="s">
        <v>583</v>
      </c>
    </row>
    <row r="94" spans="1:9">
      <c r="A94" s="53">
        <v>89</v>
      </c>
      <c r="B94" s="52" t="s">
        <v>1435</v>
      </c>
      <c r="C94" s="50"/>
      <c r="D94" s="63">
        <v>35</v>
      </c>
      <c r="E94" s="275" t="s">
        <v>1436</v>
      </c>
      <c r="F94" s="224" t="s">
        <v>566</v>
      </c>
      <c r="G94" s="224" t="s">
        <v>573</v>
      </c>
      <c r="H94" s="224" t="s">
        <v>151</v>
      </c>
      <c r="I94" s="224" t="s">
        <v>583</v>
      </c>
    </row>
    <row r="95" spans="1:9">
      <c r="A95" s="53">
        <v>90</v>
      </c>
      <c r="B95" s="53" t="s">
        <v>952</v>
      </c>
      <c r="C95" s="50"/>
      <c r="D95" s="274">
        <v>332</v>
      </c>
      <c r="E95" s="275" t="s">
        <v>1437</v>
      </c>
      <c r="F95" s="224" t="s">
        <v>561</v>
      </c>
      <c r="G95" s="224" t="s">
        <v>151</v>
      </c>
      <c r="H95" s="224" t="s">
        <v>157</v>
      </c>
      <c r="I95" s="224" t="s">
        <v>1050</v>
      </c>
    </row>
    <row r="96" spans="1:9">
      <c r="A96" s="53">
        <v>91</v>
      </c>
      <c r="B96" s="52" t="s">
        <v>1438</v>
      </c>
      <c r="C96" s="50"/>
      <c r="D96" s="63">
        <v>360</v>
      </c>
      <c r="E96" s="275" t="s">
        <v>1439</v>
      </c>
      <c r="F96" s="224" t="s">
        <v>566</v>
      </c>
      <c r="G96" s="224" t="s">
        <v>763</v>
      </c>
      <c r="H96" s="224" t="s">
        <v>157</v>
      </c>
      <c r="I96" s="224" t="s">
        <v>583</v>
      </c>
    </row>
    <row r="97" customFormat="1" spans="2:6">
      <c r="B97" t="s">
        <v>968</v>
      </c>
      <c r="D97" s="255">
        <f>SUM(D4:D96)</f>
        <v>159072.67</v>
      </c>
      <c r="F97" t="s">
        <v>970</v>
      </c>
    </row>
  </sheetData>
  <mergeCells count="2">
    <mergeCell ref="A1:I1"/>
    <mergeCell ref="A2:I2"/>
  </mergeCells>
  <dataValidations count="3">
    <dataValidation type="list" allowBlank="1" showInputMessage="1" showErrorMessage="1" sqref="C1:C3">
      <formula1>"材料费,机械费,工资,福利费,招待费,差旅费,车辆费,办公费,租赁费,水电费,其他,安全费"</formula1>
    </dataValidation>
    <dataValidation type="list" allowBlank="1" showInputMessage="1" showErrorMessage="1" sqref="F1:F3">
      <formula1>"是,否"</formula1>
    </dataValidation>
    <dataValidation type="list" allowBlank="1" showInputMessage="1" showErrorMessage="1" sqref="F4:F30 F32:F63 F65:F96">
      <formula1>"有,无"</formula1>
    </dataValidation>
  </dataValidations>
  <pageMargins left="0.75" right="0.75" top="1" bottom="1" header="0.5" footer="0.5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69"/>
  <sheetViews>
    <sheetView topLeftCell="A35" workbookViewId="0">
      <selection activeCell="D69" sqref="D69"/>
    </sheetView>
  </sheetViews>
  <sheetFormatPr defaultColWidth="9" defaultRowHeight="13.5"/>
  <cols>
    <col min="1" max="1" width="8" customWidth="1"/>
    <col min="2" max="2" width="48" customWidth="1"/>
    <col min="4" max="4" width="9.375"/>
    <col min="5" max="5" width="13.875" customWidth="1"/>
    <col min="6" max="6" width="7" customWidth="1"/>
    <col min="7" max="7" width="7.875" customWidth="1"/>
    <col min="8" max="8" width="7.25" customWidth="1"/>
    <col min="9" max="9" width="21.125" customWidth="1"/>
  </cols>
  <sheetData>
    <row r="1" ht="27" spans="1:9">
      <c r="A1" s="268" t="s">
        <v>136</v>
      </c>
      <c r="B1" s="269"/>
      <c r="C1" s="269"/>
      <c r="D1" s="269"/>
      <c r="E1" s="270"/>
      <c r="F1" s="269"/>
      <c r="G1" s="269"/>
      <c r="H1" s="269"/>
      <c r="I1" s="269"/>
    </row>
    <row r="2" spans="1:9">
      <c r="A2" s="271" t="s">
        <v>1440</v>
      </c>
      <c r="B2" s="271"/>
      <c r="C2" s="271"/>
      <c r="D2" s="271"/>
      <c r="E2" s="272"/>
      <c r="F2" s="271"/>
      <c r="G2" s="271"/>
      <c r="H2" s="271"/>
      <c r="I2" s="271"/>
    </row>
    <row r="3" ht="24" spans="1:9">
      <c r="A3" s="218" t="s">
        <v>138</v>
      </c>
      <c r="B3" s="218" t="s">
        <v>139</v>
      </c>
      <c r="C3" s="218" t="s">
        <v>140</v>
      </c>
      <c r="D3" s="218" t="s">
        <v>141</v>
      </c>
      <c r="E3" s="219" t="s">
        <v>142</v>
      </c>
      <c r="F3" s="218" t="s">
        <v>143</v>
      </c>
      <c r="G3" s="218" t="s">
        <v>144</v>
      </c>
      <c r="H3" s="218" t="s">
        <v>145</v>
      </c>
      <c r="I3" s="218" t="s">
        <v>3</v>
      </c>
    </row>
    <row r="4" spans="1:9">
      <c r="A4" s="53">
        <v>1</v>
      </c>
      <c r="B4" s="52" t="s">
        <v>1441</v>
      </c>
      <c r="C4" s="273" t="s">
        <v>165</v>
      </c>
      <c r="D4" s="63">
        <v>129</v>
      </c>
      <c r="E4" s="275" t="s">
        <v>425</v>
      </c>
      <c r="F4" s="224" t="s">
        <v>566</v>
      </c>
      <c r="G4" s="224" t="s">
        <v>151</v>
      </c>
      <c r="H4" s="224" t="s">
        <v>157</v>
      </c>
      <c r="I4" s="224" t="s">
        <v>1294</v>
      </c>
    </row>
    <row r="5" spans="1:9">
      <c r="A5" s="53">
        <v>2</v>
      </c>
      <c r="B5" s="52" t="s">
        <v>952</v>
      </c>
      <c r="C5" s="273" t="s">
        <v>315</v>
      </c>
      <c r="D5" s="63">
        <v>324</v>
      </c>
      <c r="E5" s="275" t="s">
        <v>849</v>
      </c>
      <c r="F5" s="224" t="s">
        <v>561</v>
      </c>
      <c r="G5" s="224" t="s">
        <v>151</v>
      </c>
      <c r="H5" s="224" t="s">
        <v>157</v>
      </c>
      <c r="I5" s="224" t="s">
        <v>1286</v>
      </c>
    </row>
    <row r="6" spans="1:9">
      <c r="A6" s="53">
        <v>3</v>
      </c>
      <c r="B6" s="53" t="s">
        <v>1290</v>
      </c>
      <c r="C6" s="273" t="s">
        <v>171</v>
      </c>
      <c r="D6" s="274">
        <v>8300</v>
      </c>
      <c r="E6" s="275" t="s">
        <v>851</v>
      </c>
      <c r="F6" s="224" t="s">
        <v>561</v>
      </c>
      <c r="G6" s="224" t="s">
        <v>157</v>
      </c>
      <c r="H6" s="224" t="s">
        <v>573</v>
      </c>
      <c r="I6" s="224" t="s">
        <v>1286</v>
      </c>
    </row>
    <row r="7" spans="1:9">
      <c r="A7" s="53">
        <v>4</v>
      </c>
      <c r="B7" s="53" t="s">
        <v>1442</v>
      </c>
      <c r="C7" s="273" t="s">
        <v>171</v>
      </c>
      <c r="D7" s="274">
        <v>60.47</v>
      </c>
      <c r="E7" s="275" t="s">
        <v>1443</v>
      </c>
      <c r="F7" s="224" t="s">
        <v>566</v>
      </c>
      <c r="G7" s="224" t="s">
        <v>157</v>
      </c>
      <c r="H7" s="224" t="s">
        <v>573</v>
      </c>
      <c r="I7" s="224" t="s">
        <v>1294</v>
      </c>
    </row>
    <row r="8" spans="1:9">
      <c r="A8" s="53">
        <v>5</v>
      </c>
      <c r="B8" s="53" t="s">
        <v>1444</v>
      </c>
      <c r="C8" s="273" t="s">
        <v>171</v>
      </c>
      <c r="D8" s="274">
        <v>8800</v>
      </c>
      <c r="E8" s="275" t="s">
        <v>1445</v>
      </c>
      <c r="F8" s="224" t="s">
        <v>561</v>
      </c>
      <c r="G8" s="224" t="s">
        <v>157</v>
      </c>
      <c r="H8" s="224" t="s">
        <v>151</v>
      </c>
      <c r="I8" s="224" t="s">
        <v>1286</v>
      </c>
    </row>
    <row r="9" spans="1:9">
      <c r="A9" s="53">
        <v>6</v>
      </c>
      <c r="B9" s="53" t="s">
        <v>1444</v>
      </c>
      <c r="C9" s="273" t="s">
        <v>171</v>
      </c>
      <c r="D9" s="274">
        <v>6800</v>
      </c>
      <c r="E9" s="275"/>
      <c r="F9" s="224" t="s">
        <v>561</v>
      </c>
      <c r="G9" s="224" t="s">
        <v>157</v>
      </c>
      <c r="H9" s="224" t="s">
        <v>151</v>
      </c>
      <c r="I9" s="224" t="s">
        <v>1286</v>
      </c>
    </row>
    <row r="10" spans="1:9">
      <c r="A10" s="53">
        <v>7</v>
      </c>
      <c r="B10" s="54" t="s">
        <v>1446</v>
      </c>
      <c r="C10" s="273" t="s">
        <v>171</v>
      </c>
      <c r="D10" s="274">
        <v>360</v>
      </c>
      <c r="E10" s="51" t="s">
        <v>227</v>
      </c>
      <c r="F10" s="52" t="s">
        <v>566</v>
      </c>
      <c r="G10" s="52" t="s">
        <v>763</v>
      </c>
      <c r="H10" s="52" t="s">
        <v>157</v>
      </c>
      <c r="I10" s="52" t="s">
        <v>1294</v>
      </c>
    </row>
    <row r="11" spans="1:9">
      <c r="A11" s="53">
        <v>8</v>
      </c>
      <c r="B11" s="54" t="s">
        <v>1120</v>
      </c>
      <c r="C11" s="273" t="s">
        <v>309</v>
      </c>
      <c r="D11" s="274">
        <v>200</v>
      </c>
      <c r="E11" s="51" t="s">
        <v>435</v>
      </c>
      <c r="F11" s="52" t="s">
        <v>566</v>
      </c>
      <c r="G11" s="52" t="s">
        <v>157</v>
      </c>
      <c r="H11" s="52" t="s">
        <v>573</v>
      </c>
      <c r="I11" s="52" t="s">
        <v>1294</v>
      </c>
    </row>
    <row r="12" spans="1:9">
      <c r="A12" s="53">
        <v>9</v>
      </c>
      <c r="B12" s="53" t="s">
        <v>1447</v>
      </c>
      <c r="C12" s="220" t="s">
        <v>171</v>
      </c>
      <c r="D12" s="274">
        <v>860</v>
      </c>
      <c r="E12" s="275" t="s">
        <v>1297</v>
      </c>
      <c r="F12" s="224" t="s">
        <v>566</v>
      </c>
      <c r="G12" s="224" t="s">
        <v>157</v>
      </c>
      <c r="H12" s="224" t="s">
        <v>573</v>
      </c>
      <c r="I12" s="224" t="s">
        <v>1294</v>
      </c>
    </row>
    <row r="13" spans="1:9">
      <c r="A13" s="53">
        <v>10</v>
      </c>
      <c r="B13" s="57" t="s">
        <v>1448</v>
      </c>
      <c r="C13" s="273" t="s">
        <v>165</v>
      </c>
      <c r="D13" s="290">
        <v>25</v>
      </c>
      <c r="E13" s="248" t="s">
        <v>438</v>
      </c>
      <c r="F13" s="126" t="s">
        <v>566</v>
      </c>
      <c r="G13" s="126"/>
      <c r="H13" s="126"/>
      <c r="I13" s="224" t="s">
        <v>1294</v>
      </c>
    </row>
    <row r="14" spans="1:9">
      <c r="A14" s="53">
        <v>11</v>
      </c>
      <c r="B14" s="54" t="s">
        <v>1449</v>
      </c>
      <c r="C14" s="273" t="s">
        <v>171</v>
      </c>
      <c r="D14" s="274">
        <v>1288</v>
      </c>
      <c r="E14" s="51" t="s">
        <v>1450</v>
      </c>
      <c r="F14" s="52" t="s">
        <v>566</v>
      </c>
      <c r="G14" s="52" t="s">
        <v>573</v>
      </c>
      <c r="H14" s="52" t="s">
        <v>157</v>
      </c>
      <c r="I14" s="52" t="s">
        <v>1294</v>
      </c>
    </row>
    <row r="15" spans="1:9">
      <c r="A15" s="53">
        <v>12</v>
      </c>
      <c r="B15" s="53" t="s">
        <v>1451</v>
      </c>
      <c r="C15" s="273" t="s">
        <v>171</v>
      </c>
      <c r="D15" s="274">
        <v>240</v>
      </c>
      <c r="E15" s="275" t="s">
        <v>288</v>
      </c>
      <c r="F15" s="224" t="s">
        <v>566</v>
      </c>
      <c r="G15" s="224" t="s">
        <v>157</v>
      </c>
      <c r="H15" s="224" t="s">
        <v>573</v>
      </c>
      <c r="I15" s="224" t="s">
        <v>1294</v>
      </c>
    </row>
    <row r="16" spans="1:9">
      <c r="A16" s="53">
        <v>13</v>
      </c>
      <c r="B16" s="53" t="s">
        <v>670</v>
      </c>
      <c r="C16" s="273" t="s">
        <v>171</v>
      </c>
      <c r="D16" s="274">
        <v>1700</v>
      </c>
      <c r="E16" s="275" t="s">
        <v>1304</v>
      </c>
      <c r="F16" s="224" t="s">
        <v>566</v>
      </c>
      <c r="G16" s="224" t="s">
        <v>157</v>
      </c>
      <c r="H16" s="224" t="s">
        <v>151</v>
      </c>
      <c r="I16" s="224" t="s">
        <v>1294</v>
      </c>
    </row>
    <row r="17" spans="1:9">
      <c r="A17" s="53">
        <v>14</v>
      </c>
      <c r="B17" s="53" t="s">
        <v>833</v>
      </c>
      <c r="C17" s="220" t="s">
        <v>171</v>
      </c>
      <c r="D17" s="274">
        <v>480</v>
      </c>
      <c r="E17" s="275" t="s">
        <v>1306</v>
      </c>
      <c r="F17" s="224" t="s">
        <v>561</v>
      </c>
      <c r="G17" s="224" t="s">
        <v>157</v>
      </c>
      <c r="H17" s="224" t="s">
        <v>151</v>
      </c>
      <c r="I17" s="52" t="s">
        <v>1286</v>
      </c>
    </row>
    <row r="18" spans="1:9">
      <c r="A18" s="53">
        <v>15</v>
      </c>
      <c r="B18" s="53" t="s">
        <v>1452</v>
      </c>
      <c r="C18" s="273" t="s">
        <v>181</v>
      </c>
      <c r="D18" s="274">
        <v>1200</v>
      </c>
      <c r="E18" s="275" t="s">
        <v>1453</v>
      </c>
      <c r="F18" s="224" t="s">
        <v>561</v>
      </c>
      <c r="G18" s="224" t="s">
        <v>157</v>
      </c>
      <c r="H18" s="224" t="s">
        <v>151</v>
      </c>
      <c r="I18" s="52" t="s">
        <v>1286</v>
      </c>
    </row>
    <row r="19" spans="1:9">
      <c r="A19" s="53">
        <v>16</v>
      </c>
      <c r="B19" s="53" t="s">
        <v>1166</v>
      </c>
      <c r="C19" s="273" t="s">
        <v>315</v>
      </c>
      <c r="D19" s="274">
        <v>179</v>
      </c>
      <c r="E19" s="275" t="s">
        <v>1454</v>
      </c>
      <c r="F19" s="224" t="s">
        <v>561</v>
      </c>
      <c r="G19" s="224" t="s">
        <v>157</v>
      </c>
      <c r="H19" s="224" t="s">
        <v>151</v>
      </c>
      <c r="I19" s="52" t="s">
        <v>1286</v>
      </c>
    </row>
    <row r="20" spans="1:9">
      <c r="A20" s="53">
        <v>17</v>
      </c>
      <c r="B20" s="54" t="s">
        <v>1455</v>
      </c>
      <c r="C20" s="273" t="s">
        <v>159</v>
      </c>
      <c r="D20" s="274">
        <v>20</v>
      </c>
      <c r="E20" s="51" t="s">
        <v>332</v>
      </c>
      <c r="F20" s="52" t="s">
        <v>566</v>
      </c>
      <c r="G20" s="52" t="s">
        <v>573</v>
      </c>
      <c r="H20" s="52" t="s">
        <v>157</v>
      </c>
      <c r="I20" s="52" t="s">
        <v>1294</v>
      </c>
    </row>
    <row r="21" spans="1:9">
      <c r="A21" s="53">
        <v>18</v>
      </c>
      <c r="B21" s="53" t="s">
        <v>546</v>
      </c>
      <c r="C21" s="273" t="s">
        <v>159</v>
      </c>
      <c r="D21" s="274">
        <v>1279</v>
      </c>
      <c r="E21" s="275" t="s">
        <v>1456</v>
      </c>
      <c r="F21" s="224" t="s">
        <v>561</v>
      </c>
      <c r="G21" s="224" t="s">
        <v>151</v>
      </c>
      <c r="H21" s="224" t="s">
        <v>157</v>
      </c>
      <c r="I21" s="224" t="s">
        <v>1286</v>
      </c>
    </row>
    <row r="22" spans="1:9">
      <c r="A22" s="53">
        <v>19</v>
      </c>
      <c r="B22" s="53" t="s">
        <v>1457</v>
      </c>
      <c r="C22" s="273" t="s">
        <v>159</v>
      </c>
      <c r="D22" s="274">
        <v>32</v>
      </c>
      <c r="E22" s="275" t="s">
        <v>348</v>
      </c>
      <c r="F22" s="224" t="s">
        <v>566</v>
      </c>
      <c r="G22" s="224" t="s">
        <v>157</v>
      </c>
      <c r="H22" s="224" t="s">
        <v>151</v>
      </c>
      <c r="I22" s="224" t="s">
        <v>1294</v>
      </c>
    </row>
    <row r="23" spans="1:9">
      <c r="A23" s="53">
        <v>20</v>
      </c>
      <c r="B23" s="53" t="s">
        <v>1458</v>
      </c>
      <c r="C23" s="273" t="s">
        <v>159</v>
      </c>
      <c r="D23" s="274">
        <v>91</v>
      </c>
      <c r="E23" s="275" t="s">
        <v>355</v>
      </c>
      <c r="F23" s="224" t="s">
        <v>566</v>
      </c>
      <c r="G23" s="224" t="s">
        <v>1459</v>
      </c>
      <c r="H23" s="224" t="s">
        <v>157</v>
      </c>
      <c r="I23" s="224" t="s">
        <v>1294</v>
      </c>
    </row>
    <row r="24" spans="1:9">
      <c r="A24" s="53">
        <v>21</v>
      </c>
      <c r="B24" s="53" t="s">
        <v>1460</v>
      </c>
      <c r="C24" s="273" t="s">
        <v>159</v>
      </c>
      <c r="D24" s="274">
        <v>16900</v>
      </c>
      <c r="E24" s="275" t="s">
        <v>1317</v>
      </c>
      <c r="F24" s="224" t="s">
        <v>561</v>
      </c>
      <c r="G24" s="224" t="s">
        <v>157</v>
      </c>
      <c r="H24" s="224" t="s">
        <v>151</v>
      </c>
      <c r="I24" s="52" t="s">
        <v>1286</v>
      </c>
    </row>
    <row r="25" spans="1:9">
      <c r="A25" s="53">
        <v>22</v>
      </c>
      <c r="B25" s="53" t="s">
        <v>1461</v>
      </c>
      <c r="C25" s="273" t="s">
        <v>159</v>
      </c>
      <c r="D25" s="274">
        <v>1500</v>
      </c>
      <c r="E25" s="275" t="s">
        <v>398</v>
      </c>
      <c r="F25" s="224" t="s">
        <v>566</v>
      </c>
      <c r="G25" s="224" t="s">
        <v>573</v>
      </c>
      <c r="H25" s="224" t="s">
        <v>157</v>
      </c>
      <c r="I25" s="224" t="s">
        <v>1294</v>
      </c>
    </row>
    <row r="26" spans="1:9">
      <c r="A26" s="53">
        <v>23</v>
      </c>
      <c r="B26" s="57" t="s">
        <v>1462</v>
      </c>
      <c r="C26" s="273" t="s">
        <v>159</v>
      </c>
      <c r="D26" s="290">
        <v>1000</v>
      </c>
      <c r="E26" s="248" t="s">
        <v>1463</v>
      </c>
      <c r="F26" s="126" t="s">
        <v>566</v>
      </c>
      <c r="G26" s="126" t="s">
        <v>573</v>
      </c>
      <c r="H26" s="126" t="s">
        <v>157</v>
      </c>
      <c r="I26" s="126" t="s">
        <v>1464</v>
      </c>
    </row>
    <row r="27" spans="1:9">
      <c r="A27" s="53">
        <v>24</v>
      </c>
      <c r="B27" s="53" t="s">
        <v>1465</v>
      </c>
      <c r="C27" s="273" t="s">
        <v>159</v>
      </c>
      <c r="D27" s="274">
        <v>199</v>
      </c>
      <c r="E27" s="275" t="s">
        <v>455</v>
      </c>
      <c r="F27" s="224" t="s">
        <v>566</v>
      </c>
      <c r="G27" s="224" t="s">
        <v>157</v>
      </c>
      <c r="H27" s="224" t="s">
        <v>151</v>
      </c>
      <c r="I27" s="224" t="s">
        <v>1294</v>
      </c>
    </row>
    <row r="28" spans="1:9">
      <c r="A28" s="53">
        <v>25</v>
      </c>
      <c r="B28" s="53" t="s">
        <v>1466</v>
      </c>
      <c r="C28" s="273" t="s">
        <v>159</v>
      </c>
      <c r="D28" s="274">
        <v>630</v>
      </c>
      <c r="E28" s="275" t="s">
        <v>457</v>
      </c>
      <c r="F28" s="224" t="s">
        <v>566</v>
      </c>
      <c r="G28" s="224" t="s">
        <v>157</v>
      </c>
      <c r="H28" s="224" t="s">
        <v>151</v>
      </c>
      <c r="I28" s="126" t="s">
        <v>1467</v>
      </c>
    </row>
    <row r="29" spans="1:9">
      <c r="A29" s="53">
        <v>26</v>
      </c>
      <c r="B29" s="53" t="s">
        <v>1468</v>
      </c>
      <c r="C29" s="273" t="s">
        <v>159</v>
      </c>
      <c r="D29" s="274">
        <v>251</v>
      </c>
      <c r="E29" s="275" t="s">
        <v>665</v>
      </c>
      <c r="F29" s="224" t="s">
        <v>566</v>
      </c>
      <c r="G29" s="224" t="s">
        <v>151</v>
      </c>
      <c r="H29" s="224" t="s">
        <v>157</v>
      </c>
      <c r="I29" s="224" t="s">
        <v>1294</v>
      </c>
    </row>
    <row r="30" spans="1:9">
      <c r="A30" s="53">
        <v>27</v>
      </c>
      <c r="B30" s="53" t="s">
        <v>1469</v>
      </c>
      <c r="C30" s="273" t="s">
        <v>159</v>
      </c>
      <c r="D30" s="274">
        <v>8600</v>
      </c>
      <c r="E30" s="275" t="s">
        <v>1470</v>
      </c>
      <c r="F30" s="224" t="s">
        <v>561</v>
      </c>
      <c r="G30" s="224" t="s">
        <v>157</v>
      </c>
      <c r="H30" s="224" t="s">
        <v>151</v>
      </c>
      <c r="I30" s="224" t="s">
        <v>1286</v>
      </c>
    </row>
    <row r="31" spans="1:9">
      <c r="A31" s="53">
        <v>28</v>
      </c>
      <c r="B31" s="53" t="s">
        <v>1471</v>
      </c>
      <c r="C31" s="273" t="s">
        <v>159</v>
      </c>
      <c r="D31" s="274">
        <v>1080</v>
      </c>
      <c r="E31" s="275" t="s">
        <v>1331</v>
      </c>
      <c r="F31" s="224" t="s">
        <v>561</v>
      </c>
      <c r="G31" s="224" t="s">
        <v>157</v>
      </c>
      <c r="H31" s="224" t="s">
        <v>151</v>
      </c>
      <c r="I31" s="224" t="s">
        <v>1286</v>
      </c>
    </row>
    <row r="32" spans="1:9">
      <c r="A32" s="53">
        <v>29</v>
      </c>
      <c r="B32" s="53" t="s">
        <v>260</v>
      </c>
      <c r="C32" s="273" t="s">
        <v>159</v>
      </c>
      <c r="D32" s="274">
        <v>5</v>
      </c>
      <c r="E32" s="275" t="s">
        <v>465</v>
      </c>
      <c r="F32" s="224" t="s">
        <v>566</v>
      </c>
      <c r="G32" s="224" t="s">
        <v>151</v>
      </c>
      <c r="H32" s="224" t="s">
        <v>157</v>
      </c>
      <c r="I32" s="224" t="s">
        <v>1294</v>
      </c>
    </row>
    <row r="33" spans="1:9">
      <c r="A33" s="53">
        <v>30</v>
      </c>
      <c r="B33" s="53" t="s">
        <v>1472</v>
      </c>
      <c r="C33" s="273" t="s">
        <v>159</v>
      </c>
      <c r="D33" s="274">
        <v>28</v>
      </c>
      <c r="E33" s="275" t="s">
        <v>1473</v>
      </c>
      <c r="F33" s="224" t="s">
        <v>566</v>
      </c>
      <c r="G33" s="224" t="s">
        <v>157</v>
      </c>
      <c r="H33" s="224" t="s">
        <v>151</v>
      </c>
      <c r="I33" s="224" t="s">
        <v>1294</v>
      </c>
    </row>
    <row r="34" spans="1:9">
      <c r="A34" s="53">
        <v>31</v>
      </c>
      <c r="B34" s="53" t="s">
        <v>952</v>
      </c>
      <c r="C34" s="273" t="s">
        <v>159</v>
      </c>
      <c r="D34" s="274">
        <v>350</v>
      </c>
      <c r="E34" s="275" t="s">
        <v>1474</v>
      </c>
      <c r="F34" s="224" t="s">
        <v>561</v>
      </c>
      <c r="G34" s="224" t="s">
        <v>157</v>
      </c>
      <c r="H34" s="224" t="s">
        <v>151</v>
      </c>
      <c r="I34" s="224" t="s">
        <v>1286</v>
      </c>
    </row>
    <row r="35" spans="1:9">
      <c r="A35" s="53">
        <v>32</v>
      </c>
      <c r="B35" s="53" t="s">
        <v>1475</v>
      </c>
      <c r="C35" s="273" t="s">
        <v>159</v>
      </c>
      <c r="D35" s="274">
        <v>1886</v>
      </c>
      <c r="E35" s="275" t="s">
        <v>1476</v>
      </c>
      <c r="F35" s="224" t="s">
        <v>561</v>
      </c>
      <c r="G35" s="224" t="s">
        <v>157</v>
      </c>
      <c r="H35" s="224" t="s">
        <v>151</v>
      </c>
      <c r="I35" s="126" t="s">
        <v>1477</v>
      </c>
    </row>
    <row r="36" spans="1:9">
      <c r="A36" s="53">
        <v>33</v>
      </c>
      <c r="B36" s="53" t="s">
        <v>1478</v>
      </c>
      <c r="C36" s="273" t="s">
        <v>159</v>
      </c>
      <c r="D36" s="274">
        <v>191</v>
      </c>
      <c r="E36" s="275" t="s">
        <v>1479</v>
      </c>
      <c r="F36" s="224" t="s">
        <v>561</v>
      </c>
      <c r="G36" s="224" t="s">
        <v>151</v>
      </c>
      <c r="H36" s="224" t="s">
        <v>157</v>
      </c>
      <c r="I36" s="224" t="s">
        <v>1286</v>
      </c>
    </row>
    <row r="37" spans="1:9">
      <c r="A37" s="53">
        <v>34</v>
      </c>
      <c r="B37" s="53" t="s">
        <v>1480</v>
      </c>
      <c r="C37" s="273" t="s">
        <v>159</v>
      </c>
      <c r="D37" s="274">
        <v>190</v>
      </c>
      <c r="E37" s="275" t="s">
        <v>676</v>
      </c>
      <c r="F37" s="224" t="s">
        <v>566</v>
      </c>
      <c r="G37" s="224" t="s">
        <v>157</v>
      </c>
      <c r="H37" s="224" t="s">
        <v>151</v>
      </c>
      <c r="I37" s="224" t="s">
        <v>1294</v>
      </c>
    </row>
    <row r="38" spans="1:9">
      <c r="A38" s="53">
        <v>35</v>
      </c>
      <c r="B38" s="53" t="s">
        <v>1481</v>
      </c>
      <c r="C38" s="273" t="s">
        <v>159</v>
      </c>
      <c r="D38" s="274">
        <v>6000</v>
      </c>
      <c r="E38" s="275" t="s">
        <v>1482</v>
      </c>
      <c r="F38" s="224" t="s">
        <v>566</v>
      </c>
      <c r="G38" s="224" t="s">
        <v>157</v>
      </c>
      <c r="H38" s="224" t="s">
        <v>151</v>
      </c>
      <c r="I38" s="224" t="s">
        <v>1294</v>
      </c>
    </row>
    <row r="39" spans="1:9">
      <c r="A39" s="53">
        <v>36</v>
      </c>
      <c r="B39" s="53" t="s">
        <v>1483</v>
      </c>
      <c r="C39" s="273" t="s">
        <v>159</v>
      </c>
      <c r="D39" s="274">
        <v>6609.41</v>
      </c>
      <c r="E39" s="275" t="s">
        <v>1484</v>
      </c>
      <c r="F39" s="224" t="s">
        <v>561</v>
      </c>
      <c r="G39" s="224" t="s">
        <v>151</v>
      </c>
      <c r="H39" s="224" t="s">
        <v>157</v>
      </c>
      <c r="I39" s="224" t="s">
        <v>1286</v>
      </c>
    </row>
    <row r="40" spans="1:9">
      <c r="A40" s="53">
        <v>37</v>
      </c>
      <c r="B40" s="53" t="s">
        <v>1485</v>
      </c>
      <c r="C40" s="273" t="s">
        <v>159</v>
      </c>
      <c r="D40" s="274">
        <v>4021.5</v>
      </c>
      <c r="E40" s="275" t="s">
        <v>1486</v>
      </c>
      <c r="F40" s="224" t="s">
        <v>561</v>
      </c>
      <c r="G40" s="224" t="s">
        <v>157</v>
      </c>
      <c r="H40" s="224" t="s">
        <v>154</v>
      </c>
      <c r="I40" s="126" t="s">
        <v>1487</v>
      </c>
    </row>
    <row r="41" spans="1:9">
      <c r="A41" s="53">
        <v>38</v>
      </c>
      <c r="B41" s="54" t="s">
        <v>1488</v>
      </c>
      <c r="C41" s="273" t="s">
        <v>159</v>
      </c>
      <c r="D41" s="274">
        <v>1030</v>
      </c>
      <c r="E41" s="51" t="s">
        <v>1489</v>
      </c>
      <c r="F41" s="52" t="s">
        <v>566</v>
      </c>
      <c r="G41" s="52" t="s">
        <v>763</v>
      </c>
      <c r="H41" s="52" t="s">
        <v>157</v>
      </c>
      <c r="I41" s="52" t="s">
        <v>1294</v>
      </c>
    </row>
    <row r="42" spans="1:9">
      <c r="A42" s="53">
        <v>39</v>
      </c>
      <c r="B42" s="54" t="s">
        <v>1490</v>
      </c>
      <c r="C42" s="273" t="s">
        <v>159</v>
      </c>
      <c r="D42" s="274">
        <v>140</v>
      </c>
      <c r="E42" s="51" t="s">
        <v>480</v>
      </c>
      <c r="F42" s="52" t="s">
        <v>566</v>
      </c>
      <c r="G42" s="52" t="s">
        <v>763</v>
      </c>
      <c r="H42" s="52" t="s">
        <v>157</v>
      </c>
      <c r="I42" s="52" t="s">
        <v>1294</v>
      </c>
    </row>
    <row r="43" spans="1:9">
      <c r="A43" s="53">
        <v>40</v>
      </c>
      <c r="B43" s="54" t="s">
        <v>1491</v>
      </c>
      <c r="C43" s="273" t="s">
        <v>159</v>
      </c>
      <c r="D43" s="274">
        <v>1500</v>
      </c>
      <c r="E43" s="51" t="s">
        <v>1492</v>
      </c>
      <c r="F43" s="52" t="s">
        <v>566</v>
      </c>
      <c r="G43" s="52" t="s">
        <v>573</v>
      </c>
      <c r="H43" s="52" t="s">
        <v>157</v>
      </c>
      <c r="I43" s="52" t="s">
        <v>1294</v>
      </c>
    </row>
    <row r="44" spans="1:9">
      <c r="A44" s="53">
        <v>41</v>
      </c>
      <c r="B44" s="53" t="s">
        <v>1493</v>
      </c>
      <c r="C44" s="273" t="s">
        <v>159</v>
      </c>
      <c r="D44" s="274">
        <v>360</v>
      </c>
      <c r="E44" s="275" t="s">
        <v>1353</v>
      </c>
      <c r="F44" s="224" t="s">
        <v>561</v>
      </c>
      <c r="G44" s="224" t="s">
        <v>151</v>
      </c>
      <c r="H44" s="224" t="s">
        <v>157</v>
      </c>
      <c r="I44" s="224" t="s">
        <v>1286</v>
      </c>
    </row>
    <row r="45" spans="1:9">
      <c r="A45" s="53">
        <v>42</v>
      </c>
      <c r="B45" s="53" t="s">
        <v>1494</v>
      </c>
      <c r="C45" s="273" t="s">
        <v>159</v>
      </c>
      <c r="D45" s="274">
        <v>2000</v>
      </c>
      <c r="E45" s="275" t="s">
        <v>485</v>
      </c>
      <c r="F45" s="224" t="s">
        <v>566</v>
      </c>
      <c r="G45" s="224" t="s">
        <v>157</v>
      </c>
      <c r="H45" s="224" t="s">
        <v>151</v>
      </c>
      <c r="I45" s="224" t="s">
        <v>1294</v>
      </c>
    </row>
    <row r="46" spans="1:9">
      <c r="A46" s="53">
        <v>43</v>
      </c>
      <c r="B46" s="53" t="s">
        <v>1495</v>
      </c>
      <c r="C46" s="273" t="s">
        <v>159</v>
      </c>
      <c r="D46" s="274">
        <v>9000</v>
      </c>
      <c r="E46" s="275" t="s">
        <v>1357</v>
      </c>
      <c r="F46" s="224" t="s">
        <v>566</v>
      </c>
      <c r="G46" s="224" t="s">
        <v>157</v>
      </c>
      <c r="H46" s="224" t="s">
        <v>151</v>
      </c>
      <c r="I46" s="224" t="s">
        <v>1294</v>
      </c>
    </row>
    <row r="47" spans="1:9">
      <c r="A47" s="53">
        <v>44</v>
      </c>
      <c r="B47" s="53" t="s">
        <v>1496</v>
      </c>
      <c r="C47" s="273" t="s">
        <v>159</v>
      </c>
      <c r="D47" s="274">
        <v>100</v>
      </c>
      <c r="E47" s="275" t="s">
        <v>685</v>
      </c>
      <c r="F47" s="224" t="s">
        <v>566</v>
      </c>
      <c r="G47" s="224" t="s">
        <v>151</v>
      </c>
      <c r="H47" s="224" t="s">
        <v>157</v>
      </c>
      <c r="I47" s="224" t="s">
        <v>1294</v>
      </c>
    </row>
    <row r="48" spans="1:9">
      <c r="A48" s="53">
        <v>45</v>
      </c>
      <c r="B48" s="53" t="s">
        <v>952</v>
      </c>
      <c r="C48" s="273" t="s">
        <v>159</v>
      </c>
      <c r="D48" s="274">
        <v>340</v>
      </c>
      <c r="E48" s="275" t="s">
        <v>1360</v>
      </c>
      <c r="F48" s="224" t="s">
        <v>561</v>
      </c>
      <c r="G48" s="224" t="s">
        <v>157</v>
      </c>
      <c r="H48" s="224" t="s">
        <v>151</v>
      </c>
      <c r="I48" s="243" t="s">
        <v>1497</v>
      </c>
    </row>
    <row r="49" spans="1:9">
      <c r="A49" s="53">
        <v>46</v>
      </c>
      <c r="B49" s="53" t="s">
        <v>1498</v>
      </c>
      <c r="C49" s="273" t="s">
        <v>159</v>
      </c>
      <c r="D49" s="274">
        <v>1276.9</v>
      </c>
      <c r="E49" s="275" t="s">
        <v>1499</v>
      </c>
      <c r="F49" s="224" t="s">
        <v>561</v>
      </c>
      <c r="G49" s="224" t="s">
        <v>1251</v>
      </c>
      <c r="H49" s="224" t="s">
        <v>157</v>
      </c>
      <c r="I49" s="224" t="s">
        <v>1286</v>
      </c>
    </row>
    <row r="50" spans="1:9">
      <c r="A50" s="53">
        <v>47</v>
      </c>
      <c r="B50" s="53" t="s">
        <v>1500</v>
      </c>
      <c r="C50" s="273" t="s">
        <v>159</v>
      </c>
      <c r="D50" s="274">
        <v>9225</v>
      </c>
      <c r="E50" s="275" t="s">
        <v>1501</v>
      </c>
      <c r="F50" s="224" t="s">
        <v>561</v>
      </c>
      <c r="G50" s="224" t="s">
        <v>157</v>
      </c>
      <c r="H50" s="224" t="s">
        <v>151</v>
      </c>
      <c r="I50" s="224" t="s">
        <v>1286</v>
      </c>
    </row>
    <row r="51" spans="1:9">
      <c r="A51" s="53">
        <v>48</v>
      </c>
      <c r="B51" s="53" t="s">
        <v>1502</v>
      </c>
      <c r="C51" s="273" t="s">
        <v>159</v>
      </c>
      <c r="D51" s="274">
        <v>5200</v>
      </c>
      <c r="E51" s="275" t="s">
        <v>1365</v>
      </c>
      <c r="F51" s="224" t="s">
        <v>566</v>
      </c>
      <c r="G51" s="224" t="s">
        <v>157</v>
      </c>
      <c r="H51" s="224" t="s">
        <v>151</v>
      </c>
      <c r="I51" s="224" t="s">
        <v>1294</v>
      </c>
    </row>
    <row r="52" spans="1:9">
      <c r="A52" s="53">
        <v>49</v>
      </c>
      <c r="B52" s="53" t="s">
        <v>1503</v>
      </c>
      <c r="C52" s="273" t="s">
        <v>159</v>
      </c>
      <c r="D52" s="274">
        <v>6800</v>
      </c>
      <c r="E52" s="275" t="s">
        <v>1504</v>
      </c>
      <c r="F52" s="224" t="s">
        <v>566</v>
      </c>
      <c r="G52" s="224" t="s">
        <v>157</v>
      </c>
      <c r="H52" s="224" t="s">
        <v>151</v>
      </c>
      <c r="I52" s="224" t="s">
        <v>1294</v>
      </c>
    </row>
    <row r="53" spans="1:9">
      <c r="A53" s="53">
        <v>50</v>
      </c>
      <c r="B53" s="53" t="s">
        <v>1505</v>
      </c>
      <c r="C53" s="273" t="s">
        <v>159</v>
      </c>
      <c r="D53" s="274">
        <v>255</v>
      </c>
      <c r="E53" s="275" t="s">
        <v>1506</v>
      </c>
      <c r="F53" s="224" t="s">
        <v>561</v>
      </c>
      <c r="G53" s="224" t="s">
        <v>763</v>
      </c>
      <c r="H53" s="224" t="s">
        <v>151</v>
      </c>
      <c r="I53" s="224" t="s">
        <v>1294</v>
      </c>
    </row>
    <row r="54" spans="1:9">
      <c r="A54" s="53">
        <v>51</v>
      </c>
      <c r="B54" s="53" t="s">
        <v>1047</v>
      </c>
      <c r="C54" s="273" t="s">
        <v>159</v>
      </c>
      <c r="D54" s="274">
        <v>852</v>
      </c>
      <c r="E54" s="275" t="s">
        <v>1507</v>
      </c>
      <c r="F54" s="224" t="s">
        <v>561</v>
      </c>
      <c r="G54" s="224" t="s">
        <v>157</v>
      </c>
      <c r="H54" s="224" t="s">
        <v>151</v>
      </c>
      <c r="I54" s="224" t="s">
        <v>1286</v>
      </c>
    </row>
    <row r="55" spans="1:9">
      <c r="A55" s="53">
        <v>52</v>
      </c>
      <c r="B55" s="53" t="s">
        <v>1508</v>
      </c>
      <c r="C55" s="273" t="s">
        <v>159</v>
      </c>
      <c r="D55" s="274">
        <v>8000</v>
      </c>
      <c r="E55" s="275" t="s">
        <v>637</v>
      </c>
      <c r="F55" s="224" t="s">
        <v>566</v>
      </c>
      <c r="G55" s="224" t="s">
        <v>157</v>
      </c>
      <c r="H55" s="224" t="s">
        <v>151</v>
      </c>
      <c r="I55" s="126" t="s">
        <v>1509</v>
      </c>
    </row>
    <row r="56" spans="1:9">
      <c r="A56" s="53">
        <v>53</v>
      </c>
      <c r="B56" s="53" t="s">
        <v>1510</v>
      </c>
      <c r="C56" s="273" t="s">
        <v>159</v>
      </c>
      <c r="D56" s="274">
        <v>1900</v>
      </c>
      <c r="E56" s="275" t="s">
        <v>505</v>
      </c>
      <c r="F56" s="224" t="s">
        <v>566</v>
      </c>
      <c r="G56" s="224" t="s">
        <v>573</v>
      </c>
      <c r="H56" s="224" t="s">
        <v>157</v>
      </c>
      <c r="I56" s="224" t="s">
        <v>1294</v>
      </c>
    </row>
    <row r="57" spans="1:9">
      <c r="A57" s="53">
        <v>54</v>
      </c>
      <c r="B57" s="53" t="s">
        <v>159</v>
      </c>
      <c r="C57" s="273" t="s">
        <v>159</v>
      </c>
      <c r="D57" s="274">
        <v>900</v>
      </c>
      <c r="E57" s="275" t="s">
        <v>641</v>
      </c>
      <c r="F57" s="224" t="s">
        <v>561</v>
      </c>
      <c r="G57" s="224" t="s">
        <v>157</v>
      </c>
      <c r="H57" s="224" t="s">
        <v>154</v>
      </c>
      <c r="I57" s="126" t="s">
        <v>1511</v>
      </c>
    </row>
    <row r="58" spans="1:9">
      <c r="A58" s="53">
        <v>55</v>
      </c>
      <c r="B58" s="53" t="s">
        <v>260</v>
      </c>
      <c r="C58" s="273" t="s">
        <v>159</v>
      </c>
      <c r="D58" s="274">
        <v>5</v>
      </c>
      <c r="E58" s="275" t="s">
        <v>693</v>
      </c>
      <c r="F58" s="224" t="s">
        <v>566</v>
      </c>
      <c r="G58" s="224" t="s">
        <v>157</v>
      </c>
      <c r="H58" s="224" t="s">
        <v>151</v>
      </c>
      <c r="I58" s="224" t="s">
        <v>1294</v>
      </c>
    </row>
    <row r="59" spans="1:9">
      <c r="A59" s="53">
        <v>56</v>
      </c>
      <c r="B59" s="53" t="s">
        <v>1120</v>
      </c>
      <c r="C59" s="273" t="s">
        <v>159</v>
      </c>
      <c r="D59" s="274">
        <v>300</v>
      </c>
      <c r="E59" s="275" t="s">
        <v>510</v>
      </c>
      <c r="F59" s="224" t="s">
        <v>566</v>
      </c>
      <c r="G59" s="224" t="s">
        <v>157</v>
      </c>
      <c r="H59" s="224" t="s">
        <v>151</v>
      </c>
      <c r="I59" s="224" t="s">
        <v>1294</v>
      </c>
    </row>
    <row r="60" spans="1:9">
      <c r="A60" s="53">
        <v>57</v>
      </c>
      <c r="B60" s="53" t="s">
        <v>1512</v>
      </c>
      <c r="C60" s="273" t="s">
        <v>159</v>
      </c>
      <c r="D60" s="274">
        <v>2515</v>
      </c>
      <c r="E60" s="275" t="s">
        <v>1380</v>
      </c>
      <c r="F60" s="224" t="s">
        <v>566</v>
      </c>
      <c r="G60" s="224" t="s">
        <v>573</v>
      </c>
      <c r="H60" s="224" t="s">
        <v>157</v>
      </c>
      <c r="I60" s="224" t="s">
        <v>1294</v>
      </c>
    </row>
    <row r="61" spans="1:9">
      <c r="A61" s="53">
        <v>58</v>
      </c>
      <c r="B61" s="53" t="s">
        <v>1513</v>
      </c>
      <c r="C61" s="273" t="s">
        <v>159</v>
      </c>
      <c r="D61" s="274">
        <v>3106.12</v>
      </c>
      <c r="E61" s="275" t="s">
        <v>1514</v>
      </c>
      <c r="F61" s="224"/>
      <c r="G61" s="224" t="s">
        <v>573</v>
      </c>
      <c r="H61" s="224" t="s">
        <v>157</v>
      </c>
      <c r="I61" s="224" t="s">
        <v>1294</v>
      </c>
    </row>
    <row r="62" spans="1:9">
      <c r="A62" s="53">
        <v>59</v>
      </c>
      <c r="B62" s="179" t="s">
        <v>1515</v>
      </c>
      <c r="C62" s="273" t="s">
        <v>159</v>
      </c>
      <c r="D62" s="291">
        <v>523</v>
      </c>
      <c r="E62" s="292" t="s">
        <v>1516</v>
      </c>
      <c r="F62" s="293"/>
      <c r="G62" s="293" t="s">
        <v>573</v>
      </c>
      <c r="H62" s="293" t="s">
        <v>157</v>
      </c>
      <c r="I62" s="293" t="s">
        <v>1294</v>
      </c>
    </row>
    <row r="63" customFormat="1" spans="1:9">
      <c r="B63" t="s">
        <v>968</v>
      </c>
      <c r="C63" s="273" t="s">
        <v>159</v>
      </c>
      <c r="F63" t="s">
        <v>970</v>
      </c>
      <c r="H63" s="289"/>
    </row>
    <row r="65" spans="3:4">
      <c r="D65">
        <f>SUM(D4:D62)</f>
        <v>137136.4</v>
      </c>
    </row>
    <row r="69" spans="3:4">
      <c r="C69" t="s">
        <v>194</v>
      </c>
      <c r="D69" s="255">
        <v>158613.4</v>
      </c>
    </row>
  </sheetData>
  <mergeCells count="3">
    <mergeCell ref="A1:I1"/>
    <mergeCell ref="A2:I2"/>
    <mergeCell ref="E8:E9"/>
  </mergeCells>
  <dataValidations count="3">
    <dataValidation type="list" allowBlank="1" showInputMessage="1" showErrorMessage="1" sqref="C1:C30 C31:C63">
      <formula1>"材料费,机械费,工资,福利费,招待费,差旅费,车辆费,办公费,租赁费,水电费,其他,安全费"</formula1>
    </dataValidation>
    <dataValidation type="list" allowBlank="1" showInputMessage="1" showErrorMessage="1" sqref="F1:F3">
      <formula1>"是,否"</formula1>
    </dataValidation>
    <dataValidation type="list" allowBlank="1" showInputMessage="1" showErrorMessage="1" sqref="F4:F30 F31:F62">
      <formula1>"有,无"</formula1>
    </dataValidation>
  </dataValidations>
  <pageMargins left="0.75" right="0.75" top="1" bottom="1" header="0.5" footer="0.5"/>
  <headerFooter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79"/>
  <sheetViews>
    <sheetView topLeftCell="A59" workbookViewId="0">
      <selection activeCell="D79" sqref="D79"/>
    </sheetView>
  </sheetViews>
  <sheetFormatPr defaultColWidth="8.89166666666667" defaultRowHeight="13.5"/>
  <cols>
    <col min="1" max="1" width="9.55833333333333" customWidth="1"/>
    <col min="2" max="2" width="38.5" customWidth="1"/>
    <col min="3" max="3" width="9.55833333333333" customWidth="1"/>
    <col min="4" max="4" width="14.25" customWidth="1"/>
    <col min="5" max="5" width="12.5583333333333" customWidth="1"/>
    <col min="6" max="6" width="10.25" customWidth="1"/>
    <col min="7" max="7" width="8.25" customWidth="1"/>
    <col min="8" max="8" width="11.25" customWidth="1"/>
    <col min="9" max="9" width="16.875" customWidth="1"/>
  </cols>
  <sheetData>
    <row r="1" ht="27" spans="1:10">
      <c r="A1" s="268" t="s">
        <v>136</v>
      </c>
      <c r="B1" s="269"/>
      <c r="C1" s="269"/>
      <c r="D1" s="269"/>
      <c r="E1" s="270"/>
      <c r="F1" s="269"/>
      <c r="G1" s="269"/>
      <c r="H1" s="269"/>
      <c r="I1" s="269"/>
    </row>
    <row r="2" spans="1:10">
      <c r="A2" s="271" t="s">
        <v>1517</v>
      </c>
      <c r="B2" s="271"/>
      <c r="C2" s="271"/>
      <c r="D2" s="271"/>
      <c r="E2" s="272"/>
      <c r="F2" s="271"/>
      <c r="G2" s="271"/>
      <c r="H2" s="271"/>
      <c r="I2" s="271"/>
    </row>
    <row r="3" ht="24" spans="1:10">
      <c r="A3" s="218" t="s">
        <v>138</v>
      </c>
      <c r="B3" s="218" t="s">
        <v>139</v>
      </c>
      <c r="C3" s="218" t="s">
        <v>140</v>
      </c>
      <c r="D3" s="218" t="s">
        <v>141</v>
      </c>
      <c r="E3" s="219" t="s">
        <v>142</v>
      </c>
      <c r="F3" s="218" t="s">
        <v>143</v>
      </c>
      <c r="G3" s="218" t="s">
        <v>144</v>
      </c>
      <c r="H3" s="218" t="s">
        <v>145</v>
      </c>
      <c r="I3" s="218" t="s">
        <v>3</v>
      </c>
    </row>
    <row r="4" spans="1:10">
      <c r="A4" s="53">
        <v>1</v>
      </c>
      <c r="B4" s="53" t="s">
        <v>1518</v>
      </c>
      <c r="C4" s="273" t="s">
        <v>165</v>
      </c>
      <c r="D4" s="274">
        <v>20.01</v>
      </c>
      <c r="E4" s="275" t="s">
        <v>425</v>
      </c>
      <c r="F4" s="224" t="s">
        <v>566</v>
      </c>
      <c r="G4" s="224" t="s">
        <v>157</v>
      </c>
      <c r="H4" s="224" t="s">
        <v>573</v>
      </c>
      <c r="I4" s="224" t="s">
        <v>1294</v>
      </c>
    </row>
    <row r="5" spans="1:10">
      <c r="A5" s="53">
        <v>2</v>
      </c>
      <c r="B5" s="276" t="s">
        <v>1519</v>
      </c>
      <c r="C5" s="273" t="s">
        <v>159</v>
      </c>
      <c r="D5" s="277">
        <v>2650</v>
      </c>
      <c r="E5" s="251" t="s">
        <v>849</v>
      </c>
      <c r="F5" s="243" t="s">
        <v>561</v>
      </c>
      <c r="G5" s="224" t="s">
        <v>157</v>
      </c>
      <c r="H5" s="224" t="s">
        <v>573</v>
      </c>
      <c r="I5" s="224" t="s">
        <v>1294</v>
      </c>
    </row>
    <row r="6" spans="1:10">
      <c r="A6" s="53">
        <v>3</v>
      </c>
      <c r="B6" s="53" t="s">
        <v>1520</v>
      </c>
      <c r="C6" s="273" t="s">
        <v>165</v>
      </c>
      <c r="D6" s="274">
        <v>9.5</v>
      </c>
      <c r="E6" s="275" t="s">
        <v>428</v>
      </c>
      <c r="F6" s="224" t="s">
        <v>566</v>
      </c>
      <c r="G6" s="224" t="s">
        <v>157</v>
      </c>
      <c r="H6" s="224" t="s">
        <v>573</v>
      </c>
      <c r="I6" s="224" t="s">
        <v>1294</v>
      </c>
    </row>
    <row r="7" spans="1:10">
      <c r="A7" s="53">
        <v>4</v>
      </c>
      <c r="B7" s="53" t="s">
        <v>952</v>
      </c>
      <c r="C7" s="273" t="s">
        <v>315</v>
      </c>
      <c r="D7" s="274">
        <v>350</v>
      </c>
      <c r="E7" s="275" t="s">
        <v>1521</v>
      </c>
      <c r="F7" s="224" t="s">
        <v>561</v>
      </c>
      <c r="G7" s="224" t="s">
        <v>157</v>
      </c>
      <c r="H7" s="224" t="s">
        <v>573</v>
      </c>
      <c r="I7" s="224" t="s">
        <v>1286</v>
      </c>
    </row>
    <row r="8" spans="1:10">
      <c r="A8" s="53">
        <v>5</v>
      </c>
      <c r="B8" s="53" t="s">
        <v>1522</v>
      </c>
      <c r="C8" s="273" t="s">
        <v>397</v>
      </c>
      <c r="D8" s="274">
        <v>1617</v>
      </c>
      <c r="E8" s="275" t="s">
        <v>1292</v>
      </c>
      <c r="F8" s="224" t="s">
        <v>561</v>
      </c>
      <c r="G8" s="224" t="s">
        <v>573</v>
      </c>
      <c r="H8" s="224" t="s">
        <v>157</v>
      </c>
      <c r="I8" s="224" t="s">
        <v>1286</v>
      </c>
    </row>
    <row r="9" spans="1:10">
      <c r="A9" s="53">
        <v>6</v>
      </c>
      <c r="B9" s="53" t="s">
        <v>1523</v>
      </c>
      <c r="C9" s="273" t="s">
        <v>171</v>
      </c>
      <c r="D9" s="277">
        <v>140</v>
      </c>
      <c r="E9" s="275" t="s">
        <v>227</v>
      </c>
      <c r="F9" s="224" t="s">
        <v>566</v>
      </c>
      <c r="G9" s="224" t="s">
        <v>763</v>
      </c>
      <c r="H9" s="224" t="s">
        <v>157</v>
      </c>
      <c r="I9" s="224" t="s">
        <v>1294</v>
      </c>
    </row>
    <row r="10" s="215" customFormat="1" spans="1:10">
      <c r="A10" s="226">
        <v>7</v>
      </c>
      <c r="B10" s="277" t="s">
        <v>1524</v>
      </c>
      <c r="C10" s="220" t="s">
        <v>159</v>
      </c>
      <c r="D10" s="277">
        <v>280</v>
      </c>
      <c r="E10" s="275" t="s">
        <v>1525</v>
      </c>
      <c r="F10" s="224" t="s">
        <v>561</v>
      </c>
      <c r="G10" s="253" t="s">
        <v>157</v>
      </c>
      <c r="H10" s="225" t="s">
        <v>573</v>
      </c>
      <c r="I10" s="253" t="s">
        <v>1286</v>
      </c>
    </row>
    <row r="11" spans="1:10">
      <c r="A11" s="53">
        <v>8</v>
      </c>
      <c r="B11" s="53" t="s">
        <v>1520</v>
      </c>
      <c r="C11" s="273" t="s">
        <v>165</v>
      </c>
      <c r="D11" s="274">
        <v>5</v>
      </c>
      <c r="E11" s="275" t="s">
        <v>246</v>
      </c>
      <c r="F11" s="224" t="s">
        <v>566</v>
      </c>
      <c r="G11" s="243" t="s">
        <v>157</v>
      </c>
      <c r="H11" s="224" t="s">
        <v>573</v>
      </c>
      <c r="I11" s="224" t="s">
        <v>1294</v>
      </c>
    </row>
    <row r="12" spans="1:10">
      <c r="A12" s="53">
        <v>9</v>
      </c>
      <c r="B12" s="53" t="s">
        <v>1526</v>
      </c>
      <c r="C12" s="273" t="s">
        <v>315</v>
      </c>
      <c r="D12" s="274">
        <v>322.29</v>
      </c>
      <c r="E12" s="275" t="s">
        <v>1298</v>
      </c>
      <c r="F12" s="224" t="s">
        <v>561</v>
      </c>
      <c r="G12" s="243" t="s">
        <v>157</v>
      </c>
      <c r="H12" s="224" t="s">
        <v>573</v>
      </c>
      <c r="I12" s="224" t="s">
        <v>1286</v>
      </c>
    </row>
    <row r="13" s="215" customFormat="1" spans="1:10">
      <c r="A13" s="226">
        <v>10</v>
      </c>
      <c r="B13" s="226" t="s">
        <v>1527</v>
      </c>
      <c r="C13" s="220" t="s">
        <v>171</v>
      </c>
      <c r="D13" s="274">
        <v>500</v>
      </c>
      <c r="E13" s="275" t="s">
        <v>259</v>
      </c>
      <c r="F13" s="224" t="s">
        <v>561</v>
      </c>
      <c r="G13" s="225" t="s">
        <v>157</v>
      </c>
      <c r="H13" s="225" t="s">
        <v>151</v>
      </c>
      <c r="I13" s="225" t="s">
        <v>1294</v>
      </c>
      <c r="J13" s="215" t="s">
        <v>1528</v>
      </c>
    </row>
    <row r="14" s="215" customFormat="1" spans="1:10">
      <c r="A14" s="226">
        <v>11</v>
      </c>
      <c r="B14" s="226" t="s">
        <v>1529</v>
      </c>
      <c r="C14" s="220" t="s">
        <v>171</v>
      </c>
      <c r="D14" s="274">
        <v>1500</v>
      </c>
      <c r="E14" s="275" t="s">
        <v>288</v>
      </c>
      <c r="F14" s="224" t="s">
        <v>561</v>
      </c>
      <c r="G14" s="225" t="s">
        <v>157</v>
      </c>
      <c r="H14" s="225" t="s">
        <v>573</v>
      </c>
      <c r="I14" s="225" t="s">
        <v>1294</v>
      </c>
      <c r="J14" s="215" t="s">
        <v>1528</v>
      </c>
    </row>
    <row r="15" s="215" customFormat="1" spans="1:10">
      <c r="A15" s="226">
        <v>12</v>
      </c>
      <c r="B15" s="277" t="s">
        <v>1530</v>
      </c>
      <c r="C15" s="220" t="s">
        <v>159</v>
      </c>
      <c r="D15" s="277">
        <v>5000</v>
      </c>
      <c r="E15" s="275" t="s">
        <v>1531</v>
      </c>
      <c r="F15" s="224" t="s">
        <v>566</v>
      </c>
      <c r="G15" s="253" t="s">
        <v>157</v>
      </c>
      <c r="H15" s="253" t="s">
        <v>151</v>
      </c>
      <c r="I15" s="253" t="s">
        <v>1532</v>
      </c>
    </row>
    <row r="16" spans="1:10">
      <c r="A16" s="53">
        <v>13</v>
      </c>
      <c r="B16" s="276" t="s">
        <v>1533</v>
      </c>
      <c r="C16" s="273" t="s">
        <v>159</v>
      </c>
      <c r="D16" s="277">
        <v>850</v>
      </c>
      <c r="E16" s="275" t="s">
        <v>1306</v>
      </c>
      <c r="F16" s="224" t="s">
        <v>561</v>
      </c>
      <c r="G16" s="243" t="s">
        <v>157</v>
      </c>
      <c r="H16" s="243" t="s">
        <v>573</v>
      </c>
      <c r="I16" s="224" t="s">
        <v>1286</v>
      </c>
    </row>
    <row r="17" spans="1:10">
      <c r="A17" s="53">
        <v>14</v>
      </c>
      <c r="B17" s="53" t="s">
        <v>1534</v>
      </c>
      <c r="C17" s="273" t="s">
        <v>171</v>
      </c>
      <c r="D17" s="274">
        <v>190</v>
      </c>
      <c r="E17" s="275" t="s">
        <v>1453</v>
      </c>
      <c r="F17" s="224" t="s">
        <v>566</v>
      </c>
      <c r="G17" s="224" t="s">
        <v>157</v>
      </c>
      <c r="H17" s="224" t="s">
        <v>573</v>
      </c>
      <c r="I17" s="224" t="s">
        <v>1327</v>
      </c>
    </row>
    <row r="18" s="215" customFormat="1" spans="1:10">
      <c r="A18" s="226">
        <v>15</v>
      </c>
      <c r="B18" s="226" t="s">
        <v>1535</v>
      </c>
      <c r="C18" s="220" t="s">
        <v>171</v>
      </c>
      <c r="D18" s="274">
        <v>493</v>
      </c>
      <c r="E18" s="275" t="s">
        <v>1536</v>
      </c>
      <c r="F18" s="224" t="s">
        <v>561</v>
      </c>
      <c r="G18" s="225" t="s">
        <v>157</v>
      </c>
      <c r="H18" s="225" t="s">
        <v>573</v>
      </c>
      <c r="I18" s="225" t="s">
        <v>1286</v>
      </c>
      <c r="J18" s="215" t="s">
        <v>1528</v>
      </c>
    </row>
    <row r="19" s="215" customFormat="1" spans="1:10">
      <c r="A19" s="226">
        <v>16</v>
      </c>
      <c r="B19" s="226" t="s">
        <v>1537</v>
      </c>
      <c r="C19" s="220" t="s">
        <v>165</v>
      </c>
      <c r="D19" s="274">
        <v>7500</v>
      </c>
      <c r="E19" s="275" t="s">
        <v>1311</v>
      </c>
      <c r="F19" s="224" t="s">
        <v>566</v>
      </c>
      <c r="G19" s="225" t="s">
        <v>157</v>
      </c>
      <c r="H19" s="225" t="s">
        <v>151</v>
      </c>
      <c r="I19" s="225" t="s">
        <v>1538</v>
      </c>
    </row>
    <row r="20" spans="1:10">
      <c r="A20" s="53">
        <v>17</v>
      </c>
      <c r="B20" s="53" t="s">
        <v>1539</v>
      </c>
      <c r="C20" s="273" t="s">
        <v>165</v>
      </c>
      <c r="D20" s="274">
        <v>139</v>
      </c>
      <c r="E20" s="275" t="s">
        <v>344</v>
      </c>
      <c r="F20" s="224" t="s">
        <v>566</v>
      </c>
      <c r="G20" s="224" t="s">
        <v>157</v>
      </c>
      <c r="H20" s="224" t="s">
        <v>573</v>
      </c>
      <c r="I20" s="224" t="s">
        <v>1294</v>
      </c>
    </row>
    <row r="21" spans="1:10">
      <c r="A21" s="53">
        <v>18</v>
      </c>
      <c r="B21" s="53" t="s">
        <v>841</v>
      </c>
      <c r="C21" s="273" t="s">
        <v>165</v>
      </c>
      <c r="D21" s="274">
        <v>300</v>
      </c>
      <c r="E21" s="275" t="s">
        <v>348</v>
      </c>
      <c r="F21" s="224" t="s">
        <v>566</v>
      </c>
      <c r="G21" s="224" t="s">
        <v>157</v>
      </c>
      <c r="H21" s="224" t="s">
        <v>573</v>
      </c>
      <c r="I21" s="224" t="s">
        <v>1294</v>
      </c>
    </row>
    <row r="22" s="215" customFormat="1" spans="1:10">
      <c r="A22" s="226">
        <v>19</v>
      </c>
      <c r="B22" s="226" t="s">
        <v>1540</v>
      </c>
      <c r="C22" s="220" t="s">
        <v>171</v>
      </c>
      <c r="D22" s="274">
        <v>3000</v>
      </c>
      <c r="E22" s="275" t="s">
        <v>355</v>
      </c>
      <c r="F22" s="224" t="s">
        <v>561</v>
      </c>
      <c r="G22" s="225" t="s">
        <v>157</v>
      </c>
      <c r="H22" s="225" t="s">
        <v>573</v>
      </c>
      <c r="I22" s="225" t="s">
        <v>1294</v>
      </c>
      <c r="J22" s="215" t="s">
        <v>1528</v>
      </c>
    </row>
    <row r="23" s="215" customFormat="1" spans="1:10">
      <c r="A23" s="226">
        <v>20</v>
      </c>
      <c r="B23" s="226" t="s">
        <v>1541</v>
      </c>
      <c r="C23" s="220" t="s">
        <v>171</v>
      </c>
      <c r="D23" s="274">
        <v>400</v>
      </c>
      <c r="E23" s="275" t="s">
        <v>374</v>
      </c>
      <c r="F23" s="224" t="s">
        <v>561</v>
      </c>
      <c r="G23" s="225" t="s">
        <v>157</v>
      </c>
      <c r="H23" s="225" t="s">
        <v>573</v>
      </c>
      <c r="I23" s="225" t="s">
        <v>1294</v>
      </c>
      <c r="J23" s="215" t="s">
        <v>1528</v>
      </c>
    </row>
    <row r="24" s="215" customFormat="1" spans="1:10">
      <c r="A24" s="226">
        <v>21</v>
      </c>
      <c r="B24" s="277" t="s">
        <v>1542</v>
      </c>
      <c r="C24" s="220" t="s">
        <v>171</v>
      </c>
      <c r="D24" s="277">
        <v>450</v>
      </c>
      <c r="E24" s="275" t="s">
        <v>1543</v>
      </c>
      <c r="F24" s="224" t="s">
        <v>561</v>
      </c>
      <c r="G24" s="253" t="s">
        <v>157</v>
      </c>
      <c r="H24" s="253" t="s">
        <v>573</v>
      </c>
      <c r="I24" s="253" t="s">
        <v>1327</v>
      </c>
      <c r="J24" s="215" t="s">
        <v>1528</v>
      </c>
    </row>
    <row r="25" s="215" customFormat="1" spans="1:10">
      <c r="A25" s="226">
        <v>22</v>
      </c>
      <c r="B25" s="277" t="s">
        <v>1544</v>
      </c>
      <c r="C25" s="220" t="s">
        <v>171</v>
      </c>
      <c r="D25" s="277">
        <v>300</v>
      </c>
      <c r="E25" s="275" t="s">
        <v>453</v>
      </c>
      <c r="F25" s="224" t="s">
        <v>561</v>
      </c>
      <c r="G25" s="253" t="s">
        <v>157</v>
      </c>
      <c r="H25" s="253" t="s">
        <v>763</v>
      </c>
      <c r="I25" s="253" t="s">
        <v>1294</v>
      </c>
      <c r="J25" s="215" t="s">
        <v>1528</v>
      </c>
    </row>
    <row r="26" spans="1:10">
      <c r="A26" s="53">
        <v>23</v>
      </c>
      <c r="B26" s="53" t="s">
        <v>833</v>
      </c>
      <c r="C26" s="273" t="s">
        <v>315</v>
      </c>
      <c r="D26" s="277">
        <v>500</v>
      </c>
      <c r="E26" s="275" t="s">
        <v>1545</v>
      </c>
      <c r="F26" s="224" t="s">
        <v>561</v>
      </c>
      <c r="G26" s="224" t="s">
        <v>157</v>
      </c>
      <c r="H26" s="224" t="s">
        <v>573</v>
      </c>
      <c r="I26" s="224" t="s">
        <v>1286</v>
      </c>
    </row>
    <row r="27" spans="1:10">
      <c r="A27" s="53">
        <v>24</v>
      </c>
      <c r="B27" s="53" t="s">
        <v>1546</v>
      </c>
      <c r="C27" s="273" t="s">
        <v>315</v>
      </c>
      <c r="D27" s="274">
        <v>1965</v>
      </c>
      <c r="E27" s="275" t="s">
        <v>1326</v>
      </c>
      <c r="F27" s="224" t="s">
        <v>561</v>
      </c>
      <c r="G27" s="224" t="s">
        <v>157</v>
      </c>
      <c r="H27" s="224" t="s">
        <v>573</v>
      </c>
      <c r="I27" s="224" t="s">
        <v>1286</v>
      </c>
    </row>
    <row r="28" spans="1:10">
      <c r="A28" s="53">
        <v>25</v>
      </c>
      <c r="B28" s="53" t="s">
        <v>1005</v>
      </c>
      <c r="C28" s="273" t="s">
        <v>165</v>
      </c>
      <c r="D28" s="274">
        <v>45</v>
      </c>
      <c r="E28" s="275" t="s">
        <v>665</v>
      </c>
      <c r="F28" s="224" t="s">
        <v>566</v>
      </c>
      <c r="G28" s="224" t="s">
        <v>157</v>
      </c>
      <c r="H28" s="224" t="s">
        <v>573</v>
      </c>
      <c r="I28" s="224" t="s">
        <v>1294</v>
      </c>
    </row>
    <row r="29" spans="1:10">
      <c r="A29" s="53">
        <v>26</v>
      </c>
      <c r="B29" s="53" t="s">
        <v>1547</v>
      </c>
      <c r="C29" s="273" t="s">
        <v>165</v>
      </c>
      <c r="D29" s="274">
        <v>200</v>
      </c>
      <c r="E29" s="275" t="s">
        <v>605</v>
      </c>
      <c r="F29" s="224" t="s">
        <v>566</v>
      </c>
      <c r="G29" s="224" t="s">
        <v>575</v>
      </c>
      <c r="H29" s="224" t="s">
        <v>157</v>
      </c>
      <c r="I29" s="224" t="s">
        <v>1294</v>
      </c>
    </row>
    <row r="30" spans="1:10">
      <c r="A30" s="53">
        <v>27</v>
      </c>
      <c r="B30" s="53" t="s">
        <v>1548</v>
      </c>
      <c r="C30" s="273" t="s">
        <v>315</v>
      </c>
      <c r="D30" s="274">
        <v>150</v>
      </c>
      <c r="E30" s="275" t="s">
        <v>463</v>
      </c>
      <c r="F30" s="224" t="s">
        <v>566</v>
      </c>
      <c r="G30" s="224" t="s">
        <v>575</v>
      </c>
      <c r="H30" s="224" t="s">
        <v>157</v>
      </c>
      <c r="I30" s="224" t="s">
        <v>1294</v>
      </c>
    </row>
    <row r="31" spans="1:10">
      <c r="A31" s="53">
        <v>28</v>
      </c>
      <c r="B31" s="53" t="s">
        <v>1549</v>
      </c>
      <c r="C31" s="273" t="s">
        <v>171</v>
      </c>
      <c r="D31" s="274">
        <v>270</v>
      </c>
      <c r="E31" s="275" t="s">
        <v>465</v>
      </c>
      <c r="F31" s="224" t="s">
        <v>566</v>
      </c>
      <c r="G31" s="224" t="s">
        <v>157</v>
      </c>
      <c r="H31" s="224" t="s">
        <v>573</v>
      </c>
      <c r="I31" s="224" t="s">
        <v>1294</v>
      </c>
    </row>
    <row r="32" spans="1:10">
      <c r="A32" s="53">
        <v>29</v>
      </c>
      <c r="B32" s="53" t="s">
        <v>1550</v>
      </c>
      <c r="C32" s="273" t="s">
        <v>165</v>
      </c>
      <c r="D32" s="274">
        <v>290</v>
      </c>
      <c r="E32" s="251" t="s">
        <v>467</v>
      </c>
      <c r="F32" s="243" t="s">
        <v>566</v>
      </c>
      <c r="G32" s="224" t="s">
        <v>157</v>
      </c>
      <c r="H32" s="224" t="s">
        <v>573</v>
      </c>
      <c r="I32" s="224" t="s">
        <v>1294</v>
      </c>
    </row>
    <row r="33" spans="1:10">
      <c r="A33" s="53">
        <v>30</v>
      </c>
      <c r="B33" s="53" t="s">
        <v>1551</v>
      </c>
      <c r="C33" s="273" t="s">
        <v>165</v>
      </c>
      <c r="D33" s="274">
        <v>4</v>
      </c>
      <c r="E33" s="275" t="s">
        <v>469</v>
      </c>
      <c r="F33" s="224" t="s">
        <v>566</v>
      </c>
      <c r="G33" s="224" t="s">
        <v>157</v>
      </c>
      <c r="H33" s="224" t="s">
        <v>573</v>
      </c>
      <c r="I33" s="224" t="s">
        <v>1294</v>
      </c>
    </row>
    <row r="34" spans="1:10">
      <c r="A34" s="53">
        <v>31</v>
      </c>
      <c r="B34" s="53" t="s">
        <v>1552</v>
      </c>
      <c r="C34" s="273" t="s">
        <v>165</v>
      </c>
      <c r="D34" s="277">
        <v>45</v>
      </c>
      <c r="E34" s="275" t="s">
        <v>470</v>
      </c>
      <c r="F34" s="224" t="s">
        <v>566</v>
      </c>
      <c r="G34" s="224" t="s">
        <v>157</v>
      </c>
      <c r="H34" s="224" t="s">
        <v>573</v>
      </c>
      <c r="I34" s="224" t="s">
        <v>1294</v>
      </c>
    </row>
    <row r="35" spans="1:10">
      <c r="A35" s="53">
        <v>32</v>
      </c>
      <c r="B35" s="276" t="s">
        <v>952</v>
      </c>
      <c r="C35" s="273" t="s">
        <v>315</v>
      </c>
      <c r="D35" s="277">
        <v>380</v>
      </c>
      <c r="E35" s="251" t="s">
        <v>1479</v>
      </c>
      <c r="F35" s="243" t="s">
        <v>561</v>
      </c>
      <c r="G35" s="243" t="s">
        <v>157</v>
      </c>
      <c r="H35" s="243" t="s">
        <v>573</v>
      </c>
      <c r="I35" s="243" t="s">
        <v>1286</v>
      </c>
    </row>
    <row r="36" spans="1:10">
      <c r="A36" s="53">
        <v>33</v>
      </c>
      <c r="B36" s="53" t="s">
        <v>1553</v>
      </c>
      <c r="C36" s="273" t="s">
        <v>181</v>
      </c>
      <c r="D36" s="274">
        <v>2160</v>
      </c>
      <c r="E36" s="251" t="s">
        <v>1341</v>
      </c>
      <c r="F36" s="243" t="s">
        <v>561</v>
      </c>
      <c r="G36" s="224" t="s">
        <v>157</v>
      </c>
      <c r="H36" s="224" t="s">
        <v>573</v>
      </c>
      <c r="I36" s="224" t="s">
        <v>1286</v>
      </c>
    </row>
    <row r="37" spans="1:10">
      <c r="A37" s="53">
        <v>34</v>
      </c>
      <c r="B37" s="53" t="s">
        <v>1166</v>
      </c>
      <c r="C37" s="273" t="s">
        <v>159</v>
      </c>
      <c r="D37" s="274">
        <v>735</v>
      </c>
      <c r="E37" s="251" t="s">
        <v>1482</v>
      </c>
      <c r="F37" s="243" t="s">
        <v>561</v>
      </c>
      <c r="G37" s="224" t="s">
        <v>157</v>
      </c>
      <c r="H37" s="224" t="s">
        <v>573</v>
      </c>
      <c r="I37" s="224" t="s">
        <v>1286</v>
      </c>
    </row>
    <row r="38" spans="1:10">
      <c r="A38" s="53">
        <v>35</v>
      </c>
      <c r="B38" s="53" t="s">
        <v>1554</v>
      </c>
      <c r="C38" s="273" t="s">
        <v>165</v>
      </c>
      <c r="D38" s="274">
        <v>76</v>
      </c>
      <c r="E38" s="275" t="s">
        <v>476</v>
      </c>
      <c r="F38" s="224" t="s">
        <v>566</v>
      </c>
      <c r="G38" s="224" t="s">
        <v>157</v>
      </c>
      <c r="H38" s="224" t="s">
        <v>573</v>
      </c>
      <c r="I38" s="224" t="s">
        <v>1294</v>
      </c>
    </row>
    <row r="39" spans="1:10">
      <c r="A39" s="53">
        <v>36</v>
      </c>
      <c r="B39" s="53" t="s">
        <v>952</v>
      </c>
      <c r="C39" s="273" t="s">
        <v>315</v>
      </c>
      <c r="D39" s="274">
        <v>364</v>
      </c>
      <c r="E39" s="251" t="s">
        <v>754</v>
      </c>
      <c r="F39" s="243" t="s">
        <v>561</v>
      </c>
      <c r="G39" s="224" t="s">
        <v>157</v>
      </c>
      <c r="H39" s="224" t="s">
        <v>573</v>
      </c>
      <c r="I39" s="224" t="s">
        <v>1286</v>
      </c>
    </row>
    <row r="40" s="215" customFormat="1" spans="1:10">
      <c r="A40" s="226">
        <v>37</v>
      </c>
      <c r="B40" s="226" t="s">
        <v>1555</v>
      </c>
      <c r="C40" s="220" t="s">
        <v>171</v>
      </c>
      <c r="D40" s="277">
        <v>2000</v>
      </c>
      <c r="E40" s="278" t="s">
        <v>1489</v>
      </c>
      <c r="F40" s="225" t="s">
        <v>561</v>
      </c>
      <c r="G40" s="225" t="s">
        <v>157</v>
      </c>
      <c r="H40" s="225" t="s">
        <v>573</v>
      </c>
      <c r="I40" s="225" t="s">
        <v>1327</v>
      </c>
      <c r="J40" s="215" t="s">
        <v>1528</v>
      </c>
    </row>
    <row r="41" spans="1:10">
      <c r="A41" s="53">
        <v>38</v>
      </c>
      <c r="B41" s="53" t="s">
        <v>1556</v>
      </c>
      <c r="C41" s="273" t="s">
        <v>181</v>
      </c>
      <c r="D41" s="274">
        <v>160</v>
      </c>
      <c r="E41" s="275" t="s">
        <v>480</v>
      </c>
      <c r="F41" s="224" t="s">
        <v>566</v>
      </c>
      <c r="G41" s="224" t="s">
        <v>573</v>
      </c>
      <c r="H41" s="224" t="s">
        <v>157</v>
      </c>
      <c r="I41" s="224" t="s">
        <v>1294</v>
      </c>
    </row>
    <row r="42" spans="1:10">
      <c r="A42" s="53">
        <v>39</v>
      </c>
      <c r="B42" s="53" t="s">
        <v>1557</v>
      </c>
      <c r="C42" s="273" t="s">
        <v>181</v>
      </c>
      <c r="D42" s="274">
        <v>60</v>
      </c>
      <c r="E42" s="275" t="s">
        <v>481</v>
      </c>
      <c r="F42" s="224" t="s">
        <v>566</v>
      </c>
      <c r="G42" s="224" t="s">
        <v>157</v>
      </c>
      <c r="H42" s="224" t="s">
        <v>573</v>
      </c>
      <c r="I42" s="224" t="s">
        <v>1294</v>
      </c>
    </row>
    <row r="43" spans="1:10">
      <c r="A43" s="53">
        <v>40</v>
      </c>
      <c r="B43" s="53" t="s">
        <v>1551</v>
      </c>
      <c r="C43" s="273" t="s">
        <v>165</v>
      </c>
      <c r="D43" s="274">
        <v>3.5</v>
      </c>
      <c r="E43" s="275" t="s">
        <v>483</v>
      </c>
      <c r="F43" s="224" t="s">
        <v>566</v>
      </c>
      <c r="G43" s="224" t="s">
        <v>157</v>
      </c>
      <c r="H43" s="224" t="s">
        <v>573</v>
      </c>
      <c r="I43" s="224" t="s">
        <v>1294</v>
      </c>
    </row>
    <row r="44" spans="1:10">
      <c r="A44" s="53">
        <v>41</v>
      </c>
      <c r="B44" s="53" t="s">
        <v>1558</v>
      </c>
      <c r="C44" s="273" t="s">
        <v>171</v>
      </c>
      <c r="D44" s="274">
        <v>100</v>
      </c>
      <c r="E44" s="275" t="s">
        <v>1355</v>
      </c>
      <c r="F44" s="224" t="s">
        <v>566</v>
      </c>
      <c r="G44" s="224" t="s">
        <v>573</v>
      </c>
      <c r="H44" s="224" t="s">
        <v>157</v>
      </c>
      <c r="I44" s="224" t="s">
        <v>1327</v>
      </c>
    </row>
    <row r="45" spans="1:10">
      <c r="A45" s="53">
        <v>42</v>
      </c>
      <c r="B45" s="53" t="s">
        <v>952</v>
      </c>
      <c r="C45" s="273" t="s">
        <v>315</v>
      </c>
      <c r="D45" s="277">
        <v>365</v>
      </c>
      <c r="E45" s="251" t="s">
        <v>1357</v>
      </c>
      <c r="F45" s="243" t="s">
        <v>561</v>
      </c>
      <c r="G45" s="224" t="s">
        <v>157</v>
      </c>
      <c r="H45" s="224" t="s">
        <v>573</v>
      </c>
      <c r="I45" s="224" t="s">
        <v>1286</v>
      </c>
    </row>
    <row r="46" spans="1:10">
      <c r="A46" s="229">
        <v>43</v>
      </c>
      <c r="B46" s="279" t="s">
        <v>1559</v>
      </c>
      <c r="C46" s="280" t="s">
        <v>165</v>
      </c>
      <c r="D46" s="277">
        <f>296-120</f>
        <v>176</v>
      </c>
      <c r="E46" s="281" t="s">
        <v>1560</v>
      </c>
      <c r="F46" s="243" t="s">
        <v>566</v>
      </c>
      <c r="G46" s="243" t="s">
        <v>157</v>
      </c>
      <c r="H46" s="243" t="s">
        <v>573</v>
      </c>
      <c r="I46" s="243" t="s">
        <v>1561</v>
      </c>
    </row>
    <row r="47" spans="1:10">
      <c r="A47" s="230"/>
      <c r="B47" s="282"/>
      <c r="C47" s="283"/>
      <c r="D47" s="277">
        <v>120</v>
      </c>
      <c r="E47" s="284"/>
      <c r="F47" s="243" t="s">
        <v>561</v>
      </c>
      <c r="G47" s="243" t="s">
        <v>157</v>
      </c>
      <c r="H47" s="243" t="s">
        <v>573</v>
      </c>
      <c r="I47" s="243" t="s">
        <v>1561</v>
      </c>
    </row>
    <row r="48" s="215" customFormat="1" spans="1:10">
      <c r="A48" s="226">
        <v>44</v>
      </c>
      <c r="B48" s="226" t="s">
        <v>159</v>
      </c>
      <c r="C48" s="220" t="s">
        <v>171</v>
      </c>
      <c r="D48" s="274">
        <v>2000</v>
      </c>
      <c r="E48" s="285" t="s">
        <v>489</v>
      </c>
      <c r="F48" s="225" t="s">
        <v>561</v>
      </c>
      <c r="G48" s="225" t="s">
        <v>157</v>
      </c>
      <c r="H48" s="225" t="s">
        <v>151</v>
      </c>
      <c r="I48" s="225" t="s">
        <v>1294</v>
      </c>
      <c r="J48" s="215" t="s">
        <v>1528</v>
      </c>
    </row>
    <row r="49" s="215" customFormat="1" spans="1:10">
      <c r="A49" s="226">
        <v>45</v>
      </c>
      <c r="B49" s="226" t="s">
        <v>1562</v>
      </c>
      <c r="C49" s="220" t="s">
        <v>171</v>
      </c>
      <c r="D49" s="274">
        <v>4400</v>
      </c>
      <c r="E49" s="285" t="s">
        <v>1563</v>
      </c>
      <c r="F49" s="225" t="s">
        <v>561</v>
      </c>
      <c r="G49" s="225" t="s">
        <v>157</v>
      </c>
      <c r="H49" s="225" t="s">
        <v>151</v>
      </c>
      <c r="I49" s="225" t="s">
        <v>1327</v>
      </c>
      <c r="J49" s="215" t="s">
        <v>1528</v>
      </c>
    </row>
    <row r="50" spans="1:10">
      <c r="A50" s="53">
        <v>46</v>
      </c>
      <c r="B50" s="53" t="s">
        <v>1005</v>
      </c>
      <c r="C50" s="273" t="s">
        <v>165</v>
      </c>
      <c r="D50" s="274">
        <v>38</v>
      </c>
      <c r="E50" s="275" t="s">
        <v>493</v>
      </c>
      <c r="F50" s="224" t="s">
        <v>566</v>
      </c>
      <c r="G50" s="224" t="s">
        <v>157</v>
      </c>
      <c r="H50" s="224" t="s">
        <v>573</v>
      </c>
      <c r="I50" s="224" t="s">
        <v>1294</v>
      </c>
    </row>
    <row r="51" s="215" customFormat="1" spans="1:10">
      <c r="A51" s="226">
        <v>47</v>
      </c>
      <c r="B51" s="226" t="s">
        <v>1564</v>
      </c>
      <c r="C51" s="220" t="s">
        <v>171</v>
      </c>
      <c r="D51" s="274">
        <v>9800</v>
      </c>
      <c r="E51" s="285" t="s">
        <v>1365</v>
      </c>
      <c r="F51" s="225" t="s">
        <v>561</v>
      </c>
      <c r="G51" s="225" t="s">
        <v>157</v>
      </c>
      <c r="H51" s="225" t="s">
        <v>573</v>
      </c>
      <c r="I51" s="225" t="s">
        <v>1327</v>
      </c>
      <c r="J51" s="215" t="s">
        <v>1528</v>
      </c>
    </row>
    <row r="52" s="215" customFormat="1" spans="1:10">
      <c r="A52" s="226">
        <v>48</v>
      </c>
      <c r="B52" s="226" t="s">
        <v>1565</v>
      </c>
      <c r="C52" s="220" t="s">
        <v>171</v>
      </c>
      <c r="D52" s="274">
        <v>19200</v>
      </c>
      <c r="E52" s="285" t="s">
        <v>497</v>
      </c>
      <c r="F52" s="225" t="s">
        <v>561</v>
      </c>
      <c r="G52" s="225" t="s">
        <v>157</v>
      </c>
      <c r="H52" s="225" t="s">
        <v>573</v>
      </c>
      <c r="I52" s="225" t="s">
        <v>1294</v>
      </c>
      <c r="J52" s="215" t="s">
        <v>1566</v>
      </c>
    </row>
    <row r="53" spans="1:10">
      <c r="A53" s="53">
        <v>49</v>
      </c>
      <c r="B53" s="52" t="s">
        <v>1567</v>
      </c>
      <c r="C53" s="273" t="s">
        <v>171</v>
      </c>
      <c r="D53" s="63">
        <v>69</v>
      </c>
      <c r="E53" s="275" t="s">
        <v>499</v>
      </c>
      <c r="F53" s="224" t="s">
        <v>566</v>
      </c>
      <c r="G53" s="224" t="s">
        <v>573</v>
      </c>
      <c r="H53" s="224" t="s">
        <v>763</v>
      </c>
      <c r="I53" s="224" t="s">
        <v>1294</v>
      </c>
    </row>
    <row r="54" spans="1:10">
      <c r="A54" s="53">
        <v>50</v>
      </c>
      <c r="B54" s="276" t="s">
        <v>1568</v>
      </c>
      <c r="C54" s="273" t="s">
        <v>165</v>
      </c>
      <c r="D54" s="277">
        <v>2000</v>
      </c>
      <c r="E54" s="251" t="s">
        <v>501</v>
      </c>
      <c r="F54" s="243" t="s">
        <v>566</v>
      </c>
      <c r="G54" s="243" t="s">
        <v>157</v>
      </c>
      <c r="H54" s="243" t="s">
        <v>151</v>
      </c>
      <c r="I54" s="243" t="s">
        <v>1532</v>
      </c>
    </row>
    <row r="55" spans="1:10">
      <c r="A55" s="53">
        <v>51</v>
      </c>
      <c r="B55" s="53" t="s">
        <v>952</v>
      </c>
      <c r="C55" s="273" t="s">
        <v>315</v>
      </c>
      <c r="D55" s="274">
        <v>371</v>
      </c>
      <c r="E55" s="251" t="s">
        <v>503</v>
      </c>
      <c r="F55" s="243" t="s">
        <v>561</v>
      </c>
      <c r="G55" s="224" t="s">
        <v>157</v>
      </c>
      <c r="H55" s="224" t="s">
        <v>573</v>
      </c>
      <c r="I55" s="224" t="s">
        <v>1286</v>
      </c>
    </row>
    <row r="56" spans="1:10">
      <c r="A56" s="53">
        <v>52</v>
      </c>
      <c r="B56" s="53" t="s">
        <v>1569</v>
      </c>
      <c r="C56" s="273" t="s">
        <v>315</v>
      </c>
      <c r="D56" s="274">
        <v>600</v>
      </c>
      <c r="E56" s="275" t="s">
        <v>1570</v>
      </c>
      <c r="F56" s="224" t="s">
        <v>561</v>
      </c>
      <c r="G56" s="224" t="s">
        <v>157</v>
      </c>
      <c r="H56" s="224" t="s">
        <v>573</v>
      </c>
      <c r="I56" s="224" t="s">
        <v>1286</v>
      </c>
    </row>
    <row r="57" s="215" customFormat="1" spans="1:10">
      <c r="A57" s="226">
        <v>53</v>
      </c>
      <c r="B57" s="226" t="s">
        <v>159</v>
      </c>
      <c r="C57" s="220" t="s">
        <v>159</v>
      </c>
      <c r="D57" s="274">
        <v>630</v>
      </c>
      <c r="E57" s="286" t="s">
        <v>1571</v>
      </c>
      <c r="F57" s="254" t="s">
        <v>561</v>
      </c>
      <c r="G57" s="253" t="s">
        <v>157</v>
      </c>
      <c r="H57" s="253" t="s">
        <v>573</v>
      </c>
      <c r="I57" s="253" t="s">
        <v>1286</v>
      </c>
    </row>
    <row r="58" spans="1:10">
      <c r="A58" s="53">
        <v>54</v>
      </c>
      <c r="B58" s="53" t="s">
        <v>260</v>
      </c>
      <c r="C58" s="273" t="s">
        <v>165</v>
      </c>
      <c r="D58" s="274">
        <v>6.5</v>
      </c>
      <c r="E58" s="275" t="s">
        <v>693</v>
      </c>
      <c r="F58" s="224" t="s">
        <v>566</v>
      </c>
      <c r="G58" s="224" t="s">
        <v>157</v>
      </c>
      <c r="H58" s="224" t="s">
        <v>573</v>
      </c>
      <c r="I58" s="224" t="s">
        <v>1294</v>
      </c>
    </row>
    <row r="59" spans="1:10">
      <c r="A59" s="53">
        <v>55</v>
      </c>
      <c r="B59" s="276" t="s">
        <v>1572</v>
      </c>
      <c r="C59" s="273" t="s">
        <v>159</v>
      </c>
      <c r="D59" s="277">
        <v>298</v>
      </c>
      <c r="E59" s="251" t="s">
        <v>1378</v>
      </c>
      <c r="F59" s="243" t="s">
        <v>561</v>
      </c>
      <c r="G59" s="243" t="s">
        <v>157</v>
      </c>
      <c r="H59" s="243" t="s">
        <v>573</v>
      </c>
      <c r="I59" s="243" t="s">
        <v>1286</v>
      </c>
    </row>
    <row r="60" spans="1:10">
      <c r="A60" s="53">
        <v>56</v>
      </c>
      <c r="B60" s="276" t="s">
        <v>1573</v>
      </c>
      <c r="C60" s="273" t="s">
        <v>315</v>
      </c>
      <c r="D60" s="277">
        <v>325</v>
      </c>
      <c r="E60" s="251" t="s">
        <v>1380</v>
      </c>
      <c r="F60" s="243" t="s">
        <v>561</v>
      </c>
      <c r="G60" s="243" t="s">
        <v>573</v>
      </c>
      <c r="H60" s="243" t="s">
        <v>157</v>
      </c>
      <c r="I60" s="243" t="s">
        <v>1286</v>
      </c>
    </row>
    <row r="61" s="215" customFormat="1" spans="1:10">
      <c r="A61" s="226">
        <v>57</v>
      </c>
      <c r="B61" s="277" t="s">
        <v>1574</v>
      </c>
      <c r="C61" s="220" t="s">
        <v>159</v>
      </c>
      <c r="D61" s="277">
        <v>5000</v>
      </c>
      <c r="E61" s="278" t="s">
        <v>513</v>
      </c>
      <c r="F61" s="253" t="s">
        <v>566</v>
      </c>
      <c r="G61" s="253" t="s">
        <v>157</v>
      </c>
      <c r="H61" s="253" t="s">
        <v>151</v>
      </c>
      <c r="I61" s="253" t="s">
        <v>1532</v>
      </c>
    </row>
    <row r="62" spans="1:10">
      <c r="A62" s="53">
        <v>58</v>
      </c>
      <c r="B62" s="53" t="s">
        <v>1575</v>
      </c>
      <c r="C62" s="273" t="s">
        <v>181</v>
      </c>
      <c r="D62" s="274">
        <v>3000</v>
      </c>
      <c r="E62" s="251" t="s">
        <v>1576</v>
      </c>
      <c r="F62" s="224" t="s">
        <v>566</v>
      </c>
      <c r="G62" s="224" t="s">
        <v>157</v>
      </c>
      <c r="H62" s="224" t="s">
        <v>573</v>
      </c>
      <c r="I62" s="224" t="s">
        <v>1327</v>
      </c>
    </row>
    <row r="63" spans="1:10">
      <c r="A63" s="53">
        <v>59</v>
      </c>
      <c r="B63" s="52" t="s">
        <v>1577</v>
      </c>
      <c r="C63" s="273" t="s">
        <v>165</v>
      </c>
      <c r="D63" s="63">
        <v>90</v>
      </c>
      <c r="E63" s="251" t="s">
        <v>1578</v>
      </c>
      <c r="F63" s="224" t="s">
        <v>561</v>
      </c>
      <c r="G63" s="224" t="s">
        <v>573</v>
      </c>
      <c r="H63" s="224" t="s">
        <v>157</v>
      </c>
      <c r="I63" s="224" t="s">
        <v>1286</v>
      </c>
    </row>
    <row r="64" spans="1:10">
      <c r="A64" s="53">
        <v>60</v>
      </c>
      <c r="B64" s="52" t="s">
        <v>833</v>
      </c>
      <c r="C64" s="273" t="s">
        <v>315</v>
      </c>
      <c r="D64" s="63">
        <v>390</v>
      </c>
      <c r="E64" s="251" t="s">
        <v>1157</v>
      </c>
      <c r="F64" s="224" t="s">
        <v>561</v>
      </c>
      <c r="G64" s="224" t="s">
        <v>573</v>
      </c>
      <c r="H64" s="224" t="s">
        <v>157</v>
      </c>
      <c r="I64" s="224" t="s">
        <v>1286</v>
      </c>
    </row>
    <row r="65" spans="1:10">
      <c r="A65" s="53">
        <v>61</v>
      </c>
      <c r="B65" s="52" t="s">
        <v>1382</v>
      </c>
      <c r="C65" s="273" t="s">
        <v>181</v>
      </c>
      <c r="D65" s="63">
        <v>20000</v>
      </c>
      <c r="E65" s="275" t="s">
        <v>1579</v>
      </c>
      <c r="F65" s="224" t="s">
        <v>561</v>
      </c>
      <c r="G65" s="224" t="s">
        <v>573</v>
      </c>
      <c r="H65" s="224" t="s">
        <v>151</v>
      </c>
      <c r="I65" s="224" t="s">
        <v>1286</v>
      </c>
    </row>
    <row r="66" spans="1:10">
      <c r="A66" s="53">
        <v>62</v>
      </c>
      <c r="B66" s="52" t="s">
        <v>1580</v>
      </c>
      <c r="C66" s="273" t="s">
        <v>315</v>
      </c>
      <c r="D66" s="63">
        <v>60</v>
      </c>
      <c r="E66" s="275" t="s">
        <v>700</v>
      </c>
      <c r="F66" s="224" t="s">
        <v>566</v>
      </c>
      <c r="G66" s="224" t="s">
        <v>763</v>
      </c>
      <c r="H66" s="224" t="s">
        <v>573</v>
      </c>
      <c r="I66" s="224" t="s">
        <v>1294</v>
      </c>
    </row>
    <row r="67" spans="1:10">
      <c r="A67" s="53">
        <v>63</v>
      </c>
      <c r="B67" s="52" t="s">
        <v>1581</v>
      </c>
      <c r="C67" s="273" t="s">
        <v>315</v>
      </c>
      <c r="D67" s="63">
        <v>150</v>
      </c>
      <c r="E67" s="275" t="s">
        <v>702</v>
      </c>
      <c r="F67" s="224" t="s">
        <v>566</v>
      </c>
      <c r="G67" s="224" t="s">
        <v>763</v>
      </c>
      <c r="H67" s="224" t="s">
        <v>573</v>
      </c>
      <c r="I67" s="224" t="s">
        <v>1294</v>
      </c>
    </row>
    <row r="68" spans="1:10">
      <c r="A68" s="53">
        <v>64</v>
      </c>
      <c r="B68" s="52" t="s">
        <v>1582</v>
      </c>
      <c r="C68" s="273" t="s">
        <v>216</v>
      </c>
      <c r="D68" s="63">
        <v>285</v>
      </c>
      <c r="E68" s="275" t="s">
        <v>703</v>
      </c>
      <c r="F68" s="224" t="s">
        <v>566</v>
      </c>
      <c r="G68" s="224" t="s">
        <v>763</v>
      </c>
      <c r="H68" s="224" t="s">
        <v>573</v>
      </c>
      <c r="I68" s="224" t="s">
        <v>1294</v>
      </c>
    </row>
    <row r="69" spans="1:10">
      <c r="A69" s="53">
        <v>65</v>
      </c>
      <c r="B69" s="52" t="s">
        <v>1583</v>
      </c>
      <c r="C69" s="273" t="s">
        <v>165</v>
      </c>
      <c r="D69" s="63">
        <v>50</v>
      </c>
      <c r="E69" s="275" t="s">
        <v>704</v>
      </c>
      <c r="F69" s="224" t="s">
        <v>566</v>
      </c>
      <c r="G69" s="224" t="s">
        <v>573</v>
      </c>
      <c r="H69" s="224" t="s">
        <v>157</v>
      </c>
      <c r="I69" s="224" t="s">
        <v>1294</v>
      </c>
    </row>
    <row r="70" spans="1:10">
      <c r="A70" s="53">
        <v>66</v>
      </c>
      <c r="B70" s="52" t="s">
        <v>548</v>
      </c>
      <c r="C70" s="273" t="s">
        <v>309</v>
      </c>
      <c r="D70" s="63">
        <v>4469.86</v>
      </c>
      <c r="E70" s="275" t="s">
        <v>1398</v>
      </c>
      <c r="F70" s="224" t="s">
        <v>561</v>
      </c>
      <c r="G70" s="224" t="s">
        <v>151</v>
      </c>
      <c r="H70" s="224" t="s">
        <v>157</v>
      </c>
      <c r="I70" s="224" t="s">
        <v>1286</v>
      </c>
    </row>
    <row r="71" spans="1:10">
      <c r="A71" s="53"/>
      <c r="B71" s="52"/>
      <c r="C71" s="273"/>
      <c r="D71" s="63"/>
      <c r="E71" s="275"/>
      <c r="F71" s="224"/>
      <c r="G71" s="224"/>
      <c r="H71" s="224"/>
      <c r="I71" s="224"/>
      <c r="J71" t="s">
        <v>1584</v>
      </c>
    </row>
    <row r="72" spans="1:10">
      <c r="A72" s="53">
        <v>67</v>
      </c>
      <c r="B72" s="52" t="s">
        <v>522</v>
      </c>
      <c r="C72" s="273" t="s">
        <v>315</v>
      </c>
      <c r="D72" s="63">
        <v>150</v>
      </c>
      <c r="E72" s="275" t="s">
        <v>1585</v>
      </c>
      <c r="F72" s="224" t="s">
        <v>561</v>
      </c>
      <c r="G72" s="224" t="s">
        <v>151</v>
      </c>
      <c r="H72" s="224" t="s">
        <v>157</v>
      </c>
      <c r="I72" s="224" t="s">
        <v>1286</v>
      </c>
    </row>
    <row r="73" spans="1:10">
      <c r="A73" s="53">
        <v>68</v>
      </c>
      <c r="B73" s="52" t="s">
        <v>1586</v>
      </c>
      <c r="C73" s="273" t="s">
        <v>147</v>
      </c>
      <c r="D73" s="63">
        <v>2699.69</v>
      </c>
      <c r="E73" s="275" t="s">
        <v>1587</v>
      </c>
      <c r="F73" s="224" t="s">
        <v>561</v>
      </c>
      <c r="G73" s="224" t="s">
        <v>575</v>
      </c>
      <c r="H73" s="224" t="s">
        <v>157</v>
      </c>
      <c r="I73" s="224" t="s">
        <v>1286</v>
      </c>
    </row>
    <row r="74" spans="1:10">
      <c r="A74" s="53">
        <v>69</v>
      </c>
      <c r="B74" s="52" t="s">
        <v>1588</v>
      </c>
      <c r="C74" s="273" t="s">
        <v>216</v>
      </c>
      <c r="D74" s="63">
        <v>1675</v>
      </c>
      <c r="E74" s="275" t="s">
        <v>1589</v>
      </c>
      <c r="F74" s="224" t="s">
        <v>561</v>
      </c>
      <c r="G74" s="224" t="s">
        <v>573</v>
      </c>
      <c r="H74" s="224" t="s">
        <v>157</v>
      </c>
      <c r="I74" s="224" t="s">
        <v>1286</v>
      </c>
    </row>
    <row r="75" spans="1:10">
      <c r="A75" s="53">
        <v>70</v>
      </c>
      <c r="B75" s="52" t="s">
        <v>522</v>
      </c>
      <c r="C75" s="273" t="s">
        <v>181</v>
      </c>
      <c r="D75" s="63">
        <v>880</v>
      </c>
      <c r="E75" s="275" t="s">
        <v>1590</v>
      </c>
      <c r="F75" s="224" t="s">
        <v>561</v>
      </c>
      <c r="G75" s="224" t="s">
        <v>573</v>
      </c>
      <c r="H75" s="224" t="s">
        <v>157</v>
      </c>
      <c r="I75" s="224" t="s">
        <v>1286</v>
      </c>
    </row>
    <row r="76" spans="1:10">
      <c r="A76" s="53">
        <v>71</v>
      </c>
      <c r="B76" s="52" t="s">
        <v>1591</v>
      </c>
      <c r="C76" s="273" t="s">
        <v>216</v>
      </c>
      <c r="D76" s="63">
        <v>9522</v>
      </c>
      <c r="E76" s="275" t="s">
        <v>1592</v>
      </c>
      <c r="F76" s="224" t="s">
        <v>566</v>
      </c>
      <c r="G76" s="224" t="s">
        <v>573</v>
      </c>
      <c r="H76" s="224" t="s">
        <v>157</v>
      </c>
      <c r="I76" s="224" t="s">
        <v>1294</v>
      </c>
    </row>
    <row r="77" spans="1:10">
      <c r="A77" s="53">
        <v>72</v>
      </c>
      <c r="B77" s="52" t="s">
        <v>1593</v>
      </c>
      <c r="C77" s="273" t="s">
        <v>165</v>
      </c>
      <c r="D77" s="63">
        <v>1000</v>
      </c>
      <c r="E77" s="275" t="s">
        <v>1594</v>
      </c>
      <c r="F77" s="224" t="s">
        <v>566</v>
      </c>
      <c r="G77" s="224" t="s">
        <v>151</v>
      </c>
      <c r="H77" s="224" t="s">
        <v>157</v>
      </c>
      <c r="I77" s="224" t="s">
        <v>1327</v>
      </c>
    </row>
    <row r="78" spans="1:10">
      <c r="A78" s="53">
        <v>73</v>
      </c>
      <c r="B78" s="52" t="s">
        <v>1595</v>
      </c>
      <c r="C78" s="273" t="s">
        <v>147</v>
      </c>
      <c r="D78" s="63">
        <v>2681.7</v>
      </c>
      <c r="E78" s="275" t="s">
        <v>1596</v>
      </c>
      <c r="F78" s="224" t="s">
        <v>561</v>
      </c>
      <c r="G78" s="224" t="s">
        <v>1036</v>
      </c>
      <c r="H78" s="224" t="s">
        <v>157</v>
      </c>
      <c r="I78" s="224" t="s">
        <v>1286</v>
      </c>
    </row>
    <row r="79" customFormat="1" ht="35" customHeight="1" spans="1:10">
      <c r="B79" t="s">
        <v>968</v>
      </c>
      <c r="C79" s="287" t="s">
        <v>194</v>
      </c>
      <c r="D79" s="288">
        <f>SUM(D4:D78)</f>
        <v>128025.05</v>
      </c>
      <c r="F79" t="s">
        <v>970</v>
      </c>
      <c r="H79" s="289"/>
    </row>
  </sheetData>
  <mergeCells count="6">
    <mergeCell ref="A1:I1"/>
    <mergeCell ref="A2:I2"/>
    <mergeCell ref="A46:A47"/>
    <mergeCell ref="B46:B47"/>
    <mergeCell ref="C46:C47"/>
    <mergeCell ref="E46:E47"/>
  </mergeCells>
  <dataValidations count="3">
    <dataValidation type="list" allowBlank="1" showInputMessage="1" showErrorMessage="1" sqref="C1:C78">
      <formula1>"材料费,机械费,工资,福利费,招待费,差旅费,车辆费,办公费,租赁费,水电费,其他,安全费"</formula1>
    </dataValidation>
    <dataValidation type="list" allowBlank="1" showInputMessage="1" showErrorMessage="1" sqref="F1:F3">
      <formula1>"是,否"</formula1>
    </dataValidation>
    <dataValidation type="list" allowBlank="1" showInputMessage="1" showErrorMessage="1" sqref="F4:F69 F72:F78">
      <formula1>"有,无"</formula1>
    </dataValidation>
  </dataValidations>
  <pageMargins left="0.75" right="0.75" top="1" bottom="1" header="0.5" footer="0.5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114"/>
  <sheetViews>
    <sheetView topLeftCell="A107" workbookViewId="0">
      <selection activeCell="D114" sqref="D114"/>
    </sheetView>
  </sheetViews>
  <sheetFormatPr defaultColWidth="8.89166666666667" defaultRowHeight="13.5"/>
  <cols>
    <col min="1" max="1" width="6.89166666666667" customWidth="1"/>
    <col min="2" max="2" width="31.6666666666667" customWidth="1"/>
    <col min="3" max="3" width="7.44166666666667" customWidth="1"/>
    <col min="4" max="4" width="13.4416666666667" customWidth="1"/>
    <col min="5" max="5" width="23.3333333333333" customWidth="1"/>
    <col min="6" max="6" width="11.8916666666667" customWidth="1"/>
    <col min="7" max="7" width="10.775" customWidth="1"/>
    <col min="9" max="9" width="18" customWidth="1"/>
  </cols>
  <sheetData>
    <row r="1" ht="27" spans="1:9">
      <c r="A1" s="43" t="s">
        <v>136</v>
      </c>
      <c r="B1" s="44"/>
      <c r="C1" s="44"/>
      <c r="D1" s="44"/>
      <c r="E1" s="45"/>
      <c r="F1" s="44"/>
      <c r="G1" s="44"/>
      <c r="H1" s="44"/>
      <c r="I1" s="44"/>
    </row>
    <row r="2" spans="1:9">
      <c r="A2" s="216" t="s">
        <v>1597</v>
      </c>
      <c r="B2" s="216"/>
      <c r="C2" s="216"/>
      <c r="D2" s="216"/>
      <c r="E2" s="217"/>
      <c r="F2" s="216"/>
      <c r="G2" s="216"/>
      <c r="H2" s="216"/>
      <c r="I2" s="216"/>
    </row>
    <row r="3" ht="24" spans="1:9">
      <c r="A3" s="218" t="s">
        <v>138</v>
      </c>
      <c r="B3" s="218" t="s">
        <v>139</v>
      </c>
      <c r="C3" s="218" t="s">
        <v>140</v>
      </c>
      <c r="D3" s="218" t="s">
        <v>141</v>
      </c>
      <c r="E3" s="219" t="s">
        <v>142</v>
      </c>
      <c r="F3" s="218" t="s">
        <v>143</v>
      </c>
      <c r="G3" s="218" t="s">
        <v>144</v>
      </c>
      <c r="H3" s="218" t="s">
        <v>145</v>
      </c>
      <c r="I3" s="218" t="s">
        <v>3</v>
      </c>
    </row>
    <row r="4" spans="1:9">
      <c r="A4" s="53">
        <v>1</v>
      </c>
      <c r="B4" s="52" t="s">
        <v>1598</v>
      </c>
      <c r="C4" s="240"/>
      <c r="D4" s="63">
        <v>2467.4</v>
      </c>
      <c r="E4" s="51" t="s">
        <v>1599</v>
      </c>
      <c r="F4" s="52" t="s">
        <v>561</v>
      </c>
      <c r="G4" s="52"/>
      <c r="H4" s="52"/>
      <c r="I4" s="52" t="s">
        <v>1600</v>
      </c>
    </row>
    <row r="5" spans="1:9">
      <c r="A5" s="53">
        <v>2</v>
      </c>
      <c r="B5" s="223" t="s">
        <v>861</v>
      </c>
      <c r="C5" s="242"/>
      <c r="D5" s="221">
        <v>1500</v>
      </c>
      <c r="E5" s="222" t="s">
        <v>847</v>
      </c>
      <c r="F5" s="223" t="s">
        <v>561</v>
      </c>
      <c r="G5" s="223" t="s">
        <v>157</v>
      </c>
      <c r="H5" s="223" t="s">
        <v>151</v>
      </c>
      <c r="I5" s="223" t="s">
        <v>1286</v>
      </c>
    </row>
    <row r="6" spans="1:9">
      <c r="A6" s="53">
        <v>3</v>
      </c>
      <c r="B6" s="223" t="s">
        <v>1601</v>
      </c>
      <c r="C6" s="242"/>
      <c r="D6" s="221">
        <v>44</v>
      </c>
      <c r="E6" s="222" t="s">
        <v>849</v>
      </c>
      <c r="F6" s="223" t="s">
        <v>561</v>
      </c>
      <c r="G6" s="223" t="s">
        <v>575</v>
      </c>
      <c r="H6" s="223" t="s">
        <v>573</v>
      </c>
      <c r="I6" s="223" t="s">
        <v>1286</v>
      </c>
    </row>
    <row r="7" spans="1:9">
      <c r="A7" s="53">
        <v>4</v>
      </c>
      <c r="B7" s="223" t="s">
        <v>1602</v>
      </c>
      <c r="C7" s="242"/>
      <c r="D7" s="221">
        <v>2171.3</v>
      </c>
      <c r="E7" s="222" t="s">
        <v>1603</v>
      </c>
      <c r="F7" s="223" t="s">
        <v>561</v>
      </c>
      <c r="G7" s="223" t="s">
        <v>763</v>
      </c>
      <c r="H7" s="223" t="s">
        <v>157</v>
      </c>
      <c r="I7" s="223" t="s">
        <v>1286</v>
      </c>
    </row>
    <row r="8" spans="1:9">
      <c r="A8" s="53">
        <v>5</v>
      </c>
      <c r="B8" s="223" t="s">
        <v>1604</v>
      </c>
      <c r="C8" s="244"/>
      <c r="D8" s="221">
        <v>791</v>
      </c>
      <c r="E8" s="222" t="s">
        <v>1605</v>
      </c>
      <c r="F8" s="223" t="s">
        <v>561</v>
      </c>
      <c r="G8" s="223" t="s">
        <v>157</v>
      </c>
      <c r="H8" s="223" t="s">
        <v>151</v>
      </c>
      <c r="I8" s="223" t="s">
        <v>1286</v>
      </c>
    </row>
    <row r="9" spans="1:9">
      <c r="A9" s="53">
        <v>6</v>
      </c>
      <c r="B9" s="52" t="s">
        <v>522</v>
      </c>
      <c r="C9" s="50"/>
      <c r="D9" s="63">
        <v>458</v>
      </c>
      <c r="E9" s="222" t="s">
        <v>1292</v>
      </c>
      <c r="F9" s="223" t="s">
        <v>561</v>
      </c>
      <c r="G9" s="223" t="s">
        <v>1606</v>
      </c>
      <c r="H9" s="223" t="s">
        <v>151</v>
      </c>
      <c r="I9" s="223" t="s">
        <v>1286</v>
      </c>
    </row>
    <row r="10" spans="1:9">
      <c r="A10" s="53">
        <v>7</v>
      </c>
      <c r="B10" s="223" t="s">
        <v>1607</v>
      </c>
      <c r="C10" s="245"/>
      <c r="D10" s="221">
        <v>380</v>
      </c>
      <c r="E10" s="222" t="s">
        <v>1608</v>
      </c>
      <c r="F10" s="223" t="s">
        <v>566</v>
      </c>
      <c r="G10" s="223" t="s">
        <v>1606</v>
      </c>
      <c r="H10" s="223" t="s">
        <v>151</v>
      </c>
      <c r="I10" s="223" t="s">
        <v>1609</v>
      </c>
    </row>
    <row r="11" spans="1:9">
      <c r="A11" s="53">
        <v>8</v>
      </c>
      <c r="B11" s="52" t="s">
        <v>1610</v>
      </c>
      <c r="C11" s="240"/>
      <c r="D11" s="63">
        <v>21.16</v>
      </c>
      <c r="E11" s="51" t="s">
        <v>1611</v>
      </c>
      <c r="F11" s="52" t="s">
        <v>561</v>
      </c>
      <c r="G11" s="52" t="s">
        <v>157</v>
      </c>
      <c r="H11" s="52" t="s">
        <v>151</v>
      </c>
      <c r="I11" s="52" t="s">
        <v>1286</v>
      </c>
    </row>
    <row r="12" spans="1:9">
      <c r="A12" s="53">
        <v>9</v>
      </c>
      <c r="B12" s="52" t="s">
        <v>1612</v>
      </c>
      <c r="C12" s="240"/>
      <c r="D12" s="63">
        <v>10000</v>
      </c>
      <c r="E12" s="51" t="s">
        <v>246</v>
      </c>
      <c r="F12" s="52" t="s">
        <v>566</v>
      </c>
      <c r="G12" s="52" t="s">
        <v>1613</v>
      </c>
      <c r="H12" s="52" t="s">
        <v>151</v>
      </c>
      <c r="I12" s="52" t="s">
        <v>1614</v>
      </c>
    </row>
    <row r="13" spans="1:9">
      <c r="A13" s="53">
        <v>10</v>
      </c>
      <c r="B13" s="223" t="s">
        <v>587</v>
      </c>
      <c r="C13" s="242"/>
      <c r="D13" s="221">
        <v>299</v>
      </c>
      <c r="E13" s="222" t="s">
        <v>1298</v>
      </c>
      <c r="F13" s="223" t="s">
        <v>561</v>
      </c>
      <c r="G13" s="223" t="s">
        <v>573</v>
      </c>
      <c r="H13" s="223" t="s">
        <v>157</v>
      </c>
      <c r="I13" s="223" t="s">
        <v>1286</v>
      </c>
    </row>
    <row r="14" spans="1:9">
      <c r="A14" s="53">
        <v>11</v>
      </c>
      <c r="B14" s="223" t="s">
        <v>522</v>
      </c>
      <c r="C14" s="242"/>
      <c r="D14" s="221">
        <v>385</v>
      </c>
      <c r="E14" s="222" t="s">
        <v>1300</v>
      </c>
      <c r="F14" s="223" t="s">
        <v>561</v>
      </c>
      <c r="G14" s="223" t="s">
        <v>154</v>
      </c>
      <c r="H14" s="223" t="s">
        <v>763</v>
      </c>
      <c r="I14" s="223" t="s">
        <v>1286</v>
      </c>
    </row>
    <row r="15" spans="1:9">
      <c r="A15" s="53">
        <v>12</v>
      </c>
      <c r="B15" s="52" t="s">
        <v>1084</v>
      </c>
      <c r="C15" s="62"/>
      <c r="D15" s="63">
        <v>289</v>
      </c>
      <c r="E15" s="51" t="s">
        <v>1302</v>
      </c>
      <c r="F15" s="52" t="s">
        <v>561</v>
      </c>
      <c r="G15" s="52" t="s">
        <v>151</v>
      </c>
      <c r="H15" s="52" t="s">
        <v>157</v>
      </c>
      <c r="I15" s="52" t="s">
        <v>1286</v>
      </c>
    </row>
    <row r="16" spans="1:9">
      <c r="A16" s="53">
        <v>13</v>
      </c>
      <c r="B16" s="52" t="s">
        <v>1615</v>
      </c>
      <c r="C16" s="62"/>
      <c r="D16" s="63">
        <v>360</v>
      </c>
      <c r="E16" s="51" t="s">
        <v>1304</v>
      </c>
      <c r="F16" s="52" t="s">
        <v>566</v>
      </c>
      <c r="G16" s="223" t="s">
        <v>154</v>
      </c>
      <c r="H16" s="52" t="s">
        <v>763</v>
      </c>
      <c r="I16" s="223" t="s">
        <v>1128</v>
      </c>
    </row>
    <row r="17" spans="1:20">
      <c r="A17" s="53">
        <v>14</v>
      </c>
      <c r="B17" s="52" t="s">
        <v>1242</v>
      </c>
      <c r="C17" s="62"/>
      <c r="D17" s="63">
        <v>26</v>
      </c>
      <c r="E17" s="51" t="s">
        <v>316</v>
      </c>
      <c r="F17" s="52" t="s">
        <v>566</v>
      </c>
      <c r="G17" s="52" t="s">
        <v>575</v>
      </c>
      <c r="H17" s="52" t="s">
        <v>573</v>
      </c>
      <c r="I17" s="52" t="s">
        <v>1294</v>
      </c>
    </row>
    <row r="18" spans="1:20">
      <c r="A18" s="53">
        <v>15</v>
      </c>
      <c r="B18" s="52" t="s">
        <v>522</v>
      </c>
      <c r="C18" s="62"/>
      <c r="D18" s="63">
        <v>225.8</v>
      </c>
      <c r="E18" s="51" t="s">
        <v>1453</v>
      </c>
      <c r="F18" s="52" t="s">
        <v>561</v>
      </c>
      <c r="G18" s="52" t="s">
        <v>763</v>
      </c>
      <c r="H18" s="52" t="s">
        <v>154</v>
      </c>
      <c r="I18" s="52" t="s">
        <v>1286</v>
      </c>
    </row>
    <row r="19" spans="1:20">
      <c r="A19" s="53">
        <v>16</v>
      </c>
      <c r="B19" s="223" t="s">
        <v>1616</v>
      </c>
      <c r="C19" s="244"/>
      <c r="D19" s="221">
        <v>1940.62</v>
      </c>
      <c r="E19" s="222" t="s">
        <v>1617</v>
      </c>
      <c r="F19" s="223" t="s">
        <v>561</v>
      </c>
      <c r="G19" s="223" t="s">
        <v>157</v>
      </c>
      <c r="H19" s="223" t="s">
        <v>151</v>
      </c>
      <c r="I19" s="223" t="s">
        <v>1286</v>
      </c>
    </row>
    <row r="20" spans="1:20">
      <c r="A20" s="53">
        <v>17</v>
      </c>
      <c r="B20" s="52" t="s">
        <v>1618</v>
      </c>
      <c r="C20" s="240"/>
      <c r="D20" s="63">
        <v>90</v>
      </c>
      <c r="E20" s="51" t="s">
        <v>1619</v>
      </c>
      <c r="F20" s="52"/>
      <c r="G20" s="52"/>
      <c r="H20" s="52"/>
      <c r="I20" s="52" t="s">
        <v>1620</v>
      </c>
    </row>
    <row r="21" spans="1:20">
      <c r="A21" s="53">
        <v>18</v>
      </c>
      <c r="B21" s="223" t="s">
        <v>522</v>
      </c>
      <c r="C21" s="244"/>
      <c r="D21" s="221">
        <v>400</v>
      </c>
      <c r="E21" s="222" t="s">
        <v>1313</v>
      </c>
      <c r="F21" s="223"/>
      <c r="G21" s="223" t="s">
        <v>763</v>
      </c>
      <c r="H21" s="223" t="s">
        <v>573</v>
      </c>
      <c r="I21" s="256" t="s">
        <v>1621</v>
      </c>
    </row>
    <row r="22" spans="1:20">
      <c r="A22" s="53">
        <v>19</v>
      </c>
      <c r="B22" s="52" t="s">
        <v>1622</v>
      </c>
      <c r="C22" s="62"/>
      <c r="D22" s="63">
        <v>318.8</v>
      </c>
      <c r="E22" s="51" t="s">
        <v>1623</v>
      </c>
      <c r="F22" s="52" t="s">
        <v>561</v>
      </c>
      <c r="G22" s="52" t="s">
        <v>763</v>
      </c>
      <c r="H22" s="52" t="s">
        <v>573</v>
      </c>
      <c r="I22" s="52" t="s">
        <v>1286</v>
      </c>
    </row>
    <row r="23" spans="1:20">
      <c r="A23" s="53">
        <v>20</v>
      </c>
      <c r="B23" s="52" t="s">
        <v>1624</v>
      </c>
      <c r="C23" s="240"/>
      <c r="D23" s="63">
        <v>4100</v>
      </c>
      <c r="E23" s="51" t="s">
        <v>1625</v>
      </c>
      <c r="F23" s="52" t="s">
        <v>566</v>
      </c>
      <c r="G23" s="52" t="s">
        <v>157</v>
      </c>
      <c r="H23" s="52" t="s">
        <v>151</v>
      </c>
      <c r="I23" s="52" t="s">
        <v>1294</v>
      </c>
    </row>
    <row r="24" spans="1:20">
      <c r="A24" s="53">
        <v>21</v>
      </c>
      <c r="B24" s="52" t="s">
        <v>1626</v>
      </c>
      <c r="C24" s="240"/>
      <c r="D24" s="63">
        <v>12000</v>
      </c>
      <c r="E24" s="51" t="s">
        <v>1317</v>
      </c>
      <c r="F24" s="52" t="s">
        <v>566</v>
      </c>
      <c r="G24" s="52" t="s">
        <v>157</v>
      </c>
      <c r="H24" s="52" t="s">
        <v>151</v>
      </c>
      <c r="I24" s="52" t="s">
        <v>1294</v>
      </c>
    </row>
    <row r="25" spans="1:20">
      <c r="A25" s="53">
        <v>22</v>
      </c>
      <c r="B25" s="52" t="s">
        <v>1627</v>
      </c>
      <c r="C25" s="62"/>
      <c r="D25" s="63">
        <v>6</v>
      </c>
      <c r="E25" s="51" t="s">
        <v>398</v>
      </c>
      <c r="F25" s="52" t="s">
        <v>566</v>
      </c>
      <c r="G25" s="52" t="s">
        <v>573</v>
      </c>
      <c r="H25" s="52" t="s">
        <v>575</v>
      </c>
      <c r="I25" s="52" t="s">
        <v>1294</v>
      </c>
    </row>
    <row r="26" spans="1:20">
      <c r="A26" s="53">
        <v>23</v>
      </c>
      <c r="B26" s="52" t="s">
        <v>1005</v>
      </c>
      <c r="C26" s="62"/>
      <c r="D26" s="63">
        <v>42</v>
      </c>
      <c r="E26" s="51" t="s">
        <v>453</v>
      </c>
      <c r="F26" s="52" t="s">
        <v>566</v>
      </c>
      <c r="G26" s="52" t="s">
        <v>573</v>
      </c>
      <c r="H26" s="52" t="s">
        <v>575</v>
      </c>
      <c r="I26" s="52" t="s">
        <v>1294</v>
      </c>
    </row>
    <row r="27" spans="1:20">
      <c r="A27" s="53">
        <v>24</v>
      </c>
      <c r="B27" s="52" t="s">
        <v>1628</v>
      </c>
      <c r="C27" s="62"/>
      <c r="D27" s="63">
        <v>400</v>
      </c>
      <c r="E27" s="51" t="s">
        <v>1545</v>
      </c>
      <c r="F27" s="52" t="s">
        <v>566</v>
      </c>
      <c r="G27" s="52" t="s">
        <v>575</v>
      </c>
      <c r="H27" s="52" t="s">
        <v>573</v>
      </c>
      <c r="I27" s="52" t="s">
        <v>1327</v>
      </c>
    </row>
    <row r="28" spans="1:20">
      <c r="A28" s="53">
        <v>25</v>
      </c>
      <c r="B28" s="52" t="s">
        <v>1629</v>
      </c>
      <c r="C28" s="62"/>
      <c r="D28" s="63">
        <v>149</v>
      </c>
      <c r="E28" s="51" t="s">
        <v>457</v>
      </c>
      <c r="F28" s="52" t="s">
        <v>561</v>
      </c>
      <c r="G28" s="52" t="s">
        <v>573</v>
      </c>
      <c r="H28" s="52" t="s">
        <v>157</v>
      </c>
      <c r="I28" s="256" t="s">
        <v>1630</v>
      </c>
    </row>
    <row r="29" spans="1:20">
      <c r="A29" s="53">
        <v>26</v>
      </c>
      <c r="B29" s="52" t="s">
        <v>1631</v>
      </c>
      <c r="C29" s="240"/>
      <c r="D29" s="63">
        <v>400</v>
      </c>
      <c r="E29" s="51" t="s">
        <v>665</v>
      </c>
      <c r="F29" s="52" t="s">
        <v>566</v>
      </c>
      <c r="G29" s="52" t="s">
        <v>157</v>
      </c>
      <c r="H29" s="52" t="s">
        <v>151</v>
      </c>
      <c r="I29" s="52" t="s">
        <v>978</v>
      </c>
    </row>
    <row r="30" spans="1:20">
      <c r="A30" s="53">
        <v>27</v>
      </c>
      <c r="B30" s="52" t="s">
        <v>1632</v>
      </c>
      <c r="C30" s="240"/>
      <c r="D30" s="63">
        <v>5514</v>
      </c>
      <c r="E30" s="51" t="s">
        <v>1633</v>
      </c>
      <c r="F30" s="52" t="s">
        <v>561</v>
      </c>
      <c r="G30" s="52"/>
      <c r="H30" s="52"/>
      <c r="I30" s="52" t="s">
        <v>1634</v>
      </c>
    </row>
    <row r="31" spans="1:20">
      <c r="A31" s="71"/>
      <c r="B31" s="249" t="s">
        <v>197</v>
      </c>
      <c r="C31" s="73"/>
      <c r="D31" s="74"/>
      <c r="E31" s="71" t="s">
        <v>785</v>
      </c>
      <c r="F31" s="71"/>
      <c r="G31" s="71"/>
      <c r="H31" s="250" t="s">
        <v>970</v>
      </c>
      <c r="I31" s="71"/>
    </row>
    <row r="32" ht="27" spans="1:20">
      <c r="A32" s="43" t="s">
        <v>136</v>
      </c>
      <c r="B32" s="44"/>
      <c r="C32" s="44"/>
      <c r="D32" s="44"/>
      <c r="E32" s="45"/>
      <c r="F32" s="44"/>
      <c r="G32" s="44"/>
      <c r="H32" s="44"/>
      <c r="I32" s="257"/>
      <c r="J32" s="122"/>
      <c r="K32" s="122"/>
      <c r="L32" s="122"/>
      <c r="M32" s="122"/>
      <c r="N32" s="122"/>
      <c r="O32" s="122"/>
      <c r="P32" s="122"/>
      <c r="Q32" s="122"/>
      <c r="R32" s="122"/>
      <c r="S32" s="122"/>
      <c r="T32" s="122"/>
    </row>
    <row r="33" spans="1:20">
      <c r="A33" s="216" t="s">
        <v>1597</v>
      </c>
      <c r="B33" s="216"/>
      <c r="C33" s="216"/>
      <c r="D33" s="216"/>
      <c r="E33" s="217"/>
      <c r="F33" s="216"/>
      <c r="G33" s="216"/>
      <c r="H33" s="216"/>
      <c r="I33" s="258"/>
      <c r="J33" s="122"/>
      <c r="K33" s="122"/>
      <c r="L33" s="122"/>
      <c r="M33" s="122"/>
      <c r="N33" s="122"/>
      <c r="O33" s="122"/>
      <c r="P33" s="122"/>
      <c r="Q33" s="122"/>
      <c r="R33" s="122"/>
      <c r="S33" s="122"/>
      <c r="T33" s="122"/>
    </row>
    <row r="34" ht="24" spans="1:20">
      <c r="A34" s="218" t="s">
        <v>138</v>
      </c>
      <c r="B34" s="218" t="s">
        <v>139</v>
      </c>
      <c r="C34" s="218" t="s">
        <v>140</v>
      </c>
      <c r="D34" s="218" t="s">
        <v>141</v>
      </c>
      <c r="E34" s="219" t="s">
        <v>142</v>
      </c>
      <c r="F34" s="218" t="s">
        <v>143</v>
      </c>
      <c r="G34" s="218" t="s">
        <v>144</v>
      </c>
      <c r="H34" s="218" t="s">
        <v>145</v>
      </c>
      <c r="I34" s="259" t="s">
        <v>3</v>
      </c>
      <c r="J34" s="122"/>
      <c r="K34" s="118"/>
      <c r="L34" s="233"/>
      <c r="M34" s="120"/>
      <c r="N34" s="121"/>
      <c r="O34" s="118"/>
      <c r="P34" s="118"/>
      <c r="Q34" s="118"/>
      <c r="R34" s="234"/>
      <c r="S34" s="122"/>
      <c r="T34" s="122"/>
    </row>
    <row r="35" spans="1:20">
      <c r="A35" s="53">
        <v>28</v>
      </c>
      <c r="B35" s="223" t="s">
        <v>1635</v>
      </c>
      <c r="C35" s="244"/>
      <c r="D35" s="221">
        <v>246</v>
      </c>
      <c r="E35" s="222" t="s">
        <v>1636</v>
      </c>
      <c r="F35" s="223" t="s">
        <v>566</v>
      </c>
      <c r="G35" s="223" t="s">
        <v>1459</v>
      </c>
      <c r="H35" s="52" t="s">
        <v>157</v>
      </c>
      <c r="I35" s="260" t="s">
        <v>978</v>
      </c>
      <c r="J35" s="122"/>
      <c r="K35" s="122"/>
      <c r="L35" s="122"/>
      <c r="M35" s="118"/>
      <c r="N35" s="233"/>
      <c r="O35" s="120"/>
      <c r="P35" s="121"/>
      <c r="Q35" s="118"/>
      <c r="R35" s="118"/>
      <c r="S35" s="118"/>
      <c r="T35" s="234"/>
    </row>
    <row r="36" spans="1:20">
      <c r="A36" s="53">
        <v>29</v>
      </c>
      <c r="B36" s="52" t="s">
        <v>1637</v>
      </c>
      <c r="C36" s="62"/>
      <c r="D36" s="63">
        <v>80</v>
      </c>
      <c r="E36" s="51" t="s">
        <v>1638</v>
      </c>
      <c r="F36" s="52" t="s">
        <v>561</v>
      </c>
      <c r="G36" s="52" t="s">
        <v>151</v>
      </c>
      <c r="H36" s="52" t="s">
        <v>157</v>
      </c>
      <c r="I36" s="261" t="s">
        <v>1286</v>
      </c>
      <c r="J36" s="122"/>
      <c r="K36" s="122"/>
      <c r="L36" s="122"/>
      <c r="M36" s="122"/>
      <c r="N36" s="122"/>
      <c r="O36" s="122"/>
      <c r="P36" s="122"/>
      <c r="Q36" s="122"/>
      <c r="R36" s="122"/>
      <c r="S36" s="122"/>
      <c r="T36" s="122"/>
    </row>
    <row r="37" spans="1:20">
      <c r="A37" s="53">
        <v>30</v>
      </c>
      <c r="B37" s="223" t="s">
        <v>1639</v>
      </c>
      <c r="C37" s="242"/>
      <c r="D37" s="221">
        <v>2069.4</v>
      </c>
      <c r="E37" s="222" t="s">
        <v>1640</v>
      </c>
      <c r="F37" s="223" t="s">
        <v>561</v>
      </c>
      <c r="G37" s="223" t="s">
        <v>151</v>
      </c>
      <c r="H37" s="223" t="s">
        <v>157</v>
      </c>
      <c r="I37" s="223" t="s">
        <v>1286</v>
      </c>
    </row>
    <row r="38" spans="1:20">
      <c r="A38" s="53">
        <v>31</v>
      </c>
      <c r="B38" s="223" t="s">
        <v>1641</v>
      </c>
      <c r="C38" s="242"/>
      <c r="D38" s="221">
        <v>641.9</v>
      </c>
      <c r="E38" s="222" t="s">
        <v>1642</v>
      </c>
      <c r="F38" s="223" t="s">
        <v>561</v>
      </c>
      <c r="G38" s="223" t="s">
        <v>151</v>
      </c>
      <c r="H38" s="223" t="s">
        <v>157</v>
      </c>
      <c r="I38" s="223" t="s">
        <v>1286</v>
      </c>
    </row>
    <row r="39" spans="1:20">
      <c r="A39" s="53">
        <v>32</v>
      </c>
      <c r="B39" s="52" t="s">
        <v>1643</v>
      </c>
      <c r="C39" s="62"/>
      <c r="D39" s="63">
        <v>180</v>
      </c>
      <c r="E39" s="51" t="s">
        <v>1644</v>
      </c>
      <c r="F39" s="52" t="s">
        <v>561</v>
      </c>
      <c r="G39" s="52" t="s">
        <v>573</v>
      </c>
      <c r="H39" s="52" t="s">
        <v>575</v>
      </c>
      <c r="I39" s="52" t="s">
        <v>1286</v>
      </c>
    </row>
    <row r="40" spans="1:20">
      <c r="A40" s="53">
        <v>33</v>
      </c>
      <c r="B40" s="52" t="s">
        <v>354</v>
      </c>
      <c r="C40" s="62"/>
      <c r="D40" s="63">
        <v>230</v>
      </c>
      <c r="E40" s="51" t="s">
        <v>471</v>
      </c>
      <c r="F40" s="52" t="s">
        <v>566</v>
      </c>
      <c r="G40" s="52" t="s">
        <v>763</v>
      </c>
      <c r="H40" s="52" t="s">
        <v>157</v>
      </c>
      <c r="I40" s="52" t="s">
        <v>1294</v>
      </c>
    </row>
    <row r="41" spans="1:20">
      <c r="A41" s="53">
        <v>34</v>
      </c>
      <c r="B41" s="52" t="s">
        <v>1645</v>
      </c>
      <c r="C41" s="62"/>
      <c r="D41" s="63">
        <v>20000</v>
      </c>
      <c r="E41" s="51" t="s">
        <v>1341</v>
      </c>
      <c r="F41" s="52" t="s">
        <v>561</v>
      </c>
      <c r="G41" s="52" t="s">
        <v>573</v>
      </c>
      <c r="H41" s="52" t="s">
        <v>151</v>
      </c>
      <c r="I41" s="52" t="s">
        <v>1286</v>
      </c>
    </row>
    <row r="42" spans="1:20">
      <c r="A42" s="53">
        <v>35</v>
      </c>
      <c r="B42" s="52" t="s">
        <v>1646</v>
      </c>
      <c r="C42" s="62"/>
      <c r="D42" s="63">
        <v>5</v>
      </c>
      <c r="E42" s="51" t="s">
        <v>474</v>
      </c>
      <c r="F42" s="52" t="s">
        <v>566</v>
      </c>
      <c r="G42" s="52" t="s">
        <v>763</v>
      </c>
      <c r="H42" s="52" t="s">
        <v>157</v>
      </c>
      <c r="I42" s="52" t="s">
        <v>1294</v>
      </c>
    </row>
    <row r="43" spans="1:20">
      <c r="A43" s="53">
        <v>36</v>
      </c>
      <c r="B43" s="52" t="s">
        <v>548</v>
      </c>
      <c r="C43" s="62"/>
      <c r="D43" s="63">
        <v>2777</v>
      </c>
      <c r="E43" s="51" t="s">
        <v>1484</v>
      </c>
      <c r="F43" s="52" t="s">
        <v>561</v>
      </c>
      <c r="G43" s="52" t="s">
        <v>151</v>
      </c>
      <c r="H43" s="52" t="s">
        <v>157</v>
      </c>
      <c r="I43" s="52" t="s">
        <v>1286</v>
      </c>
    </row>
    <row r="44" spans="1:20">
      <c r="A44" s="53">
        <v>37</v>
      </c>
      <c r="B44" s="223" t="s">
        <v>601</v>
      </c>
      <c r="C44" s="244"/>
      <c r="D44" s="221">
        <v>448</v>
      </c>
      <c r="E44" s="222" t="s">
        <v>478</v>
      </c>
      <c r="F44" s="223" t="s">
        <v>566</v>
      </c>
      <c r="G44" s="223" t="s">
        <v>575</v>
      </c>
      <c r="H44" s="223" t="s">
        <v>157</v>
      </c>
      <c r="I44" s="223" t="s">
        <v>1647</v>
      </c>
    </row>
    <row r="45" spans="1:20">
      <c r="A45" s="53">
        <v>38</v>
      </c>
      <c r="B45" s="52" t="s">
        <v>1648</v>
      </c>
      <c r="C45" s="240"/>
      <c r="D45" s="63">
        <v>2700</v>
      </c>
      <c r="E45" s="51" t="s">
        <v>1489</v>
      </c>
      <c r="F45" s="52" t="s">
        <v>566</v>
      </c>
      <c r="G45" s="52" t="s">
        <v>157</v>
      </c>
      <c r="H45" s="52" t="s">
        <v>151</v>
      </c>
      <c r="I45" s="52" t="s">
        <v>1294</v>
      </c>
    </row>
    <row r="46" spans="1:20">
      <c r="A46" s="53">
        <v>39</v>
      </c>
      <c r="B46" s="223" t="s">
        <v>1649</v>
      </c>
      <c r="C46" s="242"/>
      <c r="D46" s="221">
        <v>765.52</v>
      </c>
      <c r="E46" s="222" t="s">
        <v>1650</v>
      </c>
      <c r="F46" s="223" t="s">
        <v>561</v>
      </c>
      <c r="G46" s="223" t="s">
        <v>1251</v>
      </c>
      <c r="H46" s="223" t="s">
        <v>157</v>
      </c>
      <c r="I46" s="223" t="s">
        <v>1286</v>
      </c>
    </row>
    <row r="47" spans="1:20">
      <c r="A47" s="53">
        <v>40</v>
      </c>
      <c r="B47" s="52" t="s">
        <v>522</v>
      </c>
      <c r="C47" s="62"/>
      <c r="D47" s="63">
        <v>400</v>
      </c>
      <c r="E47" s="51" t="s">
        <v>1492</v>
      </c>
      <c r="F47" s="52" t="s">
        <v>561</v>
      </c>
      <c r="G47" s="52" t="s">
        <v>151</v>
      </c>
      <c r="H47" s="52" t="s">
        <v>573</v>
      </c>
      <c r="I47" s="52" t="s">
        <v>1286</v>
      </c>
    </row>
    <row r="48" spans="1:20">
      <c r="A48" s="53">
        <v>41</v>
      </c>
      <c r="B48" s="52" t="s">
        <v>1651</v>
      </c>
      <c r="C48" s="240"/>
      <c r="D48" s="63">
        <v>1300</v>
      </c>
      <c r="E48" s="51" t="s">
        <v>1353</v>
      </c>
      <c r="F48" s="52" t="s">
        <v>561</v>
      </c>
      <c r="G48" s="52" t="s">
        <v>157</v>
      </c>
      <c r="H48" s="52" t="s">
        <v>151</v>
      </c>
      <c r="I48" s="52" t="s">
        <v>981</v>
      </c>
    </row>
    <row r="49" spans="1:9">
      <c r="A49" s="53">
        <v>42</v>
      </c>
      <c r="B49" s="52" t="s">
        <v>617</v>
      </c>
      <c r="C49" s="62"/>
      <c r="D49" s="63">
        <v>480</v>
      </c>
      <c r="E49" s="51" t="s">
        <v>1355</v>
      </c>
      <c r="F49" s="52" t="s">
        <v>561</v>
      </c>
      <c r="G49" s="52" t="s">
        <v>151</v>
      </c>
      <c r="H49" s="52" t="s">
        <v>157</v>
      </c>
      <c r="I49" s="52" t="s">
        <v>1286</v>
      </c>
    </row>
    <row r="50" spans="1:9">
      <c r="A50" s="53">
        <v>43</v>
      </c>
      <c r="B50" s="52" t="s">
        <v>952</v>
      </c>
      <c r="C50" s="62"/>
      <c r="D50" s="63">
        <v>200</v>
      </c>
      <c r="E50" s="51" t="s">
        <v>1357</v>
      </c>
      <c r="F50" s="52" t="s">
        <v>561</v>
      </c>
      <c r="G50" s="52" t="s">
        <v>575</v>
      </c>
      <c r="H50" s="52" t="s">
        <v>573</v>
      </c>
      <c r="I50" s="52" t="s">
        <v>1286</v>
      </c>
    </row>
    <row r="51" spans="1:9">
      <c r="A51" s="53">
        <v>44</v>
      </c>
      <c r="B51" s="52" t="s">
        <v>1652</v>
      </c>
      <c r="C51" s="240"/>
      <c r="D51" s="221">
        <v>35</v>
      </c>
      <c r="E51" s="51" t="s">
        <v>1653</v>
      </c>
      <c r="F51" s="52" t="s">
        <v>566</v>
      </c>
      <c r="G51" s="52" t="s">
        <v>575</v>
      </c>
      <c r="H51" s="52" t="s">
        <v>157</v>
      </c>
      <c r="I51" s="52" t="s">
        <v>978</v>
      </c>
    </row>
    <row r="52" spans="1:9">
      <c r="A52" s="53">
        <v>45</v>
      </c>
      <c r="B52" s="52" t="s">
        <v>1654</v>
      </c>
      <c r="C52" s="240"/>
      <c r="D52" s="221">
        <v>3720</v>
      </c>
      <c r="E52" s="51" t="s">
        <v>1360</v>
      </c>
      <c r="F52" s="52" t="s">
        <v>561</v>
      </c>
      <c r="G52" s="52" t="s">
        <v>157</v>
      </c>
      <c r="H52" s="52" t="s">
        <v>151</v>
      </c>
      <c r="I52" s="52" t="s">
        <v>1286</v>
      </c>
    </row>
    <row r="53" spans="1:9">
      <c r="A53" s="53">
        <v>46</v>
      </c>
      <c r="B53" s="52" t="s">
        <v>260</v>
      </c>
      <c r="C53" s="62"/>
      <c r="D53" s="63">
        <v>9</v>
      </c>
      <c r="E53" s="51" t="s">
        <v>491</v>
      </c>
      <c r="F53" s="52" t="s">
        <v>566</v>
      </c>
      <c r="G53" s="52" t="s">
        <v>151</v>
      </c>
      <c r="H53" s="52" t="s">
        <v>573</v>
      </c>
      <c r="I53" s="52" t="s">
        <v>1294</v>
      </c>
    </row>
    <row r="54" spans="1:9">
      <c r="A54" s="53">
        <v>47</v>
      </c>
      <c r="B54" s="52" t="s">
        <v>1655</v>
      </c>
      <c r="C54" s="240"/>
      <c r="D54" s="63">
        <v>20</v>
      </c>
      <c r="E54" s="51" t="s">
        <v>1501</v>
      </c>
      <c r="F54" s="52" t="s">
        <v>561</v>
      </c>
      <c r="G54" s="52" t="s">
        <v>157</v>
      </c>
      <c r="H54" s="52" t="s">
        <v>1036</v>
      </c>
      <c r="I54" s="52" t="s">
        <v>1286</v>
      </c>
    </row>
    <row r="55" spans="1:9">
      <c r="A55" s="53">
        <v>48</v>
      </c>
      <c r="B55" s="52" t="s">
        <v>1005</v>
      </c>
      <c r="C55" s="240"/>
      <c r="D55" s="221">
        <v>32</v>
      </c>
      <c r="E55" s="51" t="s">
        <v>495</v>
      </c>
      <c r="F55" s="52" t="s">
        <v>566</v>
      </c>
      <c r="G55" s="52" t="s">
        <v>157</v>
      </c>
      <c r="H55" s="52" t="s">
        <v>1036</v>
      </c>
      <c r="I55" s="52" t="s">
        <v>1294</v>
      </c>
    </row>
    <row r="56" spans="1:9">
      <c r="A56" s="53">
        <v>49</v>
      </c>
      <c r="B56" s="52" t="s">
        <v>1656</v>
      </c>
      <c r="C56" s="240"/>
      <c r="D56" s="63">
        <v>9000</v>
      </c>
      <c r="E56" s="51" t="s">
        <v>1657</v>
      </c>
      <c r="F56" s="52" t="s">
        <v>566</v>
      </c>
      <c r="G56" s="52" t="s">
        <v>157</v>
      </c>
      <c r="H56" s="52" t="s">
        <v>151</v>
      </c>
      <c r="I56" s="52" t="s">
        <v>1294</v>
      </c>
    </row>
    <row r="57" spans="1:9">
      <c r="A57" s="53">
        <v>50</v>
      </c>
      <c r="B57" s="52" t="s">
        <v>522</v>
      </c>
      <c r="C57" s="62"/>
      <c r="D57" s="63">
        <v>346.93</v>
      </c>
      <c r="E57" s="51" t="s">
        <v>499</v>
      </c>
      <c r="F57" s="52" t="s">
        <v>561</v>
      </c>
      <c r="G57" s="223" t="s">
        <v>154</v>
      </c>
      <c r="H57" s="223" t="s">
        <v>763</v>
      </c>
      <c r="I57" s="52" t="s">
        <v>1658</v>
      </c>
    </row>
    <row r="58" spans="1:9">
      <c r="A58" s="53">
        <v>51</v>
      </c>
      <c r="B58" s="52" t="s">
        <v>1659</v>
      </c>
      <c r="C58" s="240"/>
      <c r="D58" s="63">
        <v>8020</v>
      </c>
      <c r="E58" s="51" t="s">
        <v>1507</v>
      </c>
      <c r="F58" s="52" t="s">
        <v>561</v>
      </c>
      <c r="G58" s="52" t="s">
        <v>157</v>
      </c>
      <c r="H58" s="52" t="s">
        <v>151</v>
      </c>
      <c r="I58" s="52" t="s">
        <v>1294</v>
      </c>
    </row>
    <row r="59" spans="1:9">
      <c r="A59" s="53">
        <v>52</v>
      </c>
      <c r="B59" s="52" t="s">
        <v>1166</v>
      </c>
      <c r="C59" s="240"/>
      <c r="D59" s="63">
        <v>1000</v>
      </c>
      <c r="E59" s="51" t="s">
        <v>637</v>
      </c>
      <c r="F59" s="52" t="s">
        <v>561</v>
      </c>
      <c r="G59" s="52" t="s">
        <v>157</v>
      </c>
      <c r="H59" s="52" t="s">
        <v>151</v>
      </c>
      <c r="I59" s="256" t="s">
        <v>1660</v>
      </c>
    </row>
    <row r="60" spans="1:9">
      <c r="A60" s="53">
        <v>53</v>
      </c>
      <c r="B60" s="52" t="s">
        <v>813</v>
      </c>
      <c r="C60" s="240"/>
      <c r="D60" s="63">
        <v>1800</v>
      </c>
      <c r="E60" s="51" t="s">
        <v>1570</v>
      </c>
      <c r="F60" s="52" t="s">
        <v>561</v>
      </c>
      <c r="G60" s="52" t="s">
        <v>157</v>
      </c>
      <c r="H60" s="52" t="s">
        <v>151</v>
      </c>
      <c r="I60" s="52" t="s">
        <v>1661</v>
      </c>
    </row>
    <row r="61" spans="1:9">
      <c r="A61" s="53">
        <v>54</v>
      </c>
      <c r="B61" s="52" t="s">
        <v>260</v>
      </c>
      <c r="C61" s="240"/>
      <c r="D61" s="63">
        <v>9.5</v>
      </c>
      <c r="E61" s="51" t="s">
        <v>641</v>
      </c>
      <c r="F61" s="52" t="s">
        <v>566</v>
      </c>
      <c r="G61" s="52" t="s">
        <v>157</v>
      </c>
      <c r="H61" s="52" t="s">
        <v>1036</v>
      </c>
      <c r="I61" s="52" t="s">
        <v>1294</v>
      </c>
    </row>
    <row r="62" spans="1:9">
      <c r="A62" s="71"/>
      <c r="B62" s="249" t="s">
        <v>197</v>
      </c>
      <c r="C62" s="73"/>
      <c r="D62" s="74"/>
      <c r="E62" s="71" t="s">
        <v>785</v>
      </c>
      <c r="F62" s="71"/>
      <c r="G62" s="71"/>
      <c r="H62" s="250" t="s">
        <v>970</v>
      </c>
      <c r="I62" s="71"/>
    </row>
    <row r="63" ht="27" spans="1:9">
      <c r="A63" s="43" t="s">
        <v>136</v>
      </c>
      <c r="B63" s="44"/>
      <c r="C63" s="44"/>
      <c r="D63" s="44"/>
      <c r="E63" s="45"/>
      <c r="F63" s="44"/>
      <c r="G63" s="44"/>
      <c r="H63" s="44"/>
      <c r="I63" s="44"/>
    </row>
    <row r="64" spans="1:9">
      <c r="A64" s="216" t="s">
        <v>1597</v>
      </c>
      <c r="B64" s="216"/>
      <c r="C64" s="216"/>
      <c r="D64" s="216"/>
      <c r="E64" s="217"/>
      <c r="F64" s="216"/>
      <c r="G64" s="216"/>
      <c r="H64" s="216"/>
      <c r="I64" s="216"/>
    </row>
    <row r="65" ht="24" spans="1:9">
      <c r="A65" s="218" t="s">
        <v>138</v>
      </c>
      <c r="B65" s="218" t="s">
        <v>139</v>
      </c>
      <c r="C65" s="218" t="s">
        <v>140</v>
      </c>
      <c r="D65" s="218" t="s">
        <v>141</v>
      </c>
      <c r="E65" s="219" t="s">
        <v>142</v>
      </c>
      <c r="F65" s="218" t="s">
        <v>143</v>
      </c>
      <c r="G65" s="218" t="s">
        <v>144</v>
      </c>
      <c r="H65" s="218" t="s">
        <v>145</v>
      </c>
      <c r="I65" s="218" t="s">
        <v>3</v>
      </c>
    </row>
    <row r="66" spans="1:9">
      <c r="A66" s="53">
        <v>55</v>
      </c>
      <c r="B66" s="52" t="s">
        <v>1662</v>
      </c>
      <c r="C66" s="240"/>
      <c r="D66" s="63">
        <v>600</v>
      </c>
      <c r="E66" s="51" t="s">
        <v>1377</v>
      </c>
      <c r="F66" s="52" t="s">
        <v>561</v>
      </c>
      <c r="G66" s="52" t="s">
        <v>157</v>
      </c>
      <c r="H66" s="52" t="s">
        <v>1036</v>
      </c>
      <c r="I66" s="52" t="s">
        <v>1286</v>
      </c>
    </row>
    <row r="67" spans="1:9">
      <c r="A67" s="53">
        <v>56</v>
      </c>
      <c r="B67" s="52" t="s">
        <v>833</v>
      </c>
      <c r="C67" s="240"/>
      <c r="D67" s="63">
        <v>448.96</v>
      </c>
      <c r="E67" s="51" t="s">
        <v>1378</v>
      </c>
      <c r="F67" s="52" t="s">
        <v>561</v>
      </c>
      <c r="G67" s="52" t="s">
        <v>157</v>
      </c>
      <c r="H67" s="52" t="s">
        <v>1036</v>
      </c>
      <c r="I67" s="52" t="s">
        <v>1286</v>
      </c>
    </row>
    <row r="68" spans="1:9">
      <c r="A68" s="53">
        <v>57</v>
      </c>
      <c r="B68" s="52" t="s">
        <v>1663</v>
      </c>
      <c r="C68" s="240"/>
      <c r="D68" s="63">
        <v>15</v>
      </c>
      <c r="E68" s="51" t="s">
        <v>512</v>
      </c>
      <c r="F68" s="52" t="s">
        <v>566</v>
      </c>
      <c r="G68" s="52" t="s">
        <v>157</v>
      </c>
      <c r="H68" s="52" t="s">
        <v>1036</v>
      </c>
      <c r="I68" s="52" t="s">
        <v>1294</v>
      </c>
    </row>
    <row r="69" spans="1:9">
      <c r="A69" s="53">
        <v>58</v>
      </c>
      <c r="B69" s="52" t="s">
        <v>1664</v>
      </c>
      <c r="C69" s="240"/>
      <c r="D69" s="63">
        <v>120</v>
      </c>
      <c r="E69" s="51" t="s">
        <v>513</v>
      </c>
      <c r="F69" s="52" t="s">
        <v>566</v>
      </c>
      <c r="G69" s="52" t="s">
        <v>157</v>
      </c>
      <c r="H69" s="52" t="s">
        <v>1036</v>
      </c>
      <c r="I69" s="52" t="s">
        <v>1294</v>
      </c>
    </row>
    <row r="70" spans="1:9">
      <c r="A70" s="53">
        <v>59</v>
      </c>
      <c r="B70" s="52" t="s">
        <v>260</v>
      </c>
      <c r="C70" s="240"/>
      <c r="D70" s="63">
        <v>3.5</v>
      </c>
      <c r="E70" s="51" t="s">
        <v>514</v>
      </c>
      <c r="F70" s="52" t="s">
        <v>566</v>
      </c>
      <c r="G70" s="52" t="s">
        <v>157</v>
      </c>
      <c r="H70" s="52" t="s">
        <v>1036</v>
      </c>
      <c r="I70" s="52" t="s">
        <v>1294</v>
      </c>
    </row>
    <row r="71" spans="1:9">
      <c r="A71" s="53">
        <v>60</v>
      </c>
      <c r="B71" s="52" t="s">
        <v>1665</v>
      </c>
      <c r="C71" s="240"/>
      <c r="D71" s="63">
        <v>136</v>
      </c>
      <c r="E71" s="51" t="s">
        <v>1666</v>
      </c>
      <c r="F71" s="52" t="s">
        <v>561</v>
      </c>
      <c r="G71" s="52" t="s">
        <v>157</v>
      </c>
      <c r="H71" s="52" t="s">
        <v>1036</v>
      </c>
      <c r="I71" s="52" t="s">
        <v>1286</v>
      </c>
    </row>
    <row r="72" spans="1:9">
      <c r="A72" s="53">
        <v>61</v>
      </c>
      <c r="B72" s="52" t="s">
        <v>1667</v>
      </c>
      <c r="C72" s="240"/>
      <c r="D72" s="63">
        <v>2000</v>
      </c>
      <c r="E72" s="51" t="s">
        <v>517</v>
      </c>
      <c r="F72" s="52" t="s">
        <v>566</v>
      </c>
      <c r="G72" s="52" t="s">
        <v>157</v>
      </c>
      <c r="H72" s="52" t="s">
        <v>1036</v>
      </c>
      <c r="I72" s="52" t="s">
        <v>757</v>
      </c>
    </row>
    <row r="73" spans="1:9">
      <c r="A73" s="53">
        <v>62</v>
      </c>
      <c r="B73" s="52" t="s">
        <v>1668</v>
      </c>
      <c r="C73" s="240"/>
      <c r="D73" s="63">
        <v>202</v>
      </c>
      <c r="E73" s="51" t="s">
        <v>1579</v>
      </c>
      <c r="F73" s="52" t="s">
        <v>561</v>
      </c>
      <c r="G73" s="52" t="s">
        <v>157</v>
      </c>
      <c r="H73" s="52" t="s">
        <v>1036</v>
      </c>
      <c r="I73" s="52" t="s">
        <v>1286</v>
      </c>
    </row>
    <row r="74" spans="1:9">
      <c r="A74" s="53">
        <v>63</v>
      </c>
      <c r="B74" s="52" t="s">
        <v>813</v>
      </c>
      <c r="C74" s="240"/>
      <c r="D74" s="63">
        <v>450</v>
      </c>
      <c r="E74" s="51" t="s">
        <v>700</v>
      </c>
      <c r="F74" s="52" t="s">
        <v>561</v>
      </c>
      <c r="G74" s="52" t="s">
        <v>157</v>
      </c>
      <c r="H74" s="52" t="s">
        <v>1036</v>
      </c>
      <c r="I74" s="52" t="s">
        <v>1669</v>
      </c>
    </row>
    <row r="75" spans="1:9">
      <c r="A75" s="53">
        <v>64</v>
      </c>
      <c r="B75" s="52" t="s">
        <v>1670</v>
      </c>
      <c r="C75" s="240"/>
      <c r="D75" s="63">
        <v>258</v>
      </c>
      <c r="E75" s="51" t="s">
        <v>702</v>
      </c>
      <c r="F75" s="52" t="s">
        <v>566</v>
      </c>
      <c r="G75" s="52" t="s">
        <v>157</v>
      </c>
      <c r="H75" s="52" t="s">
        <v>1036</v>
      </c>
      <c r="I75" s="256" t="s">
        <v>1671</v>
      </c>
    </row>
    <row r="76" spans="1:9">
      <c r="A76" s="53">
        <v>65</v>
      </c>
      <c r="B76" s="52" t="s">
        <v>522</v>
      </c>
      <c r="C76" s="62"/>
      <c r="D76" s="63">
        <v>920</v>
      </c>
      <c r="E76" s="51" t="s">
        <v>1395</v>
      </c>
      <c r="F76" s="52" t="s">
        <v>561</v>
      </c>
      <c r="G76" s="52" t="s">
        <v>151</v>
      </c>
      <c r="H76" s="52" t="s">
        <v>157</v>
      </c>
      <c r="I76" s="52" t="s">
        <v>1286</v>
      </c>
    </row>
    <row r="77" spans="1:9">
      <c r="A77" s="53">
        <v>66</v>
      </c>
      <c r="B77" s="52" t="s">
        <v>1672</v>
      </c>
      <c r="C77" s="240"/>
      <c r="D77" s="63">
        <v>32</v>
      </c>
      <c r="E77" s="51" t="s">
        <v>704</v>
      </c>
      <c r="F77" s="52" t="s">
        <v>566</v>
      </c>
      <c r="G77" s="52" t="s">
        <v>157</v>
      </c>
      <c r="H77" s="52" t="s">
        <v>1036</v>
      </c>
      <c r="I77" s="52" t="s">
        <v>1294</v>
      </c>
    </row>
    <row r="78" spans="1:9">
      <c r="A78" s="53">
        <v>67</v>
      </c>
      <c r="B78" s="52" t="s">
        <v>260</v>
      </c>
      <c r="C78" s="62"/>
      <c r="D78" s="63">
        <v>6.5</v>
      </c>
      <c r="E78" s="51" t="s">
        <v>527</v>
      </c>
      <c r="F78" s="52" t="s">
        <v>566</v>
      </c>
      <c r="G78" s="52" t="s">
        <v>151</v>
      </c>
      <c r="H78" s="52" t="s">
        <v>157</v>
      </c>
      <c r="I78" s="52" t="s">
        <v>1294</v>
      </c>
    </row>
    <row r="79" spans="1:9">
      <c r="A79" s="53">
        <v>68</v>
      </c>
      <c r="B79" s="52" t="s">
        <v>260</v>
      </c>
      <c r="C79" s="62"/>
      <c r="D79" s="63">
        <v>6</v>
      </c>
      <c r="E79" s="51" t="s">
        <v>528</v>
      </c>
      <c r="F79" s="52" t="s">
        <v>566</v>
      </c>
      <c r="G79" s="52" t="s">
        <v>151</v>
      </c>
      <c r="H79" s="52" t="s">
        <v>157</v>
      </c>
      <c r="I79" s="52" t="s">
        <v>1294</v>
      </c>
    </row>
    <row r="80" spans="1:9">
      <c r="A80" s="53">
        <v>69</v>
      </c>
      <c r="B80" s="52" t="s">
        <v>522</v>
      </c>
      <c r="C80" s="62"/>
      <c r="D80" s="63">
        <v>324</v>
      </c>
      <c r="E80" s="51" t="s">
        <v>1673</v>
      </c>
      <c r="F80" s="52" t="s">
        <v>561</v>
      </c>
      <c r="G80" s="52" t="s">
        <v>151</v>
      </c>
      <c r="H80" s="52" t="s">
        <v>157</v>
      </c>
      <c r="I80" s="52" t="s">
        <v>1286</v>
      </c>
    </row>
    <row r="81" spans="1:9">
      <c r="A81" s="53">
        <v>70</v>
      </c>
      <c r="B81" s="52" t="s">
        <v>896</v>
      </c>
      <c r="C81" s="62"/>
      <c r="D81" s="63">
        <v>35</v>
      </c>
      <c r="E81" s="51" t="s">
        <v>532</v>
      </c>
      <c r="F81" s="52" t="s">
        <v>566</v>
      </c>
      <c r="G81" s="52" t="s">
        <v>151</v>
      </c>
      <c r="H81" s="52" t="s">
        <v>157</v>
      </c>
      <c r="I81" s="52" t="s">
        <v>1294</v>
      </c>
    </row>
    <row r="82" spans="1:9">
      <c r="A82" s="53">
        <v>71</v>
      </c>
      <c r="B82" s="52" t="s">
        <v>1674</v>
      </c>
      <c r="C82" s="240"/>
      <c r="D82" s="63">
        <v>600</v>
      </c>
      <c r="E82" s="51" t="s">
        <v>1675</v>
      </c>
      <c r="F82" s="52" t="s">
        <v>561</v>
      </c>
      <c r="G82" s="52" t="s">
        <v>157</v>
      </c>
      <c r="H82" s="52" t="s">
        <v>151</v>
      </c>
      <c r="I82" s="223" t="s">
        <v>981</v>
      </c>
    </row>
    <row r="83" spans="1:9">
      <c r="A83" s="53">
        <v>72</v>
      </c>
      <c r="B83" s="52" t="s">
        <v>1166</v>
      </c>
      <c r="C83" s="240"/>
      <c r="D83" s="63">
        <v>1660</v>
      </c>
      <c r="E83" s="51" t="s">
        <v>534</v>
      </c>
      <c r="F83" s="52" t="s">
        <v>561</v>
      </c>
      <c r="G83" s="52" t="s">
        <v>157</v>
      </c>
      <c r="H83" s="52" t="s">
        <v>151</v>
      </c>
      <c r="I83" s="256" t="s">
        <v>978</v>
      </c>
    </row>
    <row r="84" spans="1:9">
      <c r="A84" s="53">
        <v>73</v>
      </c>
      <c r="B84" s="52" t="s">
        <v>260</v>
      </c>
      <c r="C84" s="240"/>
      <c r="D84" s="63">
        <v>8</v>
      </c>
      <c r="E84" s="51" t="s">
        <v>1676</v>
      </c>
      <c r="F84" s="52" t="s">
        <v>566</v>
      </c>
      <c r="G84" s="52" t="s">
        <v>157</v>
      </c>
      <c r="H84" s="52" t="s">
        <v>151</v>
      </c>
      <c r="I84" s="52" t="s">
        <v>1294</v>
      </c>
    </row>
    <row r="85" spans="1:9">
      <c r="A85" s="53">
        <v>74</v>
      </c>
      <c r="B85" s="52" t="s">
        <v>159</v>
      </c>
      <c r="C85" s="62"/>
      <c r="D85" s="63">
        <v>987</v>
      </c>
      <c r="E85" s="51" t="s">
        <v>1677</v>
      </c>
      <c r="F85" s="52" t="s">
        <v>561</v>
      </c>
      <c r="G85" s="52" t="s">
        <v>573</v>
      </c>
      <c r="H85" s="52" t="s">
        <v>157</v>
      </c>
      <c r="I85" s="52" t="s">
        <v>1286</v>
      </c>
    </row>
    <row r="86" spans="1:9">
      <c r="A86" s="53">
        <v>75</v>
      </c>
      <c r="B86" s="52" t="s">
        <v>1678</v>
      </c>
      <c r="C86" s="240"/>
      <c r="D86" s="63">
        <v>2387</v>
      </c>
      <c r="E86" s="51" t="s">
        <v>540</v>
      </c>
      <c r="F86" s="52" t="s">
        <v>561</v>
      </c>
      <c r="G86" s="52" t="s">
        <v>157</v>
      </c>
      <c r="H86" s="52" t="s">
        <v>151</v>
      </c>
      <c r="I86" s="256" t="s">
        <v>1679</v>
      </c>
    </row>
    <row r="87" spans="1:9">
      <c r="A87" s="53">
        <v>76</v>
      </c>
      <c r="B87" s="52" t="s">
        <v>1680</v>
      </c>
      <c r="C87" s="240"/>
      <c r="D87" s="63">
        <v>42</v>
      </c>
      <c r="E87" s="51" t="s">
        <v>541</v>
      </c>
      <c r="F87" s="52" t="s">
        <v>566</v>
      </c>
      <c r="G87" s="52" t="s">
        <v>157</v>
      </c>
      <c r="H87" s="52" t="s">
        <v>151</v>
      </c>
      <c r="I87" s="52" t="s">
        <v>1294</v>
      </c>
    </row>
    <row r="88" spans="1:9">
      <c r="A88" s="53">
        <v>77</v>
      </c>
      <c r="B88" s="52" t="s">
        <v>1626</v>
      </c>
      <c r="C88" s="240"/>
      <c r="D88" s="63">
        <v>6000</v>
      </c>
      <c r="E88" s="51" t="s">
        <v>1681</v>
      </c>
      <c r="F88" s="52" t="s">
        <v>566</v>
      </c>
      <c r="G88" s="52" t="s">
        <v>157</v>
      </c>
      <c r="H88" s="52" t="s">
        <v>151</v>
      </c>
      <c r="I88" s="52" t="s">
        <v>1294</v>
      </c>
    </row>
    <row r="89" spans="1:9">
      <c r="A89" s="53">
        <v>78</v>
      </c>
      <c r="B89" s="52" t="s">
        <v>1682</v>
      </c>
      <c r="C89" s="240"/>
      <c r="D89" s="63">
        <v>56</v>
      </c>
      <c r="E89" s="51" t="s">
        <v>545</v>
      </c>
      <c r="F89" s="52" t="s">
        <v>566</v>
      </c>
      <c r="G89" s="52" t="s">
        <v>157</v>
      </c>
      <c r="H89" s="52" t="s">
        <v>151</v>
      </c>
      <c r="I89" s="52" t="s">
        <v>1294</v>
      </c>
    </row>
    <row r="90" spans="1:9">
      <c r="A90" s="53">
        <v>79</v>
      </c>
      <c r="B90" s="52" t="s">
        <v>1683</v>
      </c>
      <c r="C90" s="240"/>
      <c r="D90" s="221">
        <v>35</v>
      </c>
      <c r="E90" s="51" t="s">
        <v>1418</v>
      </c>
      <c r="F90" s="52" t="s">
        <v>566</v>
      </c>
      <c r="G90" s="52" t="s">
        <v>157</v>
      </c>
      <c r="H90" s="52" t="s">
        <v>151</v>
      </c>
      <c r="I90" s="223" t="s">
        <v>1294</v>
      </c>
    </row>
    <row r="91" spans="1:9">
      <c r="A91" s="53">
        <v>80</v>
      </c>
      <c r="B91" s="52" t="s">
        <v>1684</v>
      </c>
      <c r="C91" s="240"/>
      <c r="D91" s="63">
        <v>161</v>
      </c>
      <c r="E91" s="51" t="s">
        <v>1685</v>
      </c>
      <c r="F91" s="52" t="s">
        <v>566</v>
      </c>
      <c r="G91" s="52" t="s">
        <v>157</v>
      </c>
      <c r="H91" s="52" t="s">
        <v>151</v>
      </c>
      <c r="I91" s="52" t="s">
        <v>1294</v>
      </c>
    </row>
    <row r="92" spans="1:9">
      <c r="A92" s="53">
        <v>81</v>
      </c>
      <c r="B92" s="52" t="s">
        <v>952</v>
      </c>
      <c r="C92" s="240"/>
      <c r="D92" s="63">
        <v>343</v>
      </c>
      <c r="E92" s="51" t="s">
        <v>1422</v>
      </c>
      <c r="F92" s="52" t="s">
        <v>561</v>
      </c>
      <c r="G92" s="52" t="s">
        <v>157</v>
      </c>
      <c r="H92" s="52" t="s">
        <v>151</v>
      </c>
      <c r="I92" s="223" t="s">
        <v>1686</v>
      </c>
    </row>
    <row r="93" spans="1:9">
      <c r="A93" s="71"/>
      <c r="B93" s="249" t="s">
        <v>197</v>
      </c>
      <c r="C93" s="73"/>
      <c r="D93" s="74"/>
      <c r="E93" s="71" t="s">
        <v>785</v>
      </c>
      <c r="F93" s="71"/>
      <c r="G93" s="71"/>
      <c r="H93" s="250" t="s">
        <v>970</v>
      </c>
      <c r="I93" s="71"/>
    </row>
    <row r="94" ht="27" spans="1:9">
      <c r="A94" s="43" t="s">
        <v>136</v>
      </c>
      <c r="B94" s="44"/>
      <c r="C94" s="44"/>
      <c r="D94" s="44"/>
      <c r="E94" s="45"/>
      <c r="F94" s="44"/>
      <c r="G94" s="44"/>
      <c r="H94" s="44"/>
      <c r="I94" s="44"/>
    </row>
    <row r="95" spans="1:9">
      <c r="A95" s="216" t="s">
        <v>1597</v>
      </c>
      <c r="B95" s="216"/>
      <c r="C95" s="216"/>
      <c r="D95" s="216"/>
      <c r="E95" s="217"/>
      <c r="F95" s="216"/>
      <c r="G95" s="216"/>
      <c r="H95" s="216"/>
      <c r="I95" s="216"/>
    </row>
    <row r="96" ht="24" spans="1:9">
      <c r="A96" s="218" t="s">
        <v>138</v>
      </c>
      <c r="B96" s="218" t="s">
        <v>139</v>
      </c>
      <c r="C96" s="218" t="s">
        <v>140</v>
      </c>
      <c r="D96" s="218" t="s">
        <v>141</v>
      </c>
      <c r="E96" s="219" t="s">
        <v>142</v>
      </c>
      <c r="F96" s="218" t="s">
        <v>143</v>
      </c>
      <c r="G96" s="218" t="s">
        <v>144</v>
      </c>
      <c r="H96" s="218" t="s">
        <v>145</v>
      </c>
      <c r="I96" s="218" t="s">
        <v>3</v>
      </c>
    </row>
    <row r="97" spans="1:9">
      <c r="A97" s="53">
        <v>82</v>
      </c>
      <c r="B97" s="52" t="s">
        <v>1687</v>
      </c>
      <c r="C97" s="240"/>
      <c r="D97" s="63">
        <v>1030</v>
      </c>
      <c r="E97" s="51" t="s">
        <v>1423</v>
      </c>
      <c r="F97" s="52" t="s">
        <v>566</v>
      </c>
      <c r="G97" s="52" t="s">
        <v>157</v>
      </c>
      <c r="H97" s="52" t="s">
        <v>151</v>
      </c>
      <c r="I97" s="52" t="s">
        <v>1294</v>
      </c>
    </row>
    <row r="98" spans="1:9">
      <c r="A98" s="53">
        <v>83</v>
      </c>
      <c r="B98" s="52" t="s">
        <v>260</v>
      </c>
      <c r="C98" s="62"/>
      <c r="D98" s="63">
        <v>20</v>
      </c>
      <c r="E98" s="51" t="s">
        <v>554</v>
      </c>
      <c r="F98" s="52" t="s">
        <v>566</v>
      </c>
      <c r="G98" s="52" t="s">
        <v>151</v>
      </c>
      <c r="H98" s="52" t="s">
        <v>157</v>
      </c>
      <c r="I98" s="52" t="s">
        <v>1294</v>
      </c>
    </row>
    <row r="99" spans="1:9">
      <c r="A99" s="53">
        <v>84</v>
      </c>
      <c r="B99" s="52" t="s">
        <v>522</v>
      </c>
      <c r="C99" s="62"/>
      <c r="D99" s="63">
        <v>446</v>
      </c>
      <c r="E99" s="51" t="s">
        <v>1688</v>
      </c>
      <c r="F99" s="52" t="s">
        <v>561</v>
      </c>
      <c r="G99" s="52" t="s">
        <v>151</v>
      </c>
      <c r="H99" s="52" t="s">
        <v>573</v>
      </c>
      <c r="I99" s="52" t="s">
        <v>1286</v>
      </c>
    </row>
    <row r="100" spans="1:9">
      <c r="A100" s="53">
        <v>85</v>
      </c>
      <c r="B100" s="223" t="s">
        <v>1689</v>
      </c>
      <c r="C100" s="242"/>
      <c r="D100" s="221">
        <v>2640</v>
      </c>
      <c r="E100" s="222" t="s">
        <v>1690</v>
      </c>
      <c r="F100" s="223" t="s">
        <v>561</v>
      </c>
      <c r="G100" s="223" t="s">
        <v>151</v>
      </c>
      <c r="H100" s="223" t="s">
        <v>573</v>
      </c>
      <c r="I100" s="223" t="s">
        <v>1286</v>
      </c>
    </row>
    <row r="101" spans="1:9">
      <c r="A101" s="53">
        <v>86</v>
      </c>
      <c r="B101" s="223" t="s">
        <v>559</v>
      </c>
      <c r="C101" s="242"/>
      <c r="D101" s="221">
        <v>484</v>
      </c>
      <c r="E101" s="222" t="s">
        <v>1428</v>
      </c>
      <c r="F101" s="223" t="s">
        <v>561</v>
      </c>
      <c r="G101" s="223" t="s">
        <v>575</v>
      </c>
      <c r="H101" s="223" t="s">
        <v>573</v>
      </c>
      <c r="I101" s="223" t="s">
        <v>1286</v>
      </c>
    </row>
    <row r="102" spans="1:9">
      <c r="A102" s="53">
        <v>87</v>
      </c>
      <c r="B102" s="52" t="s">
        <v>1691</v>
      </c>
      <c r="C102" s="240"/>
      <c r="D102" s="63">
        <v>928</v>
      </c>
      <c r="E102" s="51" t="s">
        <v>1430</v>
      </c>
      <c r="F102" s="52" t="s">
        <v>561</v>
      </c>
      <c r="G102" s="52" t="s">
        <v>157</v>
      </c>
      <c r="H102" s="52" t="s">
        <v>151</v>
      </c>
      <c r="I102" s="52" t="s">
        <v>1286</v>
      </c>
    </row>
    <row r="103" spans="1:9">
      <c r="A103" s="53">
        <v>88</v>
      </c>
      <c r="B103" s="52" t="s">
        <v>1166</v>
      </c>
      <c r="C103" s="240"/>
      <c r="D103" s="63">
        <v>409</v>
      </c>
      <c r="E103" s="51" t="s">
        <v>1692</v>
      </c>
      <c r="F103" s="52" t="s">
        <v>561</v>
      </c>
      <c r="G103" s="52" t="s">
        <v>157</v>
      </c>
      <c r="H103" s="52" t="s">
        <v>151</v>
      </c>
      <c r="I103" s="126" t="s">
        <v>1693</v>
      </c>
    </row>
    <row r="104" spans="1:9">
      <c r="A104" s="53">
        <v>89</v>
      </c>
      <c r="B104" s="52" t="s">
        <v>952</v>
      </c>
      <c r="C104" s="240"/>
      <c r="D104" s="63">
        <v>377</v>
      </c>
      <c r="E104" s="51" t="s">
        <v>1694</v>
      </c>
      <c r="F104" s="52" t="s">
        <v>561</v>
      </c>
      <c r="G104" s="52" t="s">
        <v>151</v>
      </c>
      <c r="H104" s="52" t="s">
        <v>157</v>
      </c>
      <c r="I104" s="52" t="s">
        <v>1286</v>
      </c>
    </row>
    <row r="105" spans="1:9">
      <c r="A105" s="53">
        <v>90</v>
      </c>
      <c r="B105" s="223" t="s">
        <v>1695</v>
      </c>
      <c r="C105" s="244"/>
      <c r="D105" s="221">
        <v>711</v>
      </c>
      <c r="E105" s="222" t="s">
        <v>1696</v>
      </c>
      <c r="F105" s="223" t="s">
        <v>561</v>
      </c>
      <c r="G105" s="223" t="s">
        <v>151</v>
      </c>
      <c r="H105" s="223" t="s">
        <v>157</v>
      </c>
      <c r="I105" s="223" t="s">
        <v>1286</v>
      </c>
    </row>
    <row r="106" spans="1:9">
      <c r="A106" s="53">
        <v>91</v>
      </c>
      <c r="B106" s="223" t="s">
        <v>1697</v>
      </c>
      <c r="C106" s="244"/>
      <c r="D106" s="221">
        <v>628</v>
      </c>
      <c r="E106" s="222" t="s">
        <v>1698</v>
      </c>
      <c r="F106" s="223" t="s">
        <v>561</v>
      </c>
      <c r="G106" s="223" t="s">
        <v>157</v>
      </c>
      <c r="H106" s="52" t="s">
        <v>151</v>
      </c>
      <c r="I106" s="223" t="s">
        <v>1286</v>
      </c>
    </row>
    <row r="107" spans="1:9">
      <c r="A107" s="230">
        <v>92</v>
      </c>
      <c r="B107" s="262" t="s">
        <v>1699</v>
      </c>
      <c r="C107" s="263"/>
      <c r="D107" s="264">
        <v>4650</v>
      </c>
      <c r="E107" s="265" t="s">
        <v>1439</v>
      </c>
      <c r="F107" s="262" t="s">
        <v>561</v>
      </c>
      <c r="G107" s="262" t="s">
        <v>157</v>
      </c>
      <c r="H107" s="262" t="s">
        <v>151</v>
      </c>
      <c r="I107" s="266" t="s">
        <v>1700</v>
      </c>
    </row>
    <row r="108" spans="1:9">
      <c r="A108" s="53">
        <v>93</v>
      </c>
      <c r="B108" s="52" t="s">
        <v>1701</v>
      </c>
      <c r="C108" s="240"/>
      <c r="D108" s="63">
        <v>100</v>
      </c>
      <c r="E108" s="51" t="s">
        <v>1702</v>
      </c>
      <c r="F108" s="52" t="s">
        <v>566</v>
      </c>
      <c r="G108" s="52" t="s">
        <v>157</v>
      </c>
      <c r="H108" s="52" t="s">
        <v>151</v>
      </c>
      <c r="I108" s="52" t="s">
        <v>1294</v>
      </c>
    </row>
    <row r="109" spans="1:9">
      <c r="A109" s="53">
        <v>94</v>
      </c>
      <c r="B109" s="52" t="s">
        <v>1703</v>
      </c>
      <c r="C109" s="240"/>
      <c r="D109" s="63">
        <v>17000</v>
      </c>
      <c r="E109" s="51" t="s">
        <v>1704</v>
      </c>
      <c r="F109" s="52" t="s">
        <v>561</v>
      </c>
      <c r="G109" s="52" t="s">
        <v>157</v>
      </c>
      <c r="H109" s="52" t="s">
        <v>151</v>
      </c>
      <c r="I109" s="52" t="s">
        <v>1286</v>
      </c>
    </row>
    <row r="110" spans="1:9">
      <c r="A110" s="53">
        <v>95</v>
      </c>
      <c r="B110" s="52" t="s">
        <v>1705</v>
      </c>
      <c r="C110" s="240"/>
      <c r="D110" s="63">
        <v>589</v>
      </c>
      <c r="E110" s="51" t="s">
        <v>1706</v>
      </c>
      <c r="F110" s="52" t="s">
        <v>561</v>
      </c>
      <c r="G110" s="52" t="s">
        <v>157</v>
      </c>
      <c r="H110" s="52" t="s">
        <v>151</v>
      </c>
      <c r="I110" s="126" t="s">
        <v>1693</v>
      </c>
    </row>
    <row r="111" spans="1:9">
      <c r="A111" s="53">
        <v>96</v>
      </c>
      <c r="B111" s="52" t="s">
        <v>1707</v>
      </c>
      <c r="C111" s="240"/>
      <c r="D111" s="63">
        <v>2325.28</v>
      </c>
      <c r="E111" s="51" t="s">
        <v>1708</v>
      </c>
      <c r="F111" s="52"/>
      <c r="G111" s="52"/>
      <c r="H111" s="52"/>
      <c r="I111" s="52" t="s">
        <v>1709</v>
      </c>
    </row>
    <row r="112" spans="1:9">
      <c r="A112" s="53">
        <v>97</v>
      </c>
      <c r="B112" s="52" t="s">
        <v>1005</v>
      </c>
      <c r="C112" s="240"/>
      <c r="D112" s="63">
        <v>36</v>
      </c>
      <c r="E112" s="51" t="s">
        <v>1710</v>
      </c>
      <c r="F112" s="52" t="s">
        <v>566</v>
      </c>
      <c r="G112" s="52" t="s">
        <v>575</v>
      </c>
      <c r="H112" s="52" t="s">
        <v>1322</v>
      </c>
      <c r="I112" s="52" t="s">
        <v>583</v>
      </c>
    </row>
    <row r="113" spans="1:9">
      <c r="A113" s="267"/>
      <c r="B113" s="71" t="s">
        <v>197</v>
      </c>
      <c r="C113" s="249"/>
      <c r="D113" s="73"/>
      <c r="E113" s="74" t="s">
        <v>785</v>
      </c>
      <c r="F113" s="71"/>
      <c r="G113" s="71"/>
      <c r="H113" s="71" t="s">
        <v>970</v>
      </c>
      <c r="I113" s="250"/>
    </row>
    <row r="114" customFormat="1" spans="1:9">
      <c r="D114" s="255">
        <f>SUM(D4:D113)</f>
        <v>151502.57</v>
      </c>
    </row>
  </sheetData>
  <mergeCells count="8">
    <mergeCell ref="A1:I1"/>
    <mergeCell ref="A2:I2"/>
    <mergeCell ref="A32:I32"/>
    <mergeCell ref="A33:I33"/>
    <mergeCell ref="A63:I63"/>
    <mergeCell ref="A64:I64"/>
    <mergeCell ref="A94:I94"/>
    <mergeCell ref="A95:I95"/>
  </mergeCells>
  <dataValidations count="3">
    <dataValidation type="list" allowBlank="1" showInputMessage="1" showErrorMessage="1" sqref="C1:C3 C32:C34 C63:C65 C94:C96">
      <formula1>"材料费,机械费,工资,福利费,招待费,差旅费,车辆费,办公费,租赁费,水电费,其他,安全费"</formula1>
    </dataValidation>
    <dataValidation type="list" allowBlank="1" showInputMessage="1" showErrorMessage="1" sqref="F1:F3 F32:F34 F63:F65 F94:F96">
      <formula1>"是,否"</formula1>
    </dataValidation>
    <dataValidation type="list" allowBlank="1" showInputMessage="1" showErrorMessage="1" sqref="F4:F31 F35:F62 F66:F93 F97:F113">
      <formula1>"有,无"</formula1>
    </dataValidation>
  </dataValidations>
  <pageMargins left="0.75" right="0.75" top="1" bottom="1" header="0.5" footer="0.5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13"/>
  <sheetViews>
    <sheetView topLeftCell="A101" workbookViewId="0">
      <selection activeCell="D113" sqref="D113"/>
    </sheetView>
  </sheetViews>
  <sheetFormatPr defaultColWidth="9" defaultRowHeight="13.5"/>
  <cols>
    <col min="2" max="2" width="32" customWidth="1"/>
    <col min="4" max="4" width="11.75" customWidth="1"/>
    <col min="5" max="5" width="13.1333333333333" customWidth="1"/>
    <col min="9" max="9" width="21.75" customWidth="1"/>
  </cols>
  <sheetData>
    <row r="1" ht="27" spans="1:9">
      <c r="A1" s="43" t="s">
        <v>136</v>
      </c>
      <c r="B1" s="44"/>
      <c r="C1" s="44"/>
      <c r="D1" s="44"/>
      <c r="E1" s="45"/>
      <c r="F1" s="44"/>
      <c r="G1" s="44"/>
      <c r="H1" s="44"/>
      <c r="I1" s="44"/>
    </row>
    <row r="2" spans="1:9">
      <c r="A2" s="216" t="s">
        <v>1711</v>
      </c>
      <c r="B2" s="216"/>
      <c r="C2" s="216"/>
      <c r="D2" s="216"/>
      <c r="E2" s="217"/>
      <c r="F2" s="216"/>
      <c r="G2" s="216"/>
      <c r="H2" s="216"/>
      <c r="I2" s="216"/>
    </row>
    <row r="3" ht="24" spans="1:9">
      <c r="A3" s="218" t="s">
        <v>138</v>
      </c>
      <c r="B3" s="218" t="s">
        <v>139</v>
      </c>
      <c r="C3" s="218" t="s">
        <v>140</v>
      </c>
      <c r="D3" s="218" t="s">
        <v>141</v>
      </c>
      <c r="E3" s="219" t="s">
        <v>142</v>
      </c>
      <c r="F3" s="218" t="s">
        <v>143</v>
      </c>
      <c r="G3" s="218" t="s">
        <v>144</v>
      </c>
      <c r="H3" s="218" t="s">
        <v>145</v>
      </c>
      <c r="I3" s="218" t="s">
        <v>3</v>
      </c>
    </row>
    <row r="4" spans="1:9">
      <c r="A4" s="239">
        <v>1</v>
      </c>
      <c r="B4" s="52" t="s">
        <v>1712</v>
      </c>
      <c r="C4" s="240"/>
      <c r="D4" s="241">
        <v>610</v>
      </c>
      <c r="E4" s="51" t="s">
        <v>847</v>
      </c>
      <c r="F4" s="52" t="s">
        <v>561</v>
      </c>
      <c r="G4" s="52" t="s">
        <v>573</v>
      </c>
      <c r="H4" s="52" t="s">
        <v>157</v>
      </c>
      <c r="I4" s="223" t="s">
        <v>1286</v>
      </c>
    </row>
    <row r="5" spans="1:9">
      <c r="A5" s="239">
        <v>2</v>
      </c>
      <c r="B5" s="52" t="s">
        <v>1713</v>
      </c>
      <c r="C5" s="242"/>
      <c r="D5" s="241">
        <v>74</v>
      </c>
      <c r="E5" s="51" t="s">
        <v>201</v>
      </c>
      <c r="F5" s="52" t="s">
        <v>566</v>
      </c>
      <c r="G5" s="52" t="s">
        <v>157</v>
      </c>
      <c r="H5" s="52" t="s">
        <v>151</v>
      </c>
      <c r="I5" s="52" t="s">
        <v>1294</v>
      </c>
    </row>
    <row r="6" spans="1:9">
      <c r="A6" s="239">
        <v>3</v>
      </c>
      <c r="B6" s="52" t="s">
        <v>1629</v>
      </c>
      <c r="C6" s="242"/>
      <c r="D6" s="241">
        <v>149</v>
      </c>
      <c r="E6" s="51" t="s">
        <v>851</v>
      </c>
      <c r="F6" s="52" t="s">
        <v>561</v>
      </c>
      <c r="G6" s="52" t="s">
        <v>573</v>
      </c>
      <c r="H6" s="52" t="s">
        <v>157</v>
      </c>
      <c r="I6" s="243" t="s">
        <v>1714</v>
      </c>
    </row>
    <row r="7" spans="1:9">
      <c r="A7" s="239">
        <v>4</v>
      </c>
      <c r="B7" s="52" t="s">
        <v>1715</v>
      </c>
      <c r="C7" s="242"/>
      <c r="D7" s="241">
        <v>710</v>
      </c>
      <c r="E7" s="51" t="s">
        <v>1716</v>
      </c>
      <c r="F7" s="52" t="s">
        <v>566</v>
      </c>
      <c r="G7" s="52" t="s">
        <v>573</v>
      </c>
      <c r="H7" s="52" t="s">
        <v>157</v>
      </c>
      <c r="I7" s="52" t="s">
        <v>1294</v>
      </c>
    </row>
    <row r="8" spans="1:9">
      <c r="A8" s="239">
        <v>5</v>
      </c>
      <c r="B8" s="52" t="s">
        <v>509</v>
      </c>
      <c r="C8" s="244"/>
      <c r="D8" s="241">
        <v>20</v>
      </c>
      <c r="E8" s="51" t="s">
        <v>204</v>
      </c>
      <c r="F8" s="52" t="s">
        <v>566</v>
      </c>
      <c r="G8" s="52" t="s">
        <v>573</v>
      </c>
      <c r="H8" s="52" t="s">
        <v>157</v>
      </c>
      <c r="I8" s="52" t="s">
        <v>1294</v>
      </c>
    </row>
    <row r="9" spans="1:9">
      <c r="A9" s="239">
        <v>6</v>
      </c>
      <c r="B9" s="223" t="s">
        <v>522</v>
      </c>
      <c r="C9" s="50"/>
      <c r="D9" s="221">
        <v>321</v>
      </c>
      <c r="E9" s="51" t="s">
        <v>1608</v>
      </c>
      <c r="F9" s="52" t="s">
        <v>561</v>
      </c>
      <c r="G9" s="52" t="s">
        <v>157</v>
      </c>
      <c r="H9" s="52" t="s">
        <v>573</v>
      </c>
      <c r="I9" s="243" t="s">
        <v>1286</v>
      </c>
    </row>
    <row r="10" spans="1:9">
      <c r="A10" s="239">
        <v>7</v>
      </c>
      <c r="B10" s="243" t="s">
        <v>1166</v>
      </c>
      <c r="C10" s="245"/>
      <c r="D10" s="63">
        <v>388</v>
      </c>
      <c r="E10" s="51" t="s">
        <v>1611</v>
      </c>
      <c r="F10" s="52" t="s">
        <v>561</v>
      </c>
      <c r="G10" s="52" t="s">
        <v>157</v>
      </c>
      <c r="H10" s="52" t="s">
        <v>573</v>
      </c>
      <c r="I10" s="243" t="s">
        <v>1717</v>
      </c>
    </row>
    <row r="11" spans="1:9">
      <c r="A11" s="239">
        <v>8</v>
      </c>
      <c r="B11" s="243" t="s">
        <v>1166</v>
      </c>
      <c r="C11" s="240"/>
      <c r="D11" s="63">
        <v>490</v>
      </c>
      <c r="E11" s="51" t="s">
        <v>246</v>
      </c>
      <c r="F11" s="52" t="s">
        <v>561</v>
      </c>
      <c r="G11" s="52" t="s">
        <v>157</v>
      </c>
      <c r="H11" s="52" t="s">
        <v>573</v>
      </c>
      <c r="I11" s="243" t="s">
        <v>1718</v>
      </c>
    </row>
    <row r="12" spans="1:9">
      <c r="A12" s="239">
        <v>9</v>
      </c>
      <c r="B12" s="243" t="s">
        <v>1166</v>
      </c>
      <c r="C12" s="240"/>
      <c r="D12" s="63">
        <v>221</v>
      </c>
      <c r="E12" s="51" t="s">
        <v>438</v>
      </c>
      <c r="F12" s="52" t="s">
        <v>561</v>
      </c>
      <c r="G12" s="52" t="s">
        <v>157</v>
      </c>
      <c r="H12" s="52" t="s">
        <v>573</v>
      </c>
      <c r="I12" s="243" t="s">
        <v>1719</v>
      </c>
    </row>
    <row r="13" spans="1:9">
      <c r="A13" s="239">
        <v>10</v>
      </c>
      <c r="B13" s="243" t="s">
        <v>1720</v>
      </c>
      <c r="C13" s="242"/>
      <c r="D13" s="246">
        <v>250</v>
      </c>
      <c r="E13" s="51" t="s">
        <v>259</v>
      </c>
      <c r="F13" s="243" t="s">
        <v>566</v>
      </c>
      <c r="G13" s="243" t="s">
        <v>575</v>
      </c>
      <c r="H13" s="243" t="s">
        <v>573</v>
      </c>
      <c r="I13" s="243" t="s">
        <v>1294</v>
      </c>
    </row>
    <row r="14" spans="1:9">
      <c r="A14" s="239">
        <v>11</v>
      </c>
      <c r="B14" s="243" t="s">
        <v>522</v>
      </c>
      <c r="C14" s="242"/>
      <c r="D14" s="246">
        <v>384.03</v>
      </c>
      <c r="E14" s="51" t="s">
        <v>1302</v>
      </c>
      <c r="F14" s="243" t="s">
        <v>561</v>
      </c>
      <c r="G14" s="243" t="s">
        <v>157</v>
      </c>
      <c r="H14" s="243" t="s">
        <v>573</v>
      </c>
      <c r="I14" s="243" t="s">
        <v>1286</v>
      </c>
    </row>
    <row r="15" spans="1:9">
      <c r="A15" s="239">
        <v>12</v>
      </c>
      <c r="B15" s="52" t="s">
        <v>1234</v>
      </c>
      <c r="C15" s="62"/>
      <c r="D15" s="63">
        <v>340</v>
      </c>
      <c r="E15" s="51" t="s">
        <v>1304</v>
      </c>
      <c r="F15" s="52" t="s">
        <v>561</v>
      </c>
      <c r="G15" s="52" t="s">
        <v>157</v>
      </c>
      <c r="H15" s="52" t="s">
        <v>573</v>
      </c>
      <c r="I15" s="52" t="s">
        <v>1286</v>
      </c>
    </row>
    <row r="16" spans="1:9">
      <c r="A16" s="239">
        <v>13</v>
      </c>
      <c r="B16" s="243" t="s">
        <v>1721</v>
      </c>
      <c r="C16" s="62"/>
      <c r="D16" s="246">
        <v>20.7</v>
      </c>
      <c r="E16" s="51" t="s">
        <v>316</v>
      </c>
      <c r="F16" s="243" t="s">
        <v>566</v>
      </c>
      <c r="G16" s="243" t="s">
        <v>157</v>
      </c>
      <c r="H16" s="243" t="s">
        <v>573</v>
      </c>
      <c r="I16" s="243" t="s">
        <v>1294</v>
      </c>
    </row>
    <row r="17" spans="1:9">
      <c r="A17" s="239">
        <v>14</v>
      </c>
      <c r="B17" s="52" t="s">
        <v>1397</v>
      </c>
      <c r="C17" s="62"/>
      <c r="D17" s="63">
        <v>337</v>
      </c>
      <c r="E17" s="51" t="s">
        <v>1453</v>
      </c>
      <c r="F17" s="52" t="s">
        <v>561</v>
      </c>
      <c r="G17" s="52" t="s">
        <v>157</v>
      </c>
      <c r="H17" s="52" t="s">
        <v>573</v>
      </c>
      <c r="I17" s="243" t="s">
        <v>1286</v>
      </c>
    </row>
    <row r="18" spans="1:9">
      <c r="A18" s="239">
        <v>15</v>
      </c>
      <c r="B18" s="52" t="s">
        <v>509</v>
      </c>
      <c r="C18" s="62"/>
      <c r="D18" s="63">
        <v>31</v>
      </c>
      <c r="E18" s="51" t="s">
        <v>1454</v>
      </c>
      <c r="F18" s="52" t="s">
        <v>566</v>
      </c>
      <c r="G18" s="52" t="s">
        <v>575</v>
      </c>
      <c r="H18" s="52" t="s">
        <v>573</v>
      </c>
      <c r="I18" s="243" t="s">
        <v>1722</v>
      </c>
    </row>
    <row r="19" spans="1:9">
      <c r="A19" s="239">
        <v>16</v>
      </c>
      <c r="B19" s="52" t="s">
        <v>1084</v>
      </c>
      <c r="C19" s="244"/>
      <c r="D19" s="63">
        <v>354</v>
      </c>
      <c r="E19" s="51" t="s">
        <v>1311</v>
      </c>
      <c r="F19" s="52" t="s">
        <v>561</v>
      </c>
      <c r="G19" s="52" t="s">
        <v>157</v>
      </c>
      <c r="H19" s="52" t="s">
        <v>573</v>
      </c>
      <c r="I19" s="243" t="s">
        <v>1286</v>
      </c>
    </row>
    <row r="20" spans="1:9">
      <c r="A20" s="239">
        <v>17</v>
      </c>
      <c r="B20" s="52" t="s">
        <v>1005</v>
      </c>
      <c r="C20" s="240"/>
      <c r="D20" s="63">
        <v>30</v>
      </c>
      <c r="E20" s="51" t="s">
        <v>344</v>
      </c>
      <c r="F20" s="52" t="s">
        <v>566</v>
      </c>
      <c r="G20" s="52" t="s">
        <v>575</v>
      </c>
      <c r="H20" s="52" t="s">
        <v>573</v>
      </c>
      <c r="I20" s="243" t="s">
        <v>1294</v>
      </c>
    </row>
    <row r="21" spans="1:9">
      <c r="A21" s="239">
        <v>18</v>
      </c>
      <c r="B21" s="52" t="s">
        <v>1723</v>
      </c>
      <c r="C21" s="244"/>
      <c r="D21" s="63">
        <v>10950</v>
      </c>
      <c r="E21" s="51" t="s">
        <v>1623</v>
      </c>
      <c r="F21" s="52" t="s">
        <v>561</v>
      </c>
      <c r="G21" s="52" t="s">
        <v>157</v>
      </c>
      <c r="H21" s="52" t="s">
        <v>151</v>
      </c>
      <c r="I21" s="243" t="s">
        <v>1286</v>
      </c>
    </row>
    <row r="22" spans="1:9">
      <c r="A22" s="239">
        <v>19</v>
      </c>
      <c r="B22" s="126" t="s">
        <v>1724</v>
      </c>
      <c r="C22" s="62"/>
      <c r="D22" s="247">
        <v>560</v>
      </c>
      <c r="E22" s="248" t="s">
        <v>1725</v>
      </c>
      <c r="F22" s="126" t="s">
        <v>566</v>
      </c>
      <c r="G22" s="243" t="s">
        <v>157</v>
      </c>
      <c r="H22" s="52" t="s">
        <v>151</v>
      </c>
      <c r="I22" s="126" t="s">
        <v>1294</v>
      </c>
    </row>
    <row r="23" spans="1:9">
      <c r="A23" s="239">
        <v>20</v>
      </c>
      <c r="B23" s="52" t="s">
        <v>1726</v>
      </c>
      <c r="C23" s="240"/>
      <c r="D23" s="63">
        <v>320</v>
      </c>
      <c r="E23" s="51" t="s">
        <v>1317</v>
      </c>
      <c r="F23" s="52" t="s">
        <v>561</v>
      </c>
      <c r="G23" s="52" t="s">
        <v>157</v>
      </c>
      <c r="H23" s="52" t="s">
        <v>573</v>
      </c>
      <c r="I23" s="243" t="s">
        <v>1286</v>
      </c>
    </row>
    <row r="24" spans="1:9">
      <c r="A24" s="239">
        <v>21</v>
      </c>
      <c r="B24" s="52" t="s">
        <v>1727</v>
      </c>
      <c r="C24" s="240"/>
      <c r="D24" s="63">
        <v>800</v>
      </c>
      <c r="E24" s="51" t="s">
        <v>398</v>
      </c>
      <c r="F24" s="52" t="s">
        <v>566</v>
      </c>
      <c r="G24" s="52" t="s">
        <v>157</v>
      </c>
      <c r="H24" s="52" t="s">
        <v>573</v>
      </c>
      <c r="I24" s="243" t="s">
        <v>1294</v>
      </c>
    </row>
    <row r="25" spans="1:9">
      <c r="A25" s="239">
        <v>22</v>
      </c>
      <c r="B25" s="52" t="s">
        <v>1728</v>
      </c>
      <c r="C25" s="62"/>
      <c r="D25" s="63">
        <v>1448</v>
      </c>
      <c r="E25" s="51" t="s">
        <v>453</v>
      </c>
      <c r="F25" s="52" t="s">
        <v>561</v>
      </c>
      <c r="G25" s="52" t="s">
        <v>157</v>
      </c>
      <c r="H25" s="52" t="s">
        <v>573</v>
      </c>
      <c r="I25" s="243" t="s">
        <v>1729</v>
      </c>
    </row>
    <row r="26" spans="1:9">
      <c r="A26" s="239">
        <v>23</v>
      </c>
      <c r="B26" s="52" t="s">
        <v>1166</v>
      </c>
      <c r="C26" s="62"/>
      <c r="D26" s="63">
        <v>280</v>
      </c>
      <c r="E26" s="51" t="s">
        <v>455</v>
      </c>
      <c r="F26" s="52" t="s">
        <v>561</v>
      </c>
      <c r="G26" s="52" t="s">
        <v>157</v>
      </c>
      <c r="H26" s="52" t="s">
        <v>573</v>
      </c>
      <c r="I26" s="243" t="s">
        <v>1730</v>
      </c>
    </row>
    <row r="27" spans="1:9">
      <c r="A27" s="239">
        <v>24</v>
      </c>
      <c r="B27" s="52" t="s">
        <v>347</v>
      </c>
      <c r="C27" s="62"/>
      <c r="D27" s="63">
        <v>2620</v>
      </c>
      <c r="E27" s="51" t="s">
        <v>1326</v>
      </c>
      <c r="F27" s="52" t="s">
        <v>561</v>
      </c>
      <c r="G27" s="52" t="s">
        <v>151</v>
      </c>
      <c r="H27" s="52" t="s">
        <v>575</v>
      </c>
      <c r="I27" s="243" t="s">
        <v>1286</v>
      </c>
    </row>
    <row r="28" spans="1:9">
      <c r="A28" s="239">
        <v>25</v>
      </c>
      <c r="B28" s="52" t="s">
        <v>1731</v>
      </c>
      <c r="C28" s="62"/>
      <c r="D28" s="63">
        <v>280</v>
      </c>
      <c r="E28" s="51" t="s">
        <v>665</v>
      </c>
      <c r="F28" s="52" t="s">
        <v>561</v>
      </c>
      <c r="G28" s="52" t="s">
        <v>151</v>
      </c>
      <c r="H28" s="52" t="s">
        <v>157</v>
      </c>
      <c r="I28" s="243" t="s">
        <v>1732</v>
      </c>
    </row>
    <row r="29" spans="1:9">
      <c r="A29" s="239">
        <v>26</v>
      </c>
      <c r="B29" s="52" t="s">
        <v>260</v>
      </c>
      <c r="C29" s="240"/>
      <c r="D29" s="63">
        <v>3</v>
      </c>
      <c r="E29" s="51" t="s">
        <v>605</v>
      </c>
      <c r="F29" s="52" t="s">
        <v>566</v>
      </c>
      <c r="G29" s="52" t="s">
        <v>151</v>
      </c>
      <c r="H29" s="52" t="s">
        <v>157</v>
      </c>
      <c r="I29" s="243" t="s">
        <v>1294</v>
      </c>
    </row>
    <row r="30" spans="1:9">
      <c r="A30" s="239">
        <v>27</v>
      </c>
      <c r="B30" s="52" t="s">
        <v>896</v>
      </c>
      <c r="C30" s="240"/>
      <c r="D30" s="63">
        <v>45</v>
      </c>
      <c r="E30" s="51" t="s">
        <v>463</v>
      </c>
      <c r="F30" s="52" t="s">
        <v>566</v>
      </c>
      <c r="G30" s="52" t="s">
        <v>151</v>
      </c>
      <c r="H30" s="52" t="s">
        <v>573</v>
      </c>
      <c r="I30" s="243" t="s">
        <v>1294</v>
      </c>
    </row>
    <row r="31" spans="1:9">
      <c r="A31" s="71"/>
      <c r="B31" s="249" t="s">
        <v>197</v>
      </c>
      <c r="C31" s="73"/>
      <c r="D31" s="74"/>
      <c r="E31" s="71" t="s">
        <v>785</v>
      </c>
      <c r="F31" s="71"/>
      <c r="G31" s="71"/>
      <c r="H31" s="250" t="s">
        <v>970</v>
      </c>
      <c r="I31" s="71"/>
    </row>
    <row r="32" spans="1:9">
      <c r="A32" s="239">
        <v>28</v>
      </c>
      <c r="B32" s="52" t="s">
        <v>548</v>
      </c>
      <c r="C32" s="50"/>
      <c r="D32" s="63">
        <v>3054.82</v>
      </c>
      <c r="E32" s="51" t="s">
        <v>1638</v>
      </c>
      <c r="F32" s="52" t="s">
        <v>561</v>
      </c>
      <c r="G32" s="52" t="s">
        <v>151</v>
      </c>
      <c r="H32" s="52" t="s">
        <v>573</v>
      </c>
      <c r="I32" s="243" t="s">
        <v>1286</v>
      </c>
    </row>
    <row r="33" spans="1:9">
      <c r="A33" s="239">
        <v>29</v>
      </c>
      <c r="B33" s="52" t="s">
        <v>522</v>
      </c>
      <c r="C33" s="50"/>
      <c r="D33" s="63">
        <v>318</v>
      </c>
      <c r="E33" s="51" t="s">
        <v>1473</v>
      </c>
      <c r="F33" s="52" t="s">
        <v>561</v>
      </c>
      <c r="G33" s="52" t="s">
        <v>151</v>
      </c>
      <c r="H33" s="52" t="s">
        <v>573</v>
      </c>
      <c r="I33" s="243" t="s">
        <v>1286</v>
      </c>
    </row>
    <row r="34" spans="1:9">
      <c r="A34" s="239">
        <v>30</v>
      </c>
      <c r="B34" s="243" t="s">
        <v>329</v>
      </c>
      <c r="C34" s="50"/>
      <c r="D34" s="246">
        <v>360.35</v>
      </c>
      <c r="E34" s="51" t="s">
        <v>469</v>
      </c>
      <c r="F34" s="243" t="s">
        <v>566</v>
      </c>
      <c r="G34" s="243" t="s">
        <v>157</v>
      </c>
      <c r="H34" s="243" t="s">
        <v>151</v>
      </c>
      <c r="I34" s="52" t="s">
        <v>1294</v>
      </c>
    </row>
    <row r="35" spans="1:9">
      <c r="A35" s="239">
        <v>31</v>
      </c>
      <c r="B35" s="52" t="s">
        <v>1733</v>
      </c>
      <c r="C35" s="50"/>
      <c r="D35" s="63">
        <v>1150</v>
      </c>
      <c r="E35" s="51" t="s">
        <v>470</v>
      </c>
      <c r="F35" s="52" t="s">
        <v>566</v>
      </c>
      <c r="G35" s="52" t="s">
        <v>157</v>
      </c>
      <c r="H35" s="52" t="s">
        <v>573</v>
      </c>
      <c r="I35" s="243" t="s">
        <v>1294</v>
      </c>
    </row>
    <row r="36" spans="1:9">
      <c r="A36" s="239">
        <v>32</v>
      </c>
      <c r="B36" s="52" t="s">
        <v>1734</v>
      </c>
      <c r="C36" s="50"/>
      <c r="D36" s="63">
        <v>370</v>
      </c>
      <c r="E36" s="51" t="s">
        <v>471</v>
      </c>
      <c r="F36" s="52" t="s">
        <v>566</v>
      </c>
      <c r="G36" s="52" t="s">
        <v>151</v>
      </c>
      <c r="H36" s="52" t="s">
        <v>157</v>
      </c>
      <c r="I36" s="243" t="s">
        <v>1294</v>
      </c>
    </row>
    <row r="37" spans="1:9">
      <c r="A37" s="239">
        <v>33</v>
      </c>
      <c r="B37" s="52" t="s">
        <v>1735</v>
      </c>
      <c r="C37" s="50"/>
      <c r="D37" s="63">
        <v>480</v>
      </c>
      <c r="E37" s="51" t="s">
        <v>1341</v>
      </c>
      <c r="F37" s="52" t="s">
        <v>561</v>
      </c>
      <c r="G37" s="52" t="s">
        <v>151</v>
      </c>
      <c r="H37" s="52" t="s">
        <v>573</v>
      </c>
      <c r="I37" s="243" t="s">
        <v>1286</v>
      </c>
    </row>
    <row r="38" spans="1:9">
      <c r="A38" s="239">
        <v>34</v>
      </c>
      <c r="B38" s="52" t="s">
        <v>1736</v>
      </c>
      <c r="C38" s="50"/>
      <c r="D38" s="63">
        <v>20000</v>
      </c>
      <c r="E38" s="51" t="s">
        <v>1482</v>
      </c>
      <c r="F38" s="52" t="s">
        <v>561</v>
      </c>
      <c r="G38" s="52" t="s">
        <v>763</v>
      </c>
      <c r="H38" s="52" t="s">
        <v>573</v>
      </c>
      <c r="I38" s="52" t="s">
        <v>1737</v>
      </c>
    </row>
    <row r="39" spans="1:9">
      <c r="A39" s="239">
        <v>35</v>
      </c>
      <c r="B39" s="52" t="s">
        <v>1738</v>
      </c>
      <c r="C39" s="50"/>
      <c r="D39" s="63">
        <v>10068</v>
      </c>
      <c r="E39" s="51" t="s">
        <v>1739</v>
      </c>
      <c r="F39" s="52" t="s">
        <v>566</v>
      </c>
      <c r="G39" s="52" t="s">
        <v>157</v>
      </c>
      <c r="H39" s="52" t="s">
        <v>573</v>
      </c>
      <c r="I39" s="52" t="s">
        <v>1294</v>
      </c>
    </row>
    <row r="40" spans="1:9">
      <c r="A40" s="239">
        <v>36</v>
      </c>
      <c r="B40" s="52" t="s">
        <v>1740</v>
      </c>
      <c r="C40" s="50"/>
      <c r="D40" s="63">
        <v>1854</v>
      </c>
      <c r="E40" s="51" t="s">
        <v>1741</v>
      </c>
      <c r="F40" s="52"/>
      <c r="G40" s="52" t="s">
        <v>157</v>
      </c>
      <c r="H40" s="52"/>
      <c r="I40" s="52" t="s">
        <v>1742</v>
      </c>
    </row>
    <row r="41" spans="1:9">
      <c r="A41" s="239">
        <v>37</v>
      </c>
      <c r="B41" s="243" t="s">
        <v>841</v>
      </c>
      <c r="C41" s="50"/>
      <c r="D41" s="246">
        <v>500</v>
      </c>
      <c r="E41" s="51" t="s">
        <v>479</v>
      </c>
      <c r="F41" s="243" t="s">
        <v>566</v>
      </c>
      <c r="G41" s="243" t="s">
        <v>157</v>
      </c>
      <c r="H41" s="243" t="s">
        <v>151</v>
      </c>
      <c r="I41" s="243" t="s">
        <v>1294</v>
      </c>
    </row>
    <row r="42" spans="1:9">
      <c r="A42" s="239">
        <v>38</v>
      </c>
      <c r="B42" s="52" t="s">
        <v>159</v>
      </c>
      <c r="C42" s="50"/>
      <c r="D42" s="63">
        <v>2000</v>
      </c>
      <c r="E42" s="51" t="s">
        <v>480</v>
      </c>
      <c r="F42" s="52" t="s">
        <v>566</v>
      </c>
      <c r="G42" s="52" t="s">
        <v>157</v>
      </c>
      <c r="H42" s="52" t="s">
        <v>151</v>
      </c>
      <c r="I42" s="243" t="s">
        <v>1294</v>
      </c>
    </row>
    <row r="43" spans="1:9">
      <c r="A43" s="239">
        <v>39</v>
      </c>
      <c r="B43" s="52" t="s">
        <v>522</v>
      </c>
      <c r="C43" s="50"/>
      <c r="D43" s="63">
        <v>350</v>
      </c>
      <c r="E43" s="51" t="s">
        <v>1492</v>
      </c>
      <c r="F43" s="52" t="s">
        <v>561</v>
      </c>
      <c r="G43" s="52" t="s">
        <v>151</v>
      </c>
      <c r="H43" s="52" t="s">
        <v>573</v>
      </c>
      <c r="I43" s="243" t="s">
        <v>1286</v>
      </c>
    </row>
    <row r="44" spans="1:9">
      <c r="A44" s="239">
        <v>40</v>
      </c>
      <c r="B44" s="52" t="s">
        <v>1743</v>
      </c>
      <c r="C44" s="50"/>
      <c r="D44" s="63">
        <v>1500</v>
      </c>
      <c r="E44" s="51" t="s">
        <v>483</v>
      </c>
      <c r="F44" s="52" t="s">
        <v>566</v>
      </c>
      <c r="G44" s="52" t="s">
        <v>573</v>
      </c>
      <c r="H44" s="52" t="s">
        <v>157</v>
      </c>
      <c r="I44" s="52" t="s">
        <v>1294</v>
      </c>
    </row>
    <row r="45" spans="1:9">
      <c r="A45" s="239">
        <v>41</v>
      </c>
      <c r="B45" s="243" t="s">
        <v>1744</v>
      </c>
      <c r="C45" s="50"/>
      <c r="D45" s="246">
        <v>206</v>
      </c>
      <c r="E45" s="51" t="s">
        <v>1355</v>
      </c>
      <c r="F45" s="243" t="s">
        <v>561</v>
      </c>
      <c r="G45" s="243" t="s">
        <v>157</v>
      </c>
      <c r="H45" s="243" t="s">
        <v>573</v>
      </c>
      <c r="I45" s="126" t="s">
        <v>1745</v>
      </c>
    </row>
    <row r="46" spans="1:9">
      <c r="A46" s="239">
        <v>42</v>
      </c>
      <c r="B46" s="126"/>
      <c r="C46" s="50"/>
      <c r="D46" s="247">
        <v>0</v>
      </c>
      <c r="E46" s="248" t="s">
        <v>1746</v>
      </c>
      <c r="F46" s="126" t="s">
        <v>566</v>
      </c>
      <c r="G46" s="126" t="s">
        <v>157</v>
      </c>
      <c r="H46" s="126" t="s">
        <v>573</v>
      </c>
      <c r="I46" s="126" t="s">
        <v>1294</v>
      </c>
    </row>
    <row r="47" spans="1:9">
      <c r="A47" s="239">
        <v>43</v>
      </c>
      <c r="B47" s="243" t="s">
        <v>678</v>
      </c>
      <c r="C47" s="50"/>
      <c r="D47" s="246">
        <v>200</v>
      </c>
      <c r="E47" s="251" t="s">
        <v>685</v>
      </c>
      <c r="F47" s="243" t="s">
        <v>566</v>
      </c>
      <c r="G47" s="243" t="s">
        <v>157</v>
      </c>
      <c r="H47" s="243" t="s">
        <v>151</v>
      </c>
      <c r="I47" s="126" t="s">
        <v>1747</v>
      </c>
    </row>
    <row r="48" spans="1:9">
      <c r="A48" s="239">
        <v>44</v>
      </c>
      <c r="B48" s="52" t="s">
        <v>1005</v>
      </c>
      <c r="C48" s="50"/>
      <c r="D48" s="63">
        <v>32</v>
      </c>
      <c r="E48" s="51" t="s">
        <v>1748</v>
      </c>
      <c r="F48" s="52" t="s">
        <v>566</v>
      </c>
      <c r="G48" s="52" t="s">
        <v>157</v>
      </c>
      <c r="H48" s="52" t="s">
        <v>573</v>
      </c>
      <c r="I48" s="52" t="s">
        <v>1749</v>
      </c>
    </row>
    <row r="49" spans="1:9">
      <c r="A49" s="239">
        <v>45</v>
      </c>
      <c r="B49" s="126"/>
      <c r="C49" s="50"/>
      <c r="D49" s="247">
        <v>0</v>
      </c>
      <c r="E49" s="248" t="s">
        <v>1746</v>
      </c>
      <c r="F49" s="126" t="s">
        <v>566</v>
      </c>
      <c r="G49" s="126" t="s">
        <v>157</v>
      </c>
      <c r="H49" s="126" t="s">
        <v>573</v>
      </c>
      <c r="I49" s="126" t="s">
        <v>1749</v>
      </c>
    </row>
    <row r="50" spans="1:9">
      <c r="A50" s="239">
        <v>46</v>
      </c>
      <c r="B50" s="243" t="s">
        <v>1750</v>
      </c>
      <c r="C50" s="50"/>
      <c r="D50" s="246">
        <v>1500</v>
      </c>
      <c r="E50" s="51" t="s">
        <v>493</v>
      </c>
      <c r="F50" s="243" t="s">
        <v>566</v>
      </c>
      <c r="G50" s="243" t="s">
        <v>157</v>
      </c>
      <c r="H50" s="52" t="s">
        <v>573</v>
      </c>
      <c r="I50" s="243" t="s">
        <v>1294</v>
      </c>
    </row>
    <row r="51" spans="1:9">
      <c r="A51" s="239">
        <v>47</v>
      </c>
      <c r="B51" s="52" t="s">
        <v>1751</v>
      </c>
      <c r="C51" s="50"/>
      <c r="D51" s="63">
        <v>3600</v>
      </c>
      <c r="E51" s="51" t="s">
        <v>495</v>
      </c>
      <c r="F51" s="52" t="s">
        <v>566</v>
      </c>
      <c r="G51" s="52" t="s">
        <v>157</v>
      </c>
      <c r="H51" s="52" t="s">
        <v>573</v>
      </c>
      <c r="I51" s="243" t="s">
        <v>1294</v>
      </c>
    </row>
    <row r="52" spans="1:9">
      <c r="A52" s="239">
        <v>48</v>
      </c>
      <c r="B52" s="52" t="s">
        <v>952</v>
      </c>
      <c r="C52" s="50"/>
      <c r="D52" s="63">
        <v>302</v>
      </c>
      <c r="E52" s="51" t="s">
        <v>1657</v>
      </c>
      <c r="F52" s="52" t="s">
        <v>561</v>
      </c>
      <c r="G52" s="52" t="s">
        <v>157</v>
      </c>
      <c r="H52" s="52" t="s">
        <v>573</v>
      </c>
      <c r="I52" s="243" t="s">
        <v>1286</v>
      </c>
    </row>
    <row r="53" spans="1:9">
      <c r="A53" s="239">
        <v>49</v>
      </c>
      <c r="B53" s="243" t="s">
        <v>260</v>
      </c>
      <c r="C53" s="50"/>
      <c r="D53" s="246">
        <v>5.5</v>
      </c>
      <c r="E53" s="51" t="s">
        <v>1506</v>
      </c>
      <c r="F53" s="243" t="s">
        <v>566</v>
      </c>
      <c r="G53" s="243" t="s">
        <v>157</v>
      </c>
      <c r="H53" s="243" t="s">
        <v>573</v>
      </c>
      <c r="I53" s="243" t="s">
        <v>1294</v>
      </c>
    </row>
    <row r="54" spans="1:9">
      <c r="A54" s="239">
        <v>50</v>
      </c>
      <c r="B54" s="243" t="s">
        <v>1752</v>
      </c>
      <c r="C54" s="50"/>
      <c r="D54" s="246">
        <v>2400</v>
      </c>
      <c r="E54" s="251" t="s">
        <v>1753</v>
      </c>
      <c r="F54" s="243" t="s">
        <v>561</v>
      </c>
      <c r="G54" s="243" t="s">
        <v>573</v>
      </c>
      <c r="H54" s="243" t="s">
        <v>157</v>
      </c>
      <c r="I54" s="243" t="s">
        <v>1286</v>
      </c>
    </row>
    <row r="55" spans="1:9">
      <c r="A55" s="239">
        <v>51</v>
      </c>
      <c r="B55" s="52" t="s">
        <v>1754</v>
      </c>
      <c r="C55" s="50"/>
      <c r="D55" s="63">
        <v>1308</v>
      </c>
      <c r="E55" s="51" t="s">
        <v>1755</v>
      </c>
      <c r="F55" s="52" t="s">
        <v>561</v>
      </c>
      <c r="G55" s="52" t="s">
        <v>1756</v>
      </c>
      <c r="H55" s="52" t="s">
        <v>151</v>
      </c>
      <c r="I55" s="243" t="s">
        <v>1286</v>
      </c>
    </row>
    <row r="56" spans="1:9">
      <c r="A56" s="239">
        <v>52</v>
      </c>
      <c r="B56" s="52" t="s">
        <v>1757</v>
      </c>
      <c r="C56" s="50"/>
      <c r="D56" s="63">
        <v>1800</v>
      </c>
      <c r="E56" s="51" t="s">
        <v>1374</v>
      </c>
      <c r="F56" s="52" t="s">
        <v>566</v>
      </c>
      <c r="G56" s="52" t="s">
        <v>157</v>
      </c>
      <c r="H56" s="52" t="s">
        <v>573</v>
      </c>
      <c r="I56" s="52" t="s">
        <v>1758</v>
      </c>
    </row>
    <row r="57" spans="1:9">
      <c r="A57" s="239">
        <v>53</v>
      </c>
      <c r="B57" s="52" t="s">
        <v>1005</v>
      </c>
      <c r="C57" s="50"/>
      <c r="D57" s="241">
        <v>38.65</v>
      </c>
      <c r="E57" s="51" t="s">
        <v>641</v>
      </c>
      <c r="F57" s="52" t="s">
        <v>566</v>
      </c>
      <c r="G57" s="52" t="s">
        <v>573</v>
      </c>
      <c r="H57" s="52" t="s">
        <v>157</v>
      </c>
      <c r="I57" s="52" t="s">
        <v>1294</v>
      </c>
    </row>
    <row r="58" spans="1:9">
      <c r="A58" s="239">
        <v>54</v>
      </c>
      <c r="B58" s="52" t="s">
        <v>559</v>
      </c>
      <c r="C58" s="50"/>
      <c r="D58" s="252">
        <v>682.76</v>
      </c>
      <c r="E58" s="51" t="s">
        <v>1377</v>
      </c>
      <c r="F58" s="52" t="s">
        <v>561</v>
      </c>
      <c r="G58" s="52" t="s">
        <v>573</v>
      </c>
      <c r="H58" s="52" t="s">
        <v>157</v>
      </c>
      <c r="I58" s="223" t="s">
        <v>1286</v>
      </c>
    </row>
    <row r="59" spans="1:9">
      <c r="A59" s="239">
        <v>55</v>
      </c>
      <c r="B59" s="52" t="s">
        <v>1759</v>
      </c>
      <c r="C59" s="50"/>
      <c r="D59" s="241">
        <v>608</v>
      </c>
      <c r="E59" s="51" t="s">
        <v>1378</v>
      </c>
      <c r="F59" s="52" t="s">
        <v>561</v>
      </c>
      <c r="G59" s="52" t="s">
        <v>573</v>
      </c>
      <c r="H59" s="52" t="s">
        <v>157</v>
      </c>
      <c r="I59" s="253" t="s">
        <v>1286</v>
      </c>
    </row>
    <row r="60" spans="1:9">
      <c r="A60" s="239">
        <v>56</v>
      </c>
      <c r="B60" s="52" t="s">
        <v>1760</v>
      </c>
      <c r="C60" s="50"/>
      <c r="D60" s="241">
        <v>98</v>
      </c>
      <c r="E60" s="51" t="s">
        <v>1380</v>
      </c>
      <c r="F60" s="52" t="s">
        <v>561</v>
      </c>
      <c r="G60" s="52" t="s">
        <v>573</v>
      </c>
      <c r="H60" s="52" t="s">
        <v>157</v>
      </c>
      <c r="I60" s="253" t="s">
        <v>1286</v>
      </c>
    </row>
    <row r="61" spans="1:9">
      <c r="A61" s="239">
        <v>57</v>
      </c>
      <c r="B61" s="52" t="s">
        <v>1761</v>
      </c>
      <c r="C61" s="50"/>
      <c r="D61" s="241">
        <v>1089</v>
      </c>
      <c r="E61" s="51" t="s">
        <v>513</v>
      </c>
      <c r="F61" s="52" t="s">
        <v>561</v>
      </c>
      <c r="G61" s="52" t="s">
        <v>573</v>
      </c>
      <c r="H61" s="52" t="s">
        <v>157</v>
      </c>
      <c r="I61" s="254" t="s">
        <v>1630</v>
      </c>
    </row>
    <row r="62" spans="1:9">
      <c r="A62" s="239">
        <v>58</v>
      </c>
      <c r="B62" s="52" t="s">
        <v>1762</v>
      </c>
      <c r="C62" s="50"/>
      <c r="D62" s="241">
        <v>800</v>
      </c>
      <c r="E62" s="51" t="s">
        <v>514</v>
      </c>
      <c r="F62" s="52" t="s">
        <v>566</v>
      </c>
      <c r="G62" s="52" t="s">
        <v>573</v>
      </c>
      <c r="H62" s="52" t="s">
        <v>157</v>
      </c>
      <c r="I62" s="52" t="s">
        <v>1294</v>
      </c>
    </row>
    <row r="63" spans="1:9">
      <c r="A63" s="239">
        <v>59</v>
      </c>
      <c r="B63" s="52" t="s">
        <v>1265</v>
      </c>
      <c r="C63" s="50"/>
      <c r="D63" s="63">
        <v>200</v>
      </c>
      <c r="E63" s="51" t="s">
        <v>515</v>
      </c>
      <c r="F63" s="52" t="s">
        <v>566</v>
      </c>
      <c r="G63" s="52" t="s">
        <v>573</v>
      </c>
      <c r="H63" s="52" t="s">
        <v>157</v>
      </c>
      <c r="I63" s="52" t="s">
        <v>1294</v>
      </c>
    </row>
    <row r="64" spans="1:9">
      <c r="A64" s="71"/>
      <c r="B64" s="249" t="s">
        <v>197</v>
      </c>
      <c r="C64" s="73"/>
      <c r="D64" s="74"/>
      <c r="E64" s="71" t="s">
        <v>785</v>
      </c>
      <c r="F64" s="71"/>
      <c r="G64" s="71"/>
      <c r="H64" s="250" t="s">
        <v>970</v>
      </c>
      <c r="I64" s="71"/>
    </row>
    <row r="65" spans="1:9">
      <c r="A65" s="239">
        <v>60</v>
      </c>
      <c r="B65" s="243" t="s">
        <v>1720</v>
      </c>
      <c r="C65" s="50"/>
      <c r="D65" s="246">
        <v>270</v>
      </c>
      <c r="E65" s="51" t="s">
        <v>517</v>
      </c>
      <c r="F65" s="243" t="s">
        <v>566</v>
      </c>
      <c r="G65" s="243" t="s">
        <v>575</v>
      </c>
      <c r="H65" s="243" t="s">
        <v>573</v>
      </c>
      <c r="I65" s="243" t="s">
        <v>1294</v>
      </c>
    </row>
    <row r="66" spans="1:9">
      <c r="A66" s="239">
        <v>61</v>
      </c>
      <c r="B66" s="243" t="s">
        <v>1763</v>
      </c>
      <c r="C66" s="50"/>
      <c r="D66" s="246">
        <v>14750</v>
      </c>
      <c r="E66" s="51" t="s">
        <v>1579</v>
      </c>
      <c r="F66" s="243" t="s">
        <v>561</v>
      </c>
      <c r="G66" s="243" t="s">
        <v>157</v>
      </c>
      <c r="H66" s="243" t="s">
        <v>573</v>
      </c>
      <c r="I66" s="243" t="s">
        <v>1294</v>
      </c>
    </row>
    <row r="67" spans="1:9">
      <c r="A67" s="239">
        <v>62</v>
      </c>
      <c r="B67" s="243" t="s">
        <v>1005</v>
      </c>
      <c r="C67" s="50"/>
      <c r="D67" s="246">
        <v>16</v>
      </c>
      <c r="E67" s="51" t="s">
        <v>700</v>
      </c>
      <c r="F67" s="243" t="s">
        <v>566</v>
      </c>
      <c r="G67" s="243" t="s">
        <v>157</v>
      </c>
      <c r="H67" s="243" t="s">
        <v>573</v>
      </c>
      <c r="I67" s="243" t="s">
        <v>1294</v>
      </c>
    </row>
    <row r="68" spans="1:9">
      <c r="A68" s="239">
        <v>63</v>
      </c>
      <c r="B68" s="52" t="s">
        <v>1764</v>
      </c>
      <c r="C68" s="50"/>
      <c r="D68" s="63">
        <v>297</v>
      </c>
      <c r="E68" s="51" t="s">
        <v>523</v>
      </c>
      <c r="F68" s="52" t="s">
        <v>561</v>
      </c>
      <c r="G68" s="52" t="s">
        <v>157</v>
      </c>
      <c r="H68" s="52" t="s">
        <v>1756</v>
      </c>
      <c r="I68" s="126" t="s">
        <v>1765</v>
      </c>
    </row>
    <row r="69" spans="1:9">
      <c r="A69" s="239">
        <v>64</v>
      </c>
      <c r="B69" s="243" t="s">
        <v>1766</v>
      </c>
      <c r="C69" s="50"/>
      <c r="D69" s="246">
        <v>99</v>
      </c>
      <c r="E69" s="251" t="s">
        <v>1395</v>
      </c>
      <c r="F69" s="243" t="s">
        <v>566</v>
      </c>
      <c r="G69" s="243" t="s">
        <v>157</v>
      </c>
      <c r="H69" s="243" t="s">
        <v>573</v>
      </c>
      <c r="I69" s="243" t="s">
        <v>1294</v>
      </c>
    </row>
    <row r="70" spans="1:9">
      <c r="A70" s="239">
        <v>65</v>
      </c>
      <c r="B70" s="52" t="s">
        <v>1166</v>
      </c>
      <c r="C70" s="50"/>
      <c r="D70" s="63">
        <v>528</v>
      </c>
      <c r="E70" s="51" t="s">
        <v>1767</v>
      </c>
      <c r="F70" s="52" t="s">
        <v>566</v>
      </c>
      <c r="G70" s="52" t="s">
        <v>151</v>
      </c>
      <c r="H70" s="52" t="s">
        <v>1756</v>
      </c>
      <c r="I70" s="243" t="s">
        <v>1294</v>
      </c>
    </row>
    <row r="71" spans="1:9">
      <c r="A71" s="239">
        <v>66</v>
      </c>
      <c r="B71" s="52" t="s">
        <v>1768</v>
      </c>
      <c r="C71" s="50"/>
      <c r="D71" s="63">
        <v>1935</v>
      </c>
      <c r="E71" s="51" t="s">
        <v>1398</v>
      </c>
      <c r="F71" s="52" t="s">
        <v>561</v>
      </c>
      <c r="G71" s="52" t="s">
        <v>157</v>
      </c>
      <c r="H71" s="52" t="s">
        <v>573</v>
      </c>
      <c r="I71" s="52" t="s">
        <v>1286</v>
      </c>
    </row>
    <row r="72" spans="1:9">
      <c r="A72" s="239">
        <v>67</v>
      </c>
      <c r="B72" s="243" t="s">
        <v>1769</v>
      </c>
      <c r="C72" s="50"/>
      <c r="D72" s="246">
        <v>351</v>
      </c>
      <c r="E72" s="51" t="s">
        <v>1585</v>
      </c>
      <c r="F72" s="243" t="s">
        <v>561</v>
      </c>
      <c r="G72" s="243" t="s">
        <v>157</v>
      </c>
      <c r="H72" s="52" t="s">
        <v>573</v>
      </c>
      <c r="I72" s="126" t="s">
        <v>1765</v>
      </c>
    </row>
    <row r="73" spans="1:9">
      <c r="A73" s="239">
        <v>68</v>
      </c>
      <c r="B73" s="52" t="s">
        <v>1770</v>
      </c>
      <c r="C73" s="50"/>
      <c r="D73" s="63">
        <v>70</v>
      </c>
      <c r="E73" s="51" t="s">
        <v>1673</v>
      </c>
      <c r="F73" s="52" t="s">
        <v>566</v>
      </c>
      <c r="G73" s="52" t="s">
        <v>1251</v>
      </c>
      <c r="H73" s="52" t="s">
        <v>573</v>
      </c>
      <c r="I73" s="243" t="s">
        <v>1771</v>
      </c>
    </row>
    <row r="74" spans="1:9">
      <c r="A74" s="239">
        <v>69</v>
      </c>
      <c r="B74" s="52" t="s">
        <v>1772</v>
      </c>
      <c r="C74" s="50"/>
      <c r="D74" s="63">
        <v>1190</v>
      </c>
      <c r="E74" s="51" t="s">
        <v>1403</v>
      </c>
      <c r="F74" s="52" t="s">
        <v>566</v>
      </c>
      <c r="G74" s="52" t="s">
        <v>157</v>
      </c>
      <c r="H74" s="52" t="s">
        <v>573</v>
      </c>
      <c r="I74" s="243" t="s">
        <v>1294</v>
      </c>
    </row>
    <row r="75" spans="1:9">
      <c r="A75" s="239">
        <v>70</v>
      </c>
      <c r="B75" s="243" t="s">
        <v>1773</v>
      </c>
      <c r="C75" s="50"/>
      <c r="D75" s="252">
        <v>189</v>
      </c>
      <c r="E75" s="51" t="s">
        <v>1590</v>
      </c>
      <c r="F75" s="243" t="s">
        <v>561</v>
      </c>
      <c r="G75" s="243" t="s">
        <v>157</v>
      </c>
      <c r="H75" s="243" t="s">
        <v>573</v>
      </c>
      <c r="I75" s="243" t="s">
        <v>1286</v>
      </c>
    </row>
    <row r="76" spans="1:9">
      <c r="A76" s="239">
        <v>71</v>
      </c>
      <c r="B76" s="52" t="s">
        <v>1774</v>
      </c>
      <c r="C76" s="50"/>
      <c r="D76" s="241">
        <v>16.7</v>
      </c>
      <c r="E76" s="51" t="s">
        <v>534</v>
      </c>
      <c r="F76" s="52" t="s">
        <v>566</v>
      </c>
      <c r="G76" s="243" t="s">
        <v>573</v>
      </c>
      <c r="H76" s="243" t="s">
        <v>157</v>
      </c>
      <c r="I76" s="243" t="s">
        <v>1294</v>
      </c>
    </row>
    <row r="77" spans="1:9">
      <c r="A77" s="239">
        <v>72</v>
      </c>
      <c r="B77" s="52" t="s">
        <v>1775</v>
      </c>
      <c r="C77" s="50"/>
      <c r="D77" s="241">
        <v>1600</v>
      </c>
      <c r="E77" s="51" t="s">
        <v>1676</v>
      </c>
      <c r="F77" s="52" t="s">
        <v>566</v>
      </c>
      <c r="G77" s="52" t="s">
        <v>157</v>
      </c>
      <c r="H77" s="52" t="s">
        <v>573</v>
      </c>
      <c r="I77" s="243" t="s">
        <v>1294</v>
      </c>
    </row>
    <row r="78" spans="1:9">
      <c r="A78" s="239">
        <v>73</v>
      </c>
      <c r="B78" s="243" t="s">
        <v>1776</v>
      </c>
      <c r="C78" s="50"/>
      <c r="D78" s="241">
        <v>50</v>
      </c>
      <c r="E78" s="51" t="s">
        <v>538</v>
      </c>
      <c r="F78" s="243" t="s">
        <v>566</v>
      </c>
      <c r="G78" s="243" t="s">
        <v>573</v>
      </c>
      <c r="H78" s="243" t="s">
        <v>157</v>
      </c>
      <c r="I78" s="243" t="s">
        <v>1294</v>
      </c>
    </row>
    <row r="79" spans="1:9">
      <c r="A79" s="239">
        <v>74</v>
      </c>
      <c r="B79" s="52" t="s">
        <v>1777</v>
      </c>
      <c r="C79" s="50"/>
      <c r="D79" s="241">
        <v>120</v>
      </c>
      <c r="E79" s="51" t="s">
        <v>540</v>
      </c>
      <c r="F79" s="52" t="s">
        <v>566</v>
      </c>
      <c r="G79" s="52" t="s">
        <v>573</v>
      </c>
      <c r="H79" s="52" t="s">
        <v>157</v>
      </c>
      <c r="I79" s="52" t="s">
        <v>1294</v>
      </c>
    </row>
    <row r="80" spans="1:9">
      <c r="A80" s="239">
        <v>75</v>
      </c>
      <c r="B80" s="52" t="s">
        <v>1778</v>
      </c>
      <c r="C80" s="50"/>
      <c r="D80" s="241">
        <v>2115</v>
      </c>
      <c r="E80" s="51" t="s">
        <v>1779</v>
      </c>
      <c r="F80" s="52" t="s">
        <v>561</v>
      </c>
      <c r="G80" s="52" t="s">
        <v>157</v>
      </c>
      <c r="H80" s="52" t="s">
        <v>154</v>
      </c>
      <c r="I80" s="52" t="s">
        <v>1286</v>
      </c>
    </row>
    <row r="81" spans="1:9">
      <c r="A81" s="239">
        <v>76</v>
      </c>
      <c r="B81" s="52" t="s">
        <v>1780</v>
      </c>
      <c r="C81" s="50"/>
      <c r="D81" s="63">
        <v>145</v>
      </c>
      <c r="E81" s="51" t="s">
        <v>1681</v>
      </c>
      <c r="F81" s="52" t="s">
        <v>561</v>
      </c>
      <c r="G81" s="52" t="s">
        <v>157</v>
      </c>
      <c r="H81" s="52" t="s">
        <v>573</v>
      </c>
      <c r="I81" s="243" t="s">
        <v>1286</v>
      </c>
    </row>
    <row r="82" spans="1:9">
      <c r="A82" s="239">
        <v>77</v>
      </c>
      <c r="B82" s="243" t="s">
        <v>1781</v>
      </c>
      <c r="C82" s="50"/>
      <c r="D82" s="246">
        <v>160</v>
      </c>
      <c r="E82" s="251" t="s">
        <v>1782</v>
      </c>
      <c r="F82" s="243" t="s">
        <v>561</v>
      </c>
      <c r="G82" s="243" t="s">
        <v>157</v>
      </c>
      <c r="H82" s="243" t="s">
        <v>573</v>
      </c>
      <c r="I82" s="243" t="s">
        <v>1286</v>
      </c>
    </row>
    <row r="83" spans="1:9">
      <c r="A83" s="239">
        <v>78</v>
      </c>
      <c r="B83" s="243" t="s">
        <v>522</v>
      </c>
      <c r="C83" s="50"/>
      <c r="D83" s="246">
        <v>456</v>
      </c>
      <c r="E83" s="51" t="s">
        <v>1783</v>
      </c>
      <c r="F83" s="243" t="s">
        <v>561</v>
      </c>
      <c r="G83" s="52" t="s">
        <v>157</v>
      </c>
      <c r="H83" s="52" t="s">
        <v>573</v>
      </c>
      <c r="I83" s="243" t="s">
        <v>1286</v>
      </c>
    </row>
    <row r="84" spans="1:9">
      <c r="A84" s="239">
        <v>79</v>
      </c>
      <c r="B84" s="243" t="s">
        <v>522</v>
      </c>
      <c r="C84" s="50"/>
      <c r="D84" s="246">
        <v>160</v>
      </c>
      <c r="E84" s="51" t="s">
        <v>1420</v>
      </c>
      <c r="F84" s="243" t="s">
        <v>561</v>
      </c>
      <c r="G84" s="52" t="s">
        <v>157</v>
      </c>
      <c r="H84" s="52" t="s">
        <v>573</v>
      </c>
      <c r="I84" s="243" t="s">
        <v>1286</v>
      </c>
    </row>
    <row r="85" spans="1:9">
      <c r="A85" s="239">
        <v>80</v>
      </c>
      <c r="B85" s="243" t="s">
        <v>1672</v>
      </c>
      <c r="C85" s="50"/>
      <c r="D85" s="246">
        <v>274</v>
      </c>
      <c r="E85" s="51" t="s">
        <v>551</v>
      </c>
      <c r="F85" s="243" t="s">
        <v>561</v>
      </c>
      <c r="G85" s="52" t="s">
        <v>157</v>
      </c>
      <c r="H85" s="52" t="s">
        <v>573</v>
      </c>
      <c r="I85" s="52" t="s">
        <v>1294</v>
      </c>
    </row>
    <row r="86" spans="1:9">
      <c r="A86" s="239">
        <v>81</v>
      </c>
      <c r="B86" s="243" t="s">
        <v>1784</v>
      </c>
      <c r="C86" s="50"/>
      <c r="D86" s="246">
        <v>315</v>
      </c>
      <c r="E86" s="51" t="s">
        <v>551</v>
      </c>
      <c r="F86" s="243" t="s">
        <v>566</v>
      </c>
      <c r="G86" s="243" t="s">
        <v>157</v>
      </c>
      <c r="H86" s="243" t="s">
        <v>575</v>
      </c>
      <c r="I86" s="243" t="s">
        <v>1294</v>
      </c>
    </row>
    <row r="87" spans="1:9">
      <c r="A87" s="239">
        <v>82</v>
      </c>
      <c r="B87" s="52" t="s">
        <v>1785</v>
      </c>
      <c r="C87" s="50"/>
      <c r="D87" s="63">
        <v>283</v>
      </c>
      <c r="E87" s="51" t="s">
        <v>1786</v>
      </c>
      <c r="F87" s="52" t="s">
        <v>561</v>
      </c>
      <c r="G87" s="52" t="s">
        <v>157</v>
      </c>
      <c r="H87" s="52" t="s">
        <v>575</v>
      </c>
      <c r="I87" s="52" t="s">
        <v>1286</v>
      </c>
    </row>
    <row r="88" spans="1:9">
      <c r="A88" s="239">
        <v>83</v>
      </c>
      <c r="B88" s="243" t="s">
        <v>1166</v>
      </c>
      <c r="C88" s="50"/>
      <c r="D88" s="246">
        <v>575</v>
      </c>
      <c r="E88" s="251" t="s">
        <v>1424</v>
      </c>
      <c r="F88" s="243" t="s">
        <v>561</v>
      </c>
      <c r="G88" s="243" t="s">
        <v>157</v>
      </c>
      <c r="H88" s="243" t="s">
        <v>1036</v>
      </c>
      <c r="I88" s="243" t="s">
        <v>1286</v>
      </c>
    </row>
    <row r="89" spans="1:9">
      <c r="A89" s="239">
        <v>84</v>
      </c>
      <c r="B89" s="243" t="s">
        <v>1787</v>
      </c>
      <c r="C89" s="50"/>
      <c r="D89" s="246">
        <v>500</v>
      </c>
      <c r="E89" s="251" t="s">
        <v>1688</v>
      </c>
      <c r="F89" s="243" t="s">
        <v>566</v>
      </c>
      <c r="G89" s="243" t="s">
        <v>157</v>
      </c>
      <c r="H89" s="243" t="s">
        <v>573</v>
      </c>
      <c r="I89" s="243" t="s">
        <v>1286</v>
      </c>
    </row>
    <row r="90" spans="1:9">
      <c r="A90" s="239">
        <v>85</v>
      </c>
      <c r="B90" s="52"/>
      <c r="C90" s="50"/>
      <c r="D90" s="63">
        <v>0</v>
      </c>
      <c r="E90" s="248" t="s">
        <v>1746</v>
      </c>
      <c r="F90" s="52" t="s">
        <v>566</v>
      </c>
      <c r="G90" s="243" t="s">
        <v>157</v>
      </c>
      <c r="H90" s="243" t="s">
        <v>573</v>
      </c>
      <c r="I90" s="243" t="s">
        <v>1294</v>
      </c>
    </row>
    <row r="91" spans="1:9">
      <c r="A91" s="239">
        <v>86</v>
      </c>
      <c r="B91" s="52" t="s">
        <v>522</v>
      </c>
      <c r="C91" s="50"/>
      <c r="D91" s="63">
        <v>395</v>
      </c>
      <c r="E91" s="51" t="s">
        <v>1428</v>
      </c>
      <c r="F91" s="52" t="s">
        <v>561</v>
      </c>
      <c r="G91" s="52" t="s">
        <v>763</v>
      </c>
      <c r="H91" s="52" t="s">
        <v>573</v>
      </c>
      <c r="I91" s="52" t="s">
        <v>1286</v>
      </c>
    </row>
    <row r="92" spans="1:9">
      <c r="A92" s="239">
        <v>87</v>
      </c>
      <c r="B92" s="52" t="s">
        <v>522</v>
      </c>
      <c r="C92" s="50"/>
      <c r="D92" s="63">
        <v>331</v>
      </c>
      <c r="E92" s="51" t="s">
        <v>1788</v>
      </c>
      <c r="F92" s="52" t="s">
        <v>561</v>
      </c>
      <c r="G92" s="52" t="s">
        <v>763</v>
      </c>
      <c r="H92" s="52" t="s">
        <v>573</v>
      </c>
      <c r="I92" s="52" t="s">
        <v>1286</v>
      </c>
    </row>
    <row r="93" spans="1:9">
      <c r="A93" s="239">
        <v>88</v>
      </c>
      <c r="B93" s="52" t="s">
        <v>522</v>
      </c>
      <c r="C93" s="50"/>
      <c r="D93" s="63">
        <v>400</v>
      </c>
      <c r="E93" s="51" t="s">
        <v>1432</v>
      </c>
      <c r="F93" s="52" t="s">
        <v>561</v>
      </c>
      <c r="G93" s="52" t="s">
        <v>157</v>
      </c>
      <c r="H93" s="52" t="s">
        <v>573</v>
      </c>
      <c r="I93" s="52" t="s">
        <v>1286</v>
      </c>
    </row>
    <row r="94" spans="1:9">
      <c r="A94" s="239">
        <v>89</v>
      </c>
      <c r="B94" s="52" t="s">
        <v>1789</v>
      </c>
      <c r="C94" s="50"/>
      <c r="D94" s="63">
        <v>4500</v>
      </c>
      <c r="E94" s="51" t="s">
        <v>1694</v>
      </c>
      <c r="F94" s="52" t="s">
        <v>566</v>
      </c>
      <c r="G94" s="52" t="s">
        <v>157</v>
      </c>
      <c r="H94" s="52" t="s">
        <v>1036</v>
      </c>
      <c r="I94" s="52" t="s">
        <v>1722</v>
      </c>
    </row>
    <row r="95" spans="1:9">
      <c r="A95" s="239">
        <v>90</v>
      </c>
      <c r="B95" s="52" t="s">
        <v>1790</v>
      </c>
      <c r="C95" s="50"/>
      <c r="D95" s="63">
        <v>5000</v>
      </c>
      <c r="E95" s="51" t="s">
        <v>1791</v>
      </c>
      <c r="F95" s="52" t="s">
        <v>566</v>
      </c>
      <c r="G95" s="52" t="s">
        <v>157</v>
      </c>
      <c r="H95" s="52" t="s">
        <v>1036</v>
      </c>
      <c r="I95" s="52" t="s">
        <v>1792</v>
      </c>
    </row>
    <row r="96" spans="1:9">
      <c r="A96" s="239">
        <v>91</v>
      </c>
      <c r="B96" s="243" t="s">
        <v>952</v>
      </c>
      <c r="C96" s="50"/>
      <c r="D96" s="246">
        <v>360</v>
      </c>
      <c r="E96" s="251" t="s">
        <v>1437</v>
      </c>
      <c r="F96" s="243" t="s">
        <v>561</v>
      </c>
      <c r="G96" s="243" t="s">
        <v>157</v>
      </c>
      <c r="H96" s="243" t="s">
        <v>151</v>
      </c>
      <c r="I96" s="126" t="s">
        <v>1765</v>
      </c>
    </row>
    <row r="97" spans="1:9">
      <c r="A97" s="71"/>
      <c r="B97" s="249" t="s">
        <v>197</v>
      </c>
      <c r="C97" s="73"/>
      <c r="D97" s="74"/>
      <c r="E97" s="71" t="s">
        <v>785</v>
      </c>
      <c r="F97" s="71"/>
      <c r="G97" s="71"/>
      <c r="H97" s="250" t="s">
        <v>970</v>
      </c>
      <c r="I97" s="71"/>
    </row>
    <row r="98" spans="1:9">
      <c r="A98" s="239">
        <v>92</v>
      </c>
      <c r="B98" s="52" t="s">
        <v>1244</v>
      </c>
      <c r="C98" s="50"/>
      <c r="D98" s="252">
        <v>76</v>
      </c>
      <c r="E98" s="51" t="s">
        <v>1793</v>
      </c>
      <c r="F98" s="52" t="s">
        <v>566</v>
      </c>
      <c r="G98" s="52" t="s">
        <v>573</v>
      </c>
      <c r="H98" s="52" t="s">
        <v>157</v>
      </c>
      <c r="I98" s="52" t="s">
        <v>1294</v>
      </c>
    </row>
    <row r="99" spans="1:9">
      <c r="A99" s="239">
        <v>93</v>
      </c>
      <c r="B99" s="52" t="s">
        <v>1794</v>
      </c>
      <c r="C99" s="50"/>
      <c r="D99" s="63">
        <v>124</v>
      </c>
      <c r="E99" s="51" t="s">
        <v>1702</v>
      </c>
      <c r="F99" s="52" t="s">
        <v>566</v>
      </c>
      <c r="G99" s="52" t="s">
        <v>157</v>
      </c>
      <c r="H99" s="52" t="s">
        <v>573</v>
      </c>
      <c r="I99" s="52" t="s">
        <v>1294</v>
      </c>
    </row>
    <row r="100" spans="1:9">
      <c r="A100" s="239">
        <v>94</v>
      </c>
      <c r="B100" s="52" t="s">
        <v>1795</v>
      </c>
      <c r="C100" s="50"/>
      <c r="D100" s="63">
        <v>2134</v>
      </c>
      <c r="E100" s="51" t="s">
        <v>1796</v>
      </c>
      <c r="F100" s="52" t="s">
        <v>566</v>
      </c>
      <c r="G100" s="52" t="s">
        <v>1322</v>
      </c>
      <c r="H100" s="52" t="s">
        <v>157</v>
      </c>
      <c r="I100" s="52" t="s">
        <v>1294</v>
      </c>
    </row>
    <row r="101" spans="1:9">
      <c r="A101" s="239">
        <v>95</v>
      </c>
      <c r="B101" s="52" t="s">
        <v>1797</v>
      </c>
      <c r="C101" s="50"/>
      <c r="D101" s="63">
        <v>1280</v>
      </c>
      <c r="E101" s="51" t="s">
        <v>1798</v>
      </c>
      <c r="F101" s="52" t="s">
        <v>566</v>
      </c>
      <c r="G101" s="52" t="s">
        <v>151</v>
      </c>
      <c r="H101" s="52" t="s">
        <v>157</v>
      </c>
      <c r="I101" s="126" t="s">
        <v>1294</v>
      </c>
    </row>
    <row r="102" spans="1:9">
      <c r="A102" s="239">
        <v>96</v>
      </c>
      <c r="B102" s="52" t="s">
        <v>1799</v>
      </c>
      <c r="C102" s="50"/>
      <c r="D102" s="241">
        <v>460</v>
      </c>
      <c r="E102" s="51" t="s">
        <v>1800</v>
      </c>
      <c r="F102" s="52" t="s">
        <v>566</v>
      </c>
      <c r="G102" s="52" t="s">
        <v>151</v>
      </c>
      <c r="H102" s="52" t="s">
        <v>157</v>
      </c>
      <c r="I102" s="52" t="s">
        <v>1294</v>
      </c>
    </row>
    <row r="103" spans="1:9">
      <c r="A103" s="239">
        <v>97</v>
      </c>
      <c r="B103" s="52" t="s">
        <v>1801</v>
      </c>
      <c r="C103" s="50"/>
      <c r="D103" s="241">
        <v>298</v>
      </c>
      <c r="E103" s="51" t="s">
        <v>1802</v>
      </c>
      <c r="F103" s="52" t="s">
        <v>566</v>
      </c>
      <c r="G103" s="52" t="s">
        <v>573</v>
      </c>
      <c r="H103" s="52" t="s">
        <v>157</v>
      </c>
      <c r="I103" s="52" t="s">
        <v>1294</v>
      </c>
    </row>
    <row r="104" spans="1:9">
      <c r="A104" s="239">
        <v>98</v>
      </c>
      <c r="B104" s="52" t="s">
        <v>1005</v>
      </c>
      <c r="C104" s="50"/>
      <c r="D104" s="241">
        <v>118</v>
      </c>
      <c r="E104" s="51" t="s">
        <v>1803</v>
      </c>
      <c r="F104" s="52" t="s">
        <v>566</v>
      </c>
      <c r="G104" s="52" t="s">
        <v>573</v>
      </c>
      <c r="H104" s="52" t="s">
        <v>157</v>
      </c>
      <c r="I104" s="52" t="s">
        <v>1286</v>
      </c>
    </row>
    <row r="105" spans="1:9">
      <c r="A105" s="239">
        <v>99</v>
      </c>
      <c r="B105" s="52" t="s">
        <v>1804</v>
      </c>
      <c r="C105" s="50"/>
      <c r="D105" s="241">
        <v>295</v>
      </c>
      <c r="E105" s="51" t="s">
        <v>1805</v>
      </c>
      <c r="F105" s="52" t="s">
        <v>561</v>
      </c>
      <c r="G105" s="52" t="s">
        <v>573</v>
      </c>
      <c r="H105" s="52" t="s">
        <v>763</v>
      </c>
      <c r="I105" s="52" t="s">
        <v>1286</v>
      </c>
    </row>
    <row r="106" spans="1:9">
      <c r="A106" s="239">
        <v>100</v>
      </c>
      <c r="B106" s="52" t="s">
        <v>1005</v>
      </c>
      <c r="C106" s="50"/>
      <c r="D106" s="241">
        <v>55</v>
      </c>
      <c r="E106" s="51" t="s">
        <v>1806</v>
      </c>
      <c r="F106" s="52" t="s">
        <v>566</v>
      </c>
      <c r="G106" s="52" t="s">
        <v>573</v>
      </c>
      <c r="H106" s="52" t="s">
        <v>763</v>
      </c>
      <c r="I106" s="52" t="s">
        <v>1294</v>
      </c>
    </row>
    <row r="107" spans="1:9">
      <c r="A107" s="239">
        <v>101</v>
      </c>
      <c r="B107" s="52"/>
      <c r="C107" s="50"/>
      <c r="D107" s="63">
        <v>0</v>
      </c>
      <c r="E107" s="248" t="s">
        <v>1746</v>
      </c>
      <c r="F107" s="52" t="s">
        <v>566</v>
      </c>
      <c r="G107" s="52" t="s">
        <v>157</v>
      </c>
      <c r="H107" s="52" t="s">
        <v>573</v>
      </c>
      <c r="I107" s="52" t="s">
        <v>1294</v>
      </c>
    </row>
    <row r="108" spans="1:9">
      <c r="A108" s="239">
        <v>102</v>
      </c>
      <c r="B108" s="52" t="s">
        <v>1807</v>
      </c>
      <c r="C108" s="50"/>
      <c r="D108" s="63">
        <v>5775</v>
      </c>
      <c r="E108" s="51" t="s">
        <v>1808</v>
      </c>
      <c r="F108" s="52" t="s">
        <v>561</v>
      </c>
      <c r="G108" s="52" t="s">
        <v>573</v>
      </c>
      <c r="H108" s="52" t="s">
        <v>157</v>
      </c>
      <c r="I108" s="126" t="s">
        <v>1745</v>
      </c>
    </row>
    <row r="109" spans="1:9">
      <c r="A109" s="239">
        <v>103</v>
      </c>
      <c r="B109" s="52" t="s">
        <v>1809</v>
      </c>
      <c r="C109" s="50"/>
      <c r="D109" s="63">
        <v>9684</v>
      </c>
      <c r="E109" s="51" t="s">
        <v>1810</v>
      </c>
      <c r="F109" s="52" t="s">
        <v>566</v>
      </c>
      <c r="G109" s="52" t="s">
        <v>573</v>
      </c>
      <c r="H109" s="52" t="s">
        <v>157</v>
      </c>
      <c r="I109" s="52" t="s">
        <v>1294</v>
      </c>
    </row>
    <row r="110" spans="1:9">
      <c r="A110" s="239">
        <v>104</v>
      </c>
      <c r="B110" s="52" t="s">
        <v>522</v>
      </c>
      <c r="C110" s="50"/>
      <c r="D110" s="63">
        <v>528</v>
      </c>
      <c r="E110" s="51" t="s">
        <v>1811</v>
      </c>
      <c r="F110" s="52" t="s">
        <v>561</v>
      </c>
      <c r="G110" s="52" t="s">
        <v>763</v>
      </c>
      <c r="H110" s="52" t="s">
        <v>573</v>
      </c>
      <c r="I110" s="126" t="s">
        <v>1812</v>
      </c>
    </row>
    <row r="111" spans="1:9">
      <c r="A111" s="239">
        <v>105</v>
      </c>
      <c r="B111" s="52" t="s">
        <v>725</v>
      </c>
      <c r="C111" s="50"/>
      <c r="D111" s="63">
        <v>50</v>
      </c>
      <c r="E111" s="51" t="s">
        <v>1813</v>
      </c>
      <c r="F111" s="52" t="s">
        <v>566</v>
      </c>
      <c r="G111" s="52" t="s">
        <v>157</v>
      </c>
      <c r="H111" s="52" t="s">
        <v>573</v>
      </c>
      <c r="I111" s="52" t="s">
        <v>1294</v>
      </c>
    </row>
    <row r="112" spans="1:9">
      <c r="A112" s="71"/>
      <c r="B112" s="249" t="s">
        <v>197</v>
      </c>
      <c r="C112" s="73"/>
      <c r="D112" s="74"/>
      <c r="E112" s="71" t="s">
        <v>785</v>
      </c>
      <c r="F112" s="71"/>
      <c r="G112" s="71"/>
      <c r="H112" s="250" t="s">
        <v>970</v>
      </c>
      <c r="I112" s="71"/>
    </row>
    <row r="113" customFormat="1" spans="4:4">
      <c r="D113" s="255">
        <f>SUM(D4:D112)</f>
        <v>137238.51</v>
      </c>
    </row>
  </sheetData>
  <mergeCells count="2">
    <mergeCell ref="A1:I1"/>
    <mergeCell ref="A2:I2"/>
  </mergeCells>
  <dataValidations count="3">
    <dataValidation type="list" allowBlank="1" showInputMessage="1" showErrorMessage="1" sqref="C1:C3">
      <formula1>"材料费,机械费,工资,福利费,招待费,差旅费,车辆费,办公费,租赁费,水电费,其他,安全费"</formula1>
    </dataValidation>
    <dataValidation type="list" allowBlank="1" showInputMessage="1" showErrorMessage="1" sqref="F1:F3">
      <formula1>"是,否"</formula1>
    </dataValidation>
    <dataValidation type="list" allowBlank="1" showInputMessage="1" showErrorMessage="1" sqref="F4:F112">
      <formula1>"有,无"</formula1>
    </dataValidation>
  </dataValidations>
  <pageMargins left="0.75" right="0.75" top="1" bottom="1" header="0.5" footer="0.5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11"/>
  <sheetViews>
    <sheetView topLeftCell="A80" workbookViewId="0">
      <selection activeCell="D103" sqref="D103"/>
    </sheetView>
  </sheetViews>
  <sheetFormatPr defaultColWidth="9" defaultRowHeight="13.5"/>
  <cols>
    <col min="2" max="2" width="31.1333333333333" customWidth="1"/>
    <col min="4" max="4" width="11.3833333333333" customWidth="1"/>
    <col min="5" max="5" width="14.6333333333333" customWidth="1"/>
    <col min="9" max="9" width="20.25" customWidth="1"/>
  </cols>
  <sheetData>
    <row r="1" ht="27" spans="1:9">
      <c r="A1" s="43" t="s">
        <v>136</v>
      </c>
      <c r="B1" s="44"/>
      <c r="C1" s="44"/>
      <c r="D1" s="44"/>
      <c r="E1" s="45"/>
      <c r="F1" s="44"/>
      <c r="G1" s="44"/>
      <c r="H1" s="44"/>
      <c r="I1" s="44"/>
    </row>
    <row r="2" spans="1:9">
      <c r="A2" s="216" t="s">
        <v>1814</v>
      </c>
      <c r="B2" s="216"/>
      <c r="C2" s="216"/>
      <c r="D2" s="216"/>
      <c r="E2" s="217"/>
      <c r="F2" s="216"/>
      <c r="G2" s="216"/>
      <c r="H2" s="216"/>
      <c r="I2" s="216"/>
    </row>
    <row r="3" ht="24" spans="1:9">
      <c r="A3" s="218" t="s">
        <v>138</v>
      </c>
      <c r="B3" s="218" t="s">
        <v>139</v>
      </c>
      <c r="C3" s="218" t="s">
        <v>140</v>
      </c>
      <c r="D3" s="218" t="s">
        <v>141</v>
      </c>
      <c r="E3" s="219" t="s">
        <v>142</v>
      </c>
      <c r="F3" s="218" t="s">
        <v>143</v>
      </c>
      <c r="G3" s="218" t="s">
        <v>144</v>
      </c>
      <c r="H3" s="218" t="s">
        <v>145</v>
      </c>
      <c r="I3" s="218" t="s">
        <v>3</v>
      </c>
    </row>
    <row r="4" ht="27" customHeight="1" spans="1:9">
      <c r="A4" s="53">
        <v>1</v>
      </c>
      <c r="B4" s="220" t="s">
        <v>1815</v>
      </c>
      <c r="C4" s="218" t="s">
        <v>165</v>
      </c>
      <c r="D4" s="221">
        <v>196</v>
      </c>
      <c r="E4" s="222" t="s">
        <v>425</v>
      </c>
      <c r="F4" s="223" t="s">
        <v>566</v>
      </c>
      <c r="G4" s="223" t="s">
        <v>763</v>
      </c>
      <c r="H4" s="223" t="s">
        <v>151</v>
      </c>
      <c r="I4" s="223" t="s">
        <v>1816</v>
      </c>
    </row>
    <row r="5" spans="1:9">
      <c r="A5" s="53">
        <v>2</v>
      </c>
      <c r="B5" s="223" t="s">
        <v>1166</v>
      </c>
      <c r="C5" s="218" t="s">
        <v>159</v>
      </c>
      <c r="D5" s="221">
        <v>126</v>
      </c>
      <c r="E5" s="222" t="s">
        <v>201</v>
      </c>
      <c r="F5" s="223" t="s">
        <v>561</v>
      </c>
      <c r="G5" s="223" t="s">
        <v>151</v>
      </c>
      <c r="H5" s="223" t="s">
        <v>763</v>
      </c>
      <c r="I5" s="223" t="s">
        <v>1816</v>
      </c>
    </row>
    <row r="6" spans="1:9">
      <c r="A6" s="53">
        <v>3</v>
      </c>
      <c r="B6" s="223" t="s">
        <v>1817</v>
      </c>
      <c r="C6" s="218" t="s">
        <v>147</v>
      </c>
      <c r="D6" s="221">
        <v>3188.64</v>
      </c>
      <c r="E6" s="222" t="s">
        <v>1818</v>
      </c>
      <c r="F6" s="223" t="s">
        <v>561</v>
      </c>
      <c r="G6" s="223" t="s">
        <v>1036</v>
      </c>
      <c r="H6" s="223" t="s">
        <v>151</v>
      </c>
      <c r="I6" s="223" t="s">
        <v>1819</v>
      </c>
    </row>
    <row r="7" spans="1:9">
      <c r="A7" s="53">
        <v>4</v>
      </c>
      <c r="B7" s="223" t="s">
        <v>1166</v>
      </c>
      <c r="C7" s="218" t="s">
        <v>159</v>
      </c>
      <c r="D7" s="221">
        <v>290</v>
      </c>
      <c r="E7" s="222" t="s">
        <v>430</v>
      </c>
      <c r="F7" s="223" t="s">
        <v>561</v>
      </c>
      <c r="G7" s="224" t="s">
        <v>157</v>
      </c>
      <c r="H7" s="52" t="s">
        <v>151</v>
      </c>
      <c r="I7" s="52" t="s">
        <v>1820</v>
      </c>
    </row>
    <row r="8" spans="1:9">
      <c r="A8" s="53">
        <v>5</v>
      </c>
      <c r="B8" s="223" t="s">
        <v>1821</v>
      </c>
      <c r="C8" s="218" t="s">
        <v>165</v>
      </c>
      <c r="D8" s="221">
        <v>5</v>
      </c>
      <c r="E8" s="51" t="s">
        <v>204</v>
      </c>
      <c r="F8" s="223" t="s">
        <v>561</v>
      </c>
      <c r="G8" s="224" t="s">
        <v>157</v>
      </c>
      <c r="H8" s="52" t="s">
        <v>151</v>
      </c>
      <c r="I8" s="52" t="s">
        <v>1816</v>
      </c>
    </row>
    <row r="9" spans="1:9">
      <c r="A9" s="53">
        <v>6</v>
      </c>
      <c r="B9" s="223" t="s">
        <v>1822</v>
      </c>
      <c r="C9" s="218" t="s">
        <v>165</v>
      </c>
      <c r="D9" s="221">
        <v>129.62</v>
      </c>
      <c r="E9" s="51" t="s">
        <v>433</v>
      </c>
      <c r="F9" s="223" t="s">
        <v>561</v>
      </c>
      <c r="G9" s="224" t="s">
        <v>1036</v>
      </c>
      <c r="H9" s="52" t="s">
        <v>157</v>
      </c>
      <c r="I9" s="52" t="s">
        <v>1823</v>
      </c>
    </row>
    <row r="10" spans="1:9">
      <c r="A10" s="53">
        <v>7</v>
      </c>
      <c r="B10" s="223" t="s">
        <v>1166</v>
      </c>
      <c r="C10" s="218" t="s">
        <v>159</v>
      </c>
      <c r="D10" s="221">
        <v>550</v>
      </c>
      <c r="E10" s="222" t="s">
        <v>648</v>
      </c>
      <c r="F10" s="223" t="s">
        <v>561</v>
      </c>
      <c r="G10" s="224" t="s">
        <v>157</v>
      </c>
      <c r="H10" s="52" t="s">
        <v>151</v>
      </c>
      <c r="I10" s="52" t="s">
        <v>1824</v>
      </c>
    </row>
    <row r="11" spans="1:9">
      <c r="A11" s="53">
        <v>8</v>
      </c>
      <c r="B11" s="223" t="s">
        <v>833</v>
      </c>
      <c r="C11" s="218" t="s">
        <v>315</v>
      </c>
      <c r="D11" s="221">
        <v>526.47</v>
      </c>
      <c r="E11" s="51" t="s">
        <v>1297</v>
      </c>
      <c r="F11" s="223" t="s">
        <v>561</v>
      </c>
      <c r="G11" s="224" t="s">
        <v>157</v>
      </c>
      <c r="H11" s="52" t="s">
        <v>151</v>
      </c>
      <c r="I11" s="52" t="s">
        <v>1824</v>
      </c>
    </row>
    <row r="12" spans="1:9">
      <c r="A12" s="53">
        <v>9</v>
      </c>
      <c r="B12" s="223" t="s">
        <v>1551</v>
      </c>
      <c r="C12" s="218" t="s">
        <v>165</v>
      </c>
      <c r="D12" s="221">
        <v>5</v>
      </c>
      <c r="E12" s="51" t="s">
        <v>438</v>
      </c>
      <c r="F12" s="223" t="s">
        <v>561</v>
      </c>
      <c r="G12" s="224" t="s">
        <v>157</v>
      </c>
      <c r="H12" s="52" t="s">
        <v>151</v>
      </c>
      <c r="I12" s="52" t="s">
        <v>1816</v>
      </c>
    </row>
    <row r="13" spans="1:9">
      <c r="A13" s="53">
        <v>10</v>
      </c>
      <c r="B13" s="223" t="s">
        <v>1825</v>
      </c>
      <c r="C13" s="218" t="s">
        <v>165</v>
      </c>
      <c r="D13" s="221">
        <v>90</v>
      </c>
      <c r="E13" s="51" t="s">
        <v>259</v>
      </c>
      <c r="F13" s="223" t="s">
        <v>561</v>
      </c>
      <c r="G13" s="224" t="s">
        <v>157</v>
      </c>
      <c r="H13" s="52" t="s">
        <v>151</v>
      </c>
      <c r="I13" s="52" t="s">
        <v>1816</v>
      </c>
    </row>
    <row r="14" spans="1:9">
      <c r="A14" s="53">
        <v>11</v>
      </c>
      <c r="B14" s="223" t="s">
        <v>1826</v>
      </c>
      <c r="C14" s="218" t="s">
        <v>147</v>
      </c>
      <c r="D14" s="221">
        <v>2531.13</v>
      </c>
      <c r="E14" s="51" t="s">
        <v>1827</v>
      </c>
      <c r="F14" s="223" t="s">
        <v>561</v>
      </c>
      <c r="G14" s="224" t="s">
        <v>151</v>
      </c>
      <c r="H14" s="52" t="s">
        <v>1036</v>
      </c>
      <c r="I14" s="52" t="s">
        <v>1824</v>
      </c>
    </row>
    <row r="15" spans="1:9">
      <c r="A15" s="53">
        <v>12</v>
      </c>
      <c r="B15" s="223" t="s">
        <v>1828</v>
      </c>
      <c r="C15" s="218" t="s">
        <v>216</v>
      </c>
      <c r="D15" s="221">
        <v>89.4</v>
      </c>
      <c r="E15" s="51" t="s">
        <v>1304</v>
      </c>
      <c r="F15" s="223" t="s">
        <v>566</v>
      </c>
      <c r="G15" s="224" t="s">
        <v>157</v>
      </c>
      <c r="H15" s="52" t="s">
        <v>573</v>
      </c>
      <c r="I15" s="52" t="s">
        <v>1816</v>
      </c>
    </row>
    <row r="16" spans="1:9">
      <c r="A16" s="53">
        <v>13</v>
      </c>
      <c r="B16" s="223" t="s">
        <v>1166</v>
      </c>
      <c r="C16" s="218" t="s">
        <v>159</v>
      </c>
      <c r="D16" s="221">
        <v>320</v>
      </c>
      <c r="E16" s="222" t="s">
        <v>316</v>
      </c>
      <c r="F16" s="223" t="s">
        <v>561</v>
      </c>
      <c r="G16" s="224" t="s">
        <v>157</v>
      </c>
      <c r="H16" s="52" t="s">
        <v>151</v>
      </c>
      <c r="I16" s="52" t="s">
        <v>1816</v>
      </c>
    </row>
    <row r="17" spans="1:10">
      <c r="A17" s="53">
        <v>14</v>
      </c>
      <c r="B17" s="223" t="s">
        <v>260</v>
      </c>
      <c r="C17" s="218" t="s">
        <v>165</v>
      </c>
      <c r="D17" s="221">
        <v>5</v>
      </c>
      <c r="E17" s="51" t="s">
        <v>320</v>
      </c>
      <c r="F17" s="223" t="s">
        <v>561</v>
      </c>
      <c r="G17" s="224" t="s">
        <v>157</v>
      </c>
      <c r="H17" s="52" t="s">
        <v>573</v>
      </c>
      <c r="I17" s="52" t="s">
        <v>1816</v>
      </c>
    </row>
    <row r="18" spans="1:10">
      <c r="A18" s="53">
        <v>15</v>
      </c>
      <c r="B18" s="223" t="s">
        <v>1166</v>
      </c>
      <c r="C18" s="218" t="s">
        <v>159</v>
      </c>
      <c r="D18" s="221">
        <v>810</v>
      </c>
      <c r="E18" s="222" t="s">
        <v>1829</v>
      </c>
      <c r="F18" s="223" t="s">
        <v>561</v>
      </c>
      <c r="G18" s="224" t="s">
        <v>157</v>
      </c>
      <c r="H18" s="52" t="s">
        <v>573</v>
      </c>
      <c r="I18" s="52" t="s">
        <v>1824</v>
      </c>
    </row>
    <row r="19" spans="1:10">
      <c r="A19" s="53">
        <v>16</v>
      </c>
      <c r="B19" s="223" t="s">
        <v>260</v>
      </c>
      <c r="C19" s="218" t="s">
        <v>165</v>
      </c>
      <c r="D19" s="221">
        <v>2</v>
      </c>
      <c r="E19" s="51" t="s">
        <v>332</v>
      </c>
      <c r="F19" s="223" t="s">
        <v>561</v>
      </c>
      <c r="G19" s="224" t="s">
        <v>151</v>
      </c>
      <c r="H19" s="52" t="s">
        <v>573</v>
      </c>
      <c r="I19" s="52" t="s">
        <v>1816</v>
      </c>
    </row>
    <row r="20" spans="1:10">
      <c r="A20" s="53">
        <v>17</v>
      </c>
      <c r="B20" s="223" t="s">
        <v>329</v>
      </c>
      <c r="C20" s="218" t="s">
        <v>309</v>
      </c>
      <c r="D20" s="221">
        <v>81.56</v>
      </c>
      <c r="E20" s="51" t="s">
        <v>344</v>
      </c>
      <c r="F20" s="223" t="s">
        <v>566</v>
      </c>
      <c r="G20" s="224" t="s">
        <v>157</v>
      </c>
      <c r="H20" s="52" t="s">
        <v>573</v>
      </c>
      <c r="I20" s="52" t="s">
        <v>1816</v>
      </c>
    </row>
    <row r="21" spans="1:10">
      <c r="A21" s="53">
        <v>18</v>
      </c>
      <c r="B21" s="223" t="s">
        <v>1830</v>
      </c>
      <c r="C21" s="218" t="s">
        <v>165</v>
      </c>
      <c r="D21" s="221">
        <v>20.7</v>
      </c>
      <c r="E21" s="51" t="s">
        <v>1623</v>
      </c>
      <c r="F21" s="223" t="s">
        <v>561</v>
      </c>
      <c r="G21" s="224" t="s">
        <v>157</v>
      </c>
      <c r="H21" s="52" t="s">
        <v>573</v>
      </c>
      <c r="I21" s="52" t="s">
        <v>1824</v>
      </c>
    </row>
    <row r="22" spans="1:10">
      <c r="A22" s="53">
        <v>19</v>
      </c>
      <c r="B22" s="223" t="s">
        <v>1831</v>
      </c>
      <c r="C22" s="218" t="s">
        <v>171</v>
      </c>
      <c r="D22" s="221">
        <v>400</v>
      </c>
      <c r="E22" s="51" t="s">
        <v>355</v>
      </c>
      <c r="F22" s="223" t="s">
        <v>566</v>
      </c>
      <c r="G22" s="224" t="s">
        <v>157</v>
      </c>
      <c r="H22" s="52" t="s">
        <v>573</v>
      </c>
      <c r="I22" s="52" t="s">
        <v>1816</v>
      </c>
    </row>
    <row r="23" spans="1:10">
      <c r="A23" s="53">
        <v>20</v>
      </c>
      <c r="B23" s="223" t="s">
        <v>1329</v>
      </c>
      <c r="C23" s="218" t="s">
        <v>315</v>
      </c>
      <c r="D23" s="221">
        <v>80</v>
      </c>
      <c r="E23" s="51" t="s">
        <v>374</v>
      </c>
      <c r="F23" s="223" t="s">
        <v>566</v>
      </c>
      <c r="G23" s="224" t="s">
        <v>157</v>
      </c>
      <c r="H23" s="52" t="s">
        <v>573</v>
      </c>
      <c r="I23" s="52" t="s">
        <v>1816</v>
      </c>
    </row>
    <row r="24" spans="1:10">
      <c r="A24" s="53">
        <v>21</v>
      </c>
      <c r="B24" s="223" t="s">
        <v>841</v>
      </c>
      <c r="C24" s="218" t="s">
        <v>309</v>
      </c>
      <c r="D24" s="221">
        <v>300</v>
      </c>
      <c r="E24" s="51" t="s">
        <v>398</v>
      </c>
      <c r="F24" s="223" t="s">
        <v>566</v>
      </c>
      <c r="G24" s="224" t="s">
        <v>157</v>
      </c>
      <c r="H24" s="52" t="s">
        <v>157</v>
      </c>
      <c r="I24" s="52" t="s">
        <v>1816</v>
      </c>
    </row>
    <row r="25" spans="1:10">
      <c r="A25" s="53">
        <v>22</v>
      </c>
      <c r="B25" s="223" t="s">
        <v>559</v>
      </c>
      <c r="C25" s="218" t="s">
        <v>181</v>
      </c>
      <c r="D25" s="221">
        <v>1200</v>
      </c>
      <c r="E25" s="51" t="s">
        <v>1463</v>
      </c>
      <c r="F25" s="223" t="s">
        <v>561</v>
      </c>
      <c r="G25" s="224" t="s">
        <v>575</v>
      </c>
      <c r="H25" s="52" t="s">
        <v>157</v>
      </c>
      <c r="I25" s="52" t="s">
        <v>1823</v>
      </c>
    </row>
    <row r="26" spans="1:10">
      <c r="A26" s="53">
        <v>23</v>
      </c>
      <c r="B26" s="223" t="s">
        <v>1832</v>
      </c>
      <c r="C26" s="218" t="s">
        <v>165</v>
      </c>
      <c r="D26" s="221">
        <v>265</v>
      </c>
      <c r="E26" s="222" t="s">
        <v>455</v>
      </c>
      <c r="F26" s="223" t="s">
        <v>566</v>
      </c>
      <c r="G26" s="225" t="s">
        <v>157</v>
      </c>
      <c r="H26" s="223" t="s">
        <v>573</v>
      </c>
      <c r="I26" s="52" t="s">
        <v>1816</v>
      </c>
    </row>
    <row r="27" spans="1:10">
      <c r="A27" s="53">
        <v>24</v>
      </c>
      <c r="B27" s="223" t="s">
        <v>1833</v>
      </c>
      <c r="C27" s="218" t="s">
        <v>171</v>
      </c>
      <c r="D27" s="221">
        <v>150</v>
      </c>
      <c r="E27" s="51" t="s">
        <v>457</v>
      </c>
      <c r="F27" s="223" t="s">
        <v>566</v>
      </c>
      <c r="G27" s="224" t="s">
        <v>157</v>
      </c>
      <c r="H27" s="223" t="s">
        <v>573</v>
      </c>
      <c r="I27" s="52" t="s">
        <v>1816</v>
      </c>
    </row>
    <row r="28" spans="1:10">
      <c r="A28" s="53">
        <v>25</v>
      </c>
      <c r="B28" s="223" t="s">
        <v>260</v>
      </c>
      <c r="C28" s="218" t="s">
        <v>165</v>
      </c>
      <c r="D28" s="221">
        <v>3.5</v>
      </c>
      <c r="E28" s="51" t="s">
        <v>665</v>
      </c>
      <c r="F28" s="223" t="s">
        <v>561</v>
      </c>
      <c r="G28" s="224" t="s">
        <v>157</v>
      </c>
      <c r="H28" s="223" t="s">
        <v>573</v>
      </c>
      <c r="I28" s="52" t="s">
        <v>1816</v>
      </c>
    </row>
    <row r="29" spans="1:10">
      <c r="A29" s="53">
        <v>26</v>
      </c>
      <c r="B29" s="223" t="s">
        <v>1834</v>
      </c>
      <c r="C29" s="218" t="s">
        <v>159</v>
      </c>
      <c r="D29" s="221">
        <v>285</v>
      </c>
      <c r="E29" s="222" t="s">
        <v>605</v>
      </c>
      <c r="F29" s="223" t="s">
        <v>561</v>
      </c>
      <c r="G29" s="52" t="s">
        <v>573</v>
      </c>
      <c r="H29" s="52" t="s">
        <v>157</v>
      </c>
      <c r="I29" s="52" t="s">
        <v>1816</v>
      </c>
    </row>
    <row r="30" spans="1:10">
      <c r="A30" s="53">
        <v>27</v>
      </c>
      <c r="B30" s="223" t="s">
        <v>886</v>
      </c>
      <c r="C30" s="218" t="s">
        <v>181</v>
      </c>
      <c r="D30" s="221">
        <v>1500</v>
      </c>
      <c r="E30" s="51" t="s">
        <v>463</v>
      </c>
      <c r="F30" s="223" t="s">
        <v>561</v>
      </c>
      <c r="G30" s="224" t="s">
        <v>575</v>
      </c>
      <c r="H30" s="52" t="s">
        <v>157</v>
      </c>
      <c r="I30" s="52" t="s">
        <v>1824</v>
      </c>
    </row>
    <row r="31" s="215" customFormat="1" spans="1:10">
      <c r="A31" s="226">
        <v>28</v>
      </c>
      <c r="B31" s="223" t="s">
        <v>1835</v>
      </c>
      <c r="C31" s="227" t="s">
        <v>181</v>
      </c>
      <c r="D31" s="221">
        <v>4500</v>
      </c>
      <c r="E31" s="222" t="s">
        <v>465</v>
      </c>
      <c r="F31" s="223" t="s">
        <v>561</v>
      </c>
      <c r="G31" s="225" t="s">
        <v>1322</v>
      </c>
      <c r="H31" s="223" t="s">
        <v>157</v>
      </c>
      <c r="I31" s="223" t="s">
        <v>1816</v>
      </c>
      <c r="J31" s="215" t="s">
        <v>1836</v>
      </c>
    </row>
    <row r="32" spans="1:10">
      <c r="A32" s="53">
        <v>29</v>
      </c>
      <c r="B32" s="223" t="s">
        <v>1483</v>
      </c>
      <c r="C32" s="218" t="s">
        <v>309</v>
      </c>
      <c r="D32" s="221">
        <v>4293.43</v>
      </c>
      <c r="E32" s="51" t="s">
        <v>1473</v>
      </c>
      <c r="F32" s="223" t="s">
        <v>561</v>
      </c>
      <c r="G32" s="224" t="s">
        <v>151</v>
      </c>
      <c r="H32" s="52" t="s">
        <v>157</v>
      </c>
      <c r="I32" s="52" t="s">
        <v>1824</v>
      </c>
    </row>
    <row r="33" spans="1:10">
      <c r="A33" s="53">
        <v>30</v>
      </c>
      <c r="B33" s="223" t="s">
        <v>1837</v>
      </c>
      <c r="C33" s="218" t="s">
        <v>171</v>
      </c>
      <c r="D33" s="221">
        <v>6530</v>
      </c>
      <c r="E33" s="51" t="s">
        <v>1474</v>
      </c>
      <c r="F33" s="223" t="s">
        <v>561</v>
      </c>
      <c r="G33" s="224" t="s">
        <v>157</v>
      </c>
      <c r="H33" s="52" t="s">
        <v>573</v>
      </c>
      <c r="I33" s="52" t="s">
        <v>1824</v>
      </c>
    </row>
    <row r="34" spans="1:10">
      <c r="A34" s="53">
        <v>31</v>
      </c>
      <c r="B34" s="223" t="s">
        <v>1834</v>
      </c>
      <c r="C34" s="218" t="s">
        <v>159</v>
      </c>
      <c r="D34" s="221">
        <v>150</v>
      </c>
      <c r="E34" s="222" t="s">
        <v>470</v>
      </c>
      <c r="F34" s="223" t="s">
        <v>561</v>
      </c>
      <c r="G34" s="52" t="s">
        <v>573</v>
      </c>
      <c r="H34" s="52" t="s">
        <v>157</v>
      </c>
      <c r="I34" s="52" t="s">
        <v>1816</v>
      </c>
    </row>
    <row r="35" s="215" customFormat="1" spans="1:10">
      <c r="A35" s="226">
        <v>32</v>
      </c>
      <c r="B35" s="223" t="s">
        <v>1838</v>
      </c>
      <c r="C35" s="227" t="s">
        <v>216</v>
      </c>
      <c r="D35" s="221">
        <v>9925</v>
      </c>
      <c r="E35" s="222" t="s">
        <v>1839</v>
      </c>
      <c r="F35" s="223" t="s">
        <v>566</v>
      </c>
      <c r="G35" s="223" t="s">
        <v>151</v>
      </c>
      <c r="H35" s="223" t="s">
        <v>157</v>
      </c>
      <c r="I35" s="223" t="s">
        <v>1816</v>
      </c>
    </row>
    <row r="36" s="215" customFormat="1" spans="1:10">
      <c r="A36" s="226">
        <v>33</v>
      </c>
      <c r="B36" s="223" t="s">
        <v>1840</v>
      </c>
      <c r="C36" s="227" t="s">
        <v>171</v>
      </c>
      <c r="D36" s="221">
        <v>27540</v>
      </c>
      <c r="E36" s="222" t="s">
        <v>1341</v>
      </c>
      <c r="F36" s="223" t="s">
        <v>561</v>
      </c>
      <c r="G36" s="225" t="s">
        <v>157</v>
      </c>
      <c r="H36" s="223" t="s">
        <v>573</v>
      </c>
      <c r="I36" s="223" t="s">
        <v>1824</v>
      </c>
    </row>
    <row r="37" spans="1:10">
      <c r="A37" s="53">
        <v>34</v>
      </c>
      <c r="B37" s="223" t="s">
        <v>1841</v>
      </c>
      <c r="C37" s="218" t="s">
        <v>165</v>
      </c>
      <c r="D37" s="221">
        <v>100</v>
      </c>
      <c r="E37" s="51" t="s">
        <v>1482</v>
      </c>
      <c r="F37" s="223" t="s">
        <v>566</v>
      </c>
      <c r="G37" s="224" t="s">
        <v>573</v>
      </c>
      <c r="H37" s="52" t="s">
        <v>157</v>
      </c>
      <c r="I37" s="52" t="s">
        <v>1816</v>
      </c>
    </row>
    <row r="38" spans="1:10">
      <c r="A38" s="53">
        <v>35</v>
      </c>
      <c r="B38" s="223" t="s">
        <v>952</v>
      </c>
      <c r="C38" s="218" t="s">
        <v>315</v>
      </c>
      <c r="D38" s="221">
        <v>292.78</v>
      </c>
      <c r="E38" s="51" t="s">
        <v>1484</v>
      </c>
      <c r="F38" s="223" t="s">
        <v>561</v>
      </c>
      <c r="G38" s="224" t="s">
        <v>151</v>
      </c>
      <c r="H38" s="52" t="s">
        <v>157</v>
      </c>
      <c r="I38" s="52" t="s">
        <v>1824</v>
      </c>
    </row>
    <row r="39" spans="1:10">
      <c r="A39" s="53">
        <v>36</v>
      </c>
      <c r="B39" s="223" t="s">
        <v>1842</v>
      </c>
      <c r="C39" s="218" t="s">
        <v>165</v>
      </c>
      <c r="D39" s="221">
        <v>950</v>
      </c>
      <c r="E39" s="51" t="s">
        <v>754</v>
      </c>
      <c r="F39" s="223" t="s">
        <v>561</v>
      </c>
      <c r="G39" s="224" t="s">
        <v>151</v>
      </c>
      <c r="H39" s="52" t="s">
        <v>157</v>
      </c>
      <c r="I39" s="52" t="s">
        <v>1824</v>
      </c>
    </row>
    <row r="40" spans="1:10">
      <c r="A40" s="53">
        <v>37</v>
      </c>
      <c r="B40" s="223" t="s">
        <v>1843</v>
      </c>
      <c r="C40" s="218" t="s">
        <v>171</v>
      </c>
      <c r="D40" s="221">
        <v>95</v>
      </c>
      <c r="E40" s="51" t="s">
        <v>479</v>
      </c>
      <c r="F40" s="223" t="s">
        <v>561</v>
      </c>
      <c r="G40" s="224" t="s">
        <v>573</v>
      </c>
      <c r="H40" s="52" t="s">
        <v>157</v>
      </c>
      <c r="I40" s="52" t="s">
        <v>1816</v>
      </c>
    </row>
    <row r="41" spans="1:10">
      <c r="A41" s="53">
        <v>38</v>
      </c>
      <c r="B41" s="223" t="s">
        <v>1844</v>
      </c>
      <c r="C41" s="218" t="s">
        <v>165</v>
      </c>
      <c r="D41" s="221">
        <v>4000</v>
      </c>
      <c r="E41" s="51" t="s">
        <v>1845</v>
      </c>
      <c r="F41" s="223" t="s">
        <v>566</v>
      </c>
      <c r="G41" s="224" t="s">
        <v>151</v>
      </c>
      <c r="H41" s="52" t="s">
        <v>157</v>
      </c>
      <c r="I41" s="52" t="s">
        <v>1816</v>
      </c>
    </row>
    <row r="42" s="215" customFormat="1" spans="1:10">
      <c r="A42" s="226">
        <v>39</v>
      </c>
      <c r="B42" s="223" t="s">
        <v>1846</v>
      </c>
      <c r="C42" s="227" t="s">
        <v>181</v>
      </c>
      <c r="D42" s="221">
        <v>6000</v>
      </c>
      <c r="E42" s="222" t="s">
        <v>481</v>
      </c>
      <c r="F42" s="223" t="s">
        <v>561</v>
      </c>
      <c r="G42" s="225" t="s">
        <v>157</v>
      </c>
      <c r="H42" s="223" t="s">
        <v>151</v>
      </c>
      <c r="I42" s="223" t="s">
        <v>1847</v>
      </c>
      <c r="J42" s="215" t="s">
        <v>1836</v>
      </c>
    </row>
    <row r="43" spans="1:10">
      <c r="A43" s="53">
        <v>40</v>
      </c>
      <c r="B43" s="223" t="s">
        <v>1848</v>
      </c>
      <c r="C43" s="218" t="s">
        <v>181</v>
      </c>
      <c r="D43" s="221">
        <v>4500</v>
      </c>
      <c r="E43" s="51" t="s">
        <v>1849</v>
      </c>
      <c r="F43" s="223" t="s">
        <v>566</v>
      </c>
      <c r="G43" s="224" t="s">
        <v>575</v>
      </c>
      <c r="H43" s="52" t="s">
        <v>157</v>
      </c>
      <c r="I43" s="52" t="s">
        <v>1816</v>
      </c>
    </row>
    <row r="44" spans="1:10">
      <c r="A44" s="53">
        <v>41</v>
      </c>
      <c r="B44" s="223" t="s">
        <v>1645</v>
      </c>
      <c r="C44" s="218" t="s">
        <v>181</v>
      </c>
      <c r="D44" s="221">
        <v>20000</v>
      </c>
      <c r="E44" s="51" t="s">
        <v>1355</v>
      </c>
      <c r="F44" s="223" t="s">
        <v>561</v>
      </c>
      <c r="G44" s="52" t="s">
        <v>763</v>
      </c>
      <c r="H44" s="52" t="s">
        <v>157</v>
      </c>
      <c r="I44" s="52" t="s">
        <v>1824</v>
      </c>
    </row>
    <row r="45" spans="1:10">
      <c r="A45" s="53">
        <v>42</v>
      </c>
      <c r="B45" s="223" t="s">
        <v>1850</v>
      </c>
      <c r="C45" s="218" t="s">
        <v>200</v>
      </c>
      <c r="D45" s="221">
        <v>5000</v>
      </c>
      <c r="E45" s="51" t="s">
        <v>486</v>
      </c>
      <c r="F45" s="223" t="s">
        <v>566</v>
      </c>
      <c r="G45" s="224" t="s">
        <v>157</v>
      </c>
      <c r="H45" s="52" t="s">
        <v>151</v>
      </c>
      <c r="I45" s="52" t="s">
        <v>1816</v>
      </c>
    </row>
    <row r="46" spans="1:10">
      <c r="A46" s="53">
        <v>43</v>
      </c>
      <c r="B46" s="223" t="s">
        <v>1851</v>
      </c>
      <c r="C46" s="218" t="s">
        <v>171</v>
      </c>
      <c r="D46" s="221">
        <v>180</v>
      </c>
      <c r="E46" s="51" t="s">
        <v>685</v>
      </c>
      <c r="F46" s="223" t="s">
        <v>561</v>
      </c>
      <c r="G46" s="224" t="s">
        <v>157</v>
      </c>
      <c r="H46" s="52" t="s">
        <v>151</v>
      </c>
      <c r="I46" s="52" t="s">
        <v>1816</v>
      </c>
    </row>
    <row r="47" s="215" customFormat="1" spans="1:10">
      <c r="A47" s="226">
        <v>44</v>
      </c>
      <c r="B47" s="223" t="s">
        <v>1361</v>
      </c>
      <c r="C47" s="227" t="s">
        <v>171</v>
      </c>
      <c r="D47" s="221">
        <v>1650</v>
      </c>
      <c r="E47" s="222" t="s">
        <v>1360</v>
      </c>
      <c r="F47" s="223" t="s">
        <v>561</v>
      </c>
      <c r="G47" s="225" t="s">
        <v>157</v>
      </c>
      <c r="H47" s="223" t="s">
        <v>573</v>
      </c>
      <c r="I47" s="52" t="s">
        <v>1824</v>
      </c>
    </row>
    <row r="48" s="215" customFormat="1" spans="1:10">
      <c r="A48" s="226">
        <v>45</v>
      </c>
      <c r="B48" s="223" t="s">
        <v>1852</v>
      </c>
      <c r="C48" s="227" t="s">
        <v>216</v>
      </c>
      <c r="D48" s="221">
        <v>695</v>
      </c>
      <c r="E48" s="222" t="s">
        <v>1563</v>
      </c>
      <c r="F48" s="223" t="s">
        <v>561</v>
      </c>
      <c r="G48" s="225" t="s">
        <v>151</v>
      </c>
      <c r="H48" s="223" t="s">
        <v>157</v>
      </c>
      <c r="I48" s="223" t="s">
        <v>1824</v>
      </c>
    </row>
    <row r="49" s="215" customFormat="1" spans="1:10">
      <c r="A49" s="226">
        <v>46</v>
      </c>
      <c r="B49" s="223" t="s">
        <v>952</v>
      </c>
      <c r="C49" s="227" t="s">
        <v>315</v>
      </c>
      <c r="D49" s="221">
        <v>294</v>
      </c>
      <c r="E49" s="222" t="s">
        <v>1501</v>
      </c>
      <c r="F49" s="223" t="s">
        <v>561</v>
      </c>
      <c r="G49" s="225" t="s">
        <v>151</v>
      </c>
      <c r="H49" s="223" t="s">
        <v>157</v>
      </c>
      <c r="I49" s="223" t="s">
        <v>1824</v>
      </c>
    </row>
    <row r="50" s="215" customFormat="1" spans="1:10">
      <c r="A50" s="226">
        <v>47</v>
      </c>
      <c r="B50" s="223" t="s">
        <v>1853</v>
      </c>
      <c r="C50" s="227" t="s">
        <v>216</v>
      </c>
      <c r="D50" s="221">
        <v>200</v>
      </c>
      <c r="E50" s="222" t="s">
        <v>495</v>
      </c>
      <c r="F50" s="223" t="s">
        <v>566</v>
      </c>
      <c r="G50" s="225" t="s">
        <v>1036</v>
      </c>
      <c r="H50" s="223" t="s">
        <v>157</v>
      </c>
      <c r="I50" s="223" t="s">
        <v>1816</v>
      </c>
    </row>
    <row r="51" s="215" customFormat="1" spans="1:10">
      <c r="A51" s="226">
        <v>48</v>
      </c>
      <c r="B51" s="223" t="s">
        <v>1854</v>
      </c>
      <c r="C51" s="227" t="s">
        <v>181</v>
      </c>
      <c r="D51" s="221">
        <v>1000</v>
      </c>
      <c r="E51" s="222" t="s">
        <v>1657</v>
      </c>
      <c r="F51" s="223" t="s">
        <v>566</v>
      </c>
      <c r="G51" s="225" t="s">
        <v>575</v>
      </c>
      <c r="H51" s="223" t="s">
        <v>157</v>
      </c>
      <c r="I51" s="223" t="s">
        <v>1855</v>
      </c>
    </row>
    <row r="52" s="215" customFormat="1" spans="1:10">
      <c r="A52" s="226">
        <v>49</v>
      </c>
      <c r="B52" s="223" t="s">
        <v>1780</v>
      </c>
      <c r="C52" s="227" t="s">
        <v>315</v>
      </c>
      <c r="D52" s="221">
        <v>2205</v>
      </c>
      <c r="E52" s="222" t="s">
        <v>1506</v>
      </c>
      <c r="F52" s="223" t="s">
        <v>561</v>
      </c>
      <c r="G52" s="225" t="s">
        <v>763</v>
      </c>
      <c r="H52" s="223" t="s">
        <v>157</v>
      </c>
      <c r="I52" s="223" t="s">
        <v>1824</v>
      </c>
    </row>
    <row r="53" s="215" customFormat="1" spans="1:10">
      <c r="A53" s="226">
        <v>50</v>
      </c>
      <c r="B53" s="223" t="s">
        <v>159</v>
      </c>
      <c r="C53" s="227" t="s">
        <v>159</v>
      </c>
      <c r="D53" s="221">
        <v>2000</v>
      </c>
      <c r="E53" s="222" t="s">
        <v>1507</v>
      </c>
      <c r="F53" s="223" t="s">
        <v>566</v>
      </c>
      <c r="G53" s="225" t="s">
        <v>157</v>
      </c>
      <c r="H53" s="223" t="s">
        <v>151</v>
      </c>
      <c r="I53" s="223" t="s">
        <v>1816</v>
      </c>
    </row>
    <row r="54" s="215" customFormat="1" spans="1:10">
      <c r="A54" s="226">
        <v>51</v>
      </c>
      <c r="B54" s="223" t="s">
        <v>841</v>
      </c>
      <c r="C54" s="227" t="s">
        <v>309</v>
      </c>
      <c r="D54" s="221">
        <v>300</v>
      </c>
      <c r="E54" s="222" t="s">
        <v>637</v>
      </c>
      <c r="F54" s="223" t="s">
        <v>566</v>
      </c>
      <c r="G54" s="225" t="s">
        <v>157</v>
      </c>
      <c r="H54" s="223" t="s">
        <v>151</v>
      </c>
      <c r="I54" s="223" t="s">
        <v>1816</v>
      </c>
    </row>
    <row r="55" s="215" customFormat="1" spans="1:10">
      <c r="A55" s="226">
        <v>52</v>
      </c>
      <c r="B55" s="223" t="s">
        <v>1856</v>
      </c>
      <c r="C55" s="227" t="s">
        <v>216</v>
      </c>
      <c r="D55" s="221">
        <v>79</v>
      </c>
      <c r="E55" s="222" t="s">
        <v>505</v>
      </c>
      <c r="F55" s="223" t="s">
        <v>566</v>
      </c>
      <c r="G55" s="225" t="s">
        <v>157</v>
      </c>
      <c r="H55" s="223" t="s">
        <v>573</v>
      </c>
      <c r="I55" s="223" t="s">
        <v>1816</v>
      </c>
    </row>
    <row r="56" s="215" customFormat="1" spans="1:10">
      <c r="A56" s="226">
        <v>53</v>
      </c>
      <c r="B56" s="223" t="s">
        <v>1857</v>
      </c>
      <c r="C56" s="227" t="s">
        <v>216</v>
      </c>
      <c r="D56" s="221">
        <v>90</v>
      </c>
      <c r="E56" s="222" t="s">
        <v>641</v>
      </c>
      <c r="F56" s="223" t="s">
        <v>566</v>
      </c>
      <c r="G56" s="225" t="s">
        <v>157</v>
      </c>
      <c r="H56" s="223" t="s">
        <v>573</v>
      </c>
      <c r="I56" s="223" t="s">
        <v>1816</v>
      </c>
    </row>
    <row r="57" s="215" customFormat="1" spans="1:10">
      <c r="A57" s="226">
        <v>54</v>
      </c>
      <c r="B57" s="223" t="s">
        <v>1858</v>
      </c>
      <c r="C57" s="227" t="s">
        <v>181</v>
      </c>
      <c r="D57" s="221">
        <v>119.1</v>
      </c>
      <c r="E57" s="222" t="s">
        <v>1377</v>
      </c>
      <c r="F57" s="223" t="s">
        <v>561</v>
      </c>
      <c r="G57" s="225" t="s">
        <v>157</v>
      </c>
      <c r="H57" s="223" t="s">
        <v>573</v>
      </c>
      <c r="I57" s="223" t="s">
        <v>1824</v>
      </c>
    </row>
    <row r="58" s="215" customFormat="1" spans="1:10">
      <c r="A58" s="226">
        <v>55</v>
      </c>
      <c r="B58" s="223" t="s">
        <v>952</v>
      </c>
      <c r="C58" s="227" t="s">
        <v>315</v>
      </c>
      <c r="D58" s="221">
        <v>300</v>
      </c>
      <c r="E58" s="222" t="s">
        <v>1378</v>
      </c>
      <c r="F58" s="223" t="s">
        <v>561</v>
      </c>
      <c r="G58" s="225" t="s">
        <v>157</v>
      </c>
      <c r="H58" s="223" t="s">
        <v>573</v>
      </c>
      <c r="I58" s="223" t="s">
        <v>1824</v>
      </c>
    </row>
    <row r="59" s="215" customFormat="1" ht="19" customHeight="1" spans="1:10">
      <c r="A59" s="226">
        <v>56</v>
      </c>
      <c r="B59" s="223" t="s">
        <v>1859</v>
      </c>
      <c r="C59" s="227" t="s">
        <v>171</v>
      </c>
      <c r="D59" s="221">
        <v>3800</v>
      </c>
      <c r="E59" s="222" t="s">
        <v>1380</v>
      </c>
      <c r="F59" s="223" t="s">
        <v>561</v>
      </c>
      <c r="G59" s="225" t="s">
        <v>157</v>
      </c>
      <c r="H59" s="223" t="s">
        <v>151</v>
      </c>
      <c r="I59" s="52" t="s">
        <v>1824</v>
      </c>
    </row>
    <row r="60" spans="1:10">
      <c r="A60" s="53">
        <v>57</v>
      </c>
      <c r="B60" s="223" t="s">
        <v>1860</v>
      </c>
      <c r="C60" s="218" t="s">
        <v>165</v>
      </c>
      <c r="D60" s="221">
        <v>1215</v>
      </c>
      <c r="E60" s="51" t="s">
        <v>1383</v>
      </c>
      <c r="F60" s="223" t="s">
        <v>561</v>
      </c>
      <c r="G60" s="224" t="s">
        <v>151</v>
      </c>
      <c r="H60" s="52" t="s">
        <v>157</v>
      </c>
      <c r="I60" s="52" t="s">
        <v>1824</v>
      </c>
    </row>
    <row r="61" ht="40.5" spans="1:10">
      <c r="A61" s="53">
        <v>58</v>
      </c>
      <c r="B61" s="228" t="s">
        <v>1861</v>
      </c>
      <c r="C61" s="218" t="s">
        <v>181</v>
      </c>
      <c r="D61" s="221">
        <v>9880</v>
      </c>
      <c r="E61" s="51" t="s">
        <v>1862</v>
      </c>
      <c r="F61" s="223" t="s">
        <v>561</v>
      </c>
      <c r="G61" s="224" t="s">
        <v>157</v>
      </c>
      <c r="H61" s="52" t="s">
        <v>151</v>
      </c>
      <c r="I61" s="52" t="s">
        <v>1824</v>
      </c>
      <c r="J61" t="s">
        <v>1863</v>
      </c>
    </row>
    <row r="62" spans="1:10">
      <c r="A62" s="53">
        <v>59</v>
      </c>
      <c r="B62" s="223" t="s">
        <v>1208</v>
      </c>
      <c r="C62" s="218" t="s">
        <v>147</v>
      </c>
      <c r="D62" s="221">
        <v>2163.6</v>
      </c>
      <c r="E62" s="51" t="s">
        <v>1864</v>
      </c>
      <c r="F62" s="223" t="s">
        <v>561</v>
      </c>
      <c r="G62" s="224" t="s">
        <v>157</v>
      </c>
      <c r="H62" s="52" t="s">
        <v>151</v>
      </c>
      <c r="I62" s="52" t="s">
        <v>1865</v>
      </c>
    </row>
    <row r="63" spans="1:10">
      <c r="A63" s="53">
        <v>60</v>
      </c>
      <c r="B63" s="223" t="s">
        <v>896</v>
      </c>
      <c r="C63" s="218" t="s">
        <v>315</v>
      </c>
      <c r="D63" s="221">
        <v>50</v>
      </c>
      <c r="E63" s="51" t="s">
        <v>517</v>
      </c>
      <c r="F63" s="223" t="s">
        <v>566</v>
      </c>
      <c r="G63" s="224" t="s">
        <v>151</v>
      </c>
      <c r="H63" s="52" t="s">
        <v>157</v>
      </c>
      <c r="I63" s="52" t="s">
        <v>1816</v>
      </c>
    </row>
    <row r="64" spans="1:10">
      <c r="A64" s="53">
        <v>61</v>
      </c>
      <c r="B64" s="223" t="s">
        <v>952</v>
      </c>
      <c r="C64" s="218" t="s">
        <v>315</v>
      </c>
      <c r="D64" s="221">
        <v>262</v>
      </c>
      <c r="E64" s="51" t="s">
        <v>1579</v>
      </c>
      <c r="F64" s="223" t="s">
        <v>561</v>
      </c>
      <c r="G64" s="224" t="s">
        <v>151</v>
      </c>
      <c r="H64" s="52" t="s">
        <v>157</v>
      </c>
      <c r="I64" s="52" t="s">
        <v>1824</v>
      </c>
    </row>
    <row r="65" spans="1:10">
      <c r="A65" s="229">
        <v>62</v>
      </c>
      <c r="B65" s="223" t="s">
        <v>1866</v>
      </c>
      <c r="C65" s="218" t="s">
        <v>159</v>
      </c>
      <c r="D65" s="221">
        <f>1502-410</f>
        <v>1092</v>
      </c>
      <c r="E65" s="222" t="s">
        <v>1867</v>
      </c>
      <c r="F65" s="223" t="s">
        <v>561</v>
      </c>
      <c r="G65" s="52" t="s">
        <v>151</v>
      </c>
      <c r="H65" s="52" t="s">
        <v>1036</v>
      </c>
      <c r="I65" s="52" t="s">
        <v>1868</v>
      </c>
    </row>
    <row r="66" spans="1:10">
      <c r="A66" s="230"/>
      <c r="B66" s="223" t="s">
        <v>1866</v>
      </c>
      <c r="C66" s="218" t="s">
        <v>159</v>
      </c>
      <c r="D66" s="221">
        <v>410</v>
      </c>
      <c r="E66" s="51" t="s">
        <v>1867</v>
      </c>
      <c r="F66" s="223" t="s">
        <v>566</v>
      </c>
      <c r="G66" s="52" t="s">
        <v>151</v>
      </c>
      <c r="H66" s="52" t="s">
        <v>1036</v>
      </c>
      <c r="I66" s="52" t="s">
        <v>1868</v>
      </c>
      <c r="J66" t="s">
        <v>1869</v>
      </c>
    </row>
    <row r="67" spans="1:10">
      <c r="A67" s="53">
        <v>63</v>
      </c>
      <c r="B67" s="223" t="s">
        <v>952</v>
      </c>
      <c r="C67" s="218" t="s">
        <v>315</v>
      </c>
      <c r="D67" s="221">
        <v>266</v>
      </c>
      <c r="E67" s="51" t="s">
        <v>1394</v>
      </c>
      <c r="F67" s="223" t="s">
        <v>561</v>
      </c>
      <c r="G67" s="224" t="s">
        <v>151</v>
      </c>
      <c r="H67" s="52" t="s">
        <v>1036</v>
      </c>
      <c r="I67" s="52" t="s">
        <v>1824</v>
      </c>
    </row>
    <row r="68" spans="1:10">
      <c r="A68" s="53">
        <v>64</v>
      </c>
      <c r="B68" s="223" t="s">
        <v>1870</v>
      </c>
      <c r="C68" s="218" t="s">
        <v>181</v>
      </c>
      <c r="D68" s="221">
        <v>7800</v>
      </c>
      <c r="E68" s="51" t="s">
        <v>1395</v>
      </c>
      <c r="F68" s="223" t="s">
        <v>561</v>
      </c>
      <c r="G68" s="224" t="s">
        <v>157</v>
      </c>
      <c r="H68" s="52" t="s">
        <v>151</v>
      </c>
      <c r="I68" s="52" t="s">
        <v>1824</v>
      </c>
      <c r="J68" t="s">
        <v>1566</v>
      </c>
    </row>
    <row r="69" spans="1:10">
      <c r="A69" s="53">
        <v>65</v>
      </c>
      <c r="B69" s="223" t="s">
        <v>1005</v>
      </c>
      <c r="C69" s="218" t="s">
        <v>165</v>
      </c>
      <c r="D69" s="221">
        <v>115</v>
      </c>
      <c r="E69" s="51" t="s">
        <v>1396</v>
      </c>
      <c r="F69" s="223" t="s">
        <v>561</v>
      </c>
      <c r="G69" s="52" t="s">
        <v>573</v>
      </c>
      <c r="H69" s="52" t="s">
        <v>157</v>
      </c>
      <c r="I69" s="52" t="s">
        <v>1824</v>
      </c>
    </row>
    <row r="70" spans="1:10">
      <c r="A70" s="53">
        <v>66</v>
      </c>
      <c r="B70" s="223" t="s">
        <v>1871</v>
      </c>
      <c r="C70" s="218" t="s">
        <v>171</v>
      </c>
      <c r="D70" s="221">
        <v>356.25</v>
      </c>
      <c r="E70" s="51" t="s">
        <v>527</v>
      </c>
      <c r="F70" s="223" t="s">
        <v>561</v>
      </c>
      <c r="G70" s="224" t="s">
        <v>157</v>
      </c>
      <c r="H70" s="52" t="s">
        <v>151</v>
      </c>
      <c r="I70" s="52" t="s">
        <v>1824</v>
      </c>
    </row>
    <row r="71" spans="1:10">
      <c r="A71" s="53">
        <v>67</v>
      </c>
      <c r="B71" s="223" t="s">
        <v>1872</v>
      </c>
      <c r="C71" s="218" t="s">
        <v>147</v>
      </c>
      <c r="D71" s="221">
        <v>252</v>
      </c>
      <c r="E71" s="51" t="s">
        <v>1873</v>
      </c>
      <c r="F71" s="223" t="s">
        <v>566</v>
      </c>
      <c r="G71" s="224" t="s">
        <v>1459</v>
      </c>
      <c r="H71" s="52" t="s">
        <v>157</v>
      </c>
      <c r="I71" s="52" t="s">
        <v>1816</v>
      </c>
    </row>
    <row r="72" spans="1:10">
      <c r="A72" s="53">
        <v>68</v>
      </c>
      <c r="B72" s="223" t="s">
        <v>260</v>
      </c>
      <c r="C72" s="218" t="s">
        <v>165</v>
      </c>
      <c r="D72" s="221">
        <v>2</v>
      </c>
      <c r="E72" s="51" t="s">
        <v>707</v>
      </c>
      <c r="F72" s="223" t="s">
        <v>561</v>
      </c>
      <c r="G72" s="224" t="s">
        <v>151</v>
      </c>
      <c r="H72" s="52" t="s">
        <v>157</v>
      </c>
      <c r="I72" s="52" t="s">
        <v>1816</v>
      </c>
    </row>
    <row r="73" spans="1:10">
      <c r="A73" s="53">
        <v>69</v>
      </c>
      <c r="B73" s="223" t="s">
        <v>833</v>
      </c>
      <c r="C73" s="218" t="s">
        <v>315</v>
      </c>
      <c r="D73" s="221">
        <v>300</v>
      </c>
      <c r="E73" s="51" t="s">
        <v>1403</v>
      </c>
      <c r="F73" s="223" t="s">
        <v>561</v>
      </c>
      <c r="G73" s="224" t="s">
        <v>151</v>
      </c>
      <c r="H73" s="52" t="s">
        <v>157</v>
      </c>
      <c r="I73" s="52" t="s">
        <v>1824</v>
      </c>
    </row>
    <row r="74" spans="1:10">
      <c r="A74" s="53">
        <v>70</v>
      </c>
      <c r="B74" s="223" t="s">
        <v>833</v>
      </c>
      <c r="C74" s="218" t="s">
        <v>315</v>
      </c>
      <c r="D74" s="221">
        <v>357</v>
      </c>
      <c r="E74" s="51" t="s">
        <v>1874</v>
      </c>
      <c r="F74" s="223" t="s">
        <v>561</v>
      </c>
      <c r="G74" s="224" t="s">
        <v>151</v>
      </c>
      <c r="H74" s="52" t="s">
        <v>157</v>
      </c>
      <c r="I74" s="52" t="s">
        <v>1824</v>
      </c>
    </row>
    <row r="75" spans="1:10">
      <c r="A75" s="53">
        <v>71</v>
      </c>
      <c r="B75" s="223" t="s">
        <v>1875</v>
      </c>
      <c r="C75" s="218" t="s">
        <v>147</v>
      </c>
      <c r="D75" s="221">
        <v>2286</v>
      </c>
      <c r="E75" s="51" t="s">
        <v>1876</v>
      </c>
      <c r="F75" s="223" t="s">
        <v>561</v>
      </c>
      <c r="G75" s="224" t="s">
        <v>151</v>
      </c>
      <c r="H75" s="52" t="s">
        <v>575</v>
      </c>
      <c r="I75" s="52" t="s">
        <v>1824</v>
      </c>
    </row>
    <row r="76" spans="1:10">
      <c r="A76" s="53">
        <v>72</v>
      </c>
      <c r="B76" s="223" t="s">
        <v>1877</v>
      </c>
      <c r="C76" s="218" t="s">
        <v>315</v>
      </c>
      <c r="D76" s="221">
        <v>40</v>
      </c>
      <c r="E76" s="51" t="s">
        <v>1676</v>
      </c>
      <c r="F76" s="223" t="s">
        <v>566</v>
      </c>
      <c r="G76" s="224" t="s">
        <v>151</v>
      </c>
      <c r="H76" s="52" t="s">
        <v>575</v>
      </c>
      <c r="I76" s="52" t="s">
        <v>1816</v>
      </c>
    </row>
    <row r="77" spans="1:10">
      <c r="A77" s="53">
        <v>73</v>
      </c>
      <c r="B77" s="223" t="s">
        <v>1878</v>
      </c>
      <c r="C77" s="218" t="s">
        <v>165</v>
      </c>
      <c r="D77" s="221">
        <v>100</v>
      </c>
      <c r="E77" s="51" t="s">
        <v>538</v>
      </c>
      <c r="F77" s="223" t="s">
        <v>566</v>
      </c>
      <c r="G77" s="52" t="s">
        <v>573</v>
      </c>
      <c r="H77" s="52" t="s">
        <v>157</v>
      </c>
      <c r="I77" s="52" t="s">
        <v>1816</v>
      </c>
    </row>
    <row r="78" spans="1:10">
      <c r="A78" s="53">
        <v>74</v>
      </c>
      <c r="B78" s="223" t="s">
        <v>1879</v>
      </c>
      <c r="C78" s="218" t="s">
        <v>315</v>
      </c>
      <c r="D78" s="221">
        <v>420</v>
      </c>
      <c r="E78" s="51" t="s">
        <v>540</v>
      </c>
      <c r="F78" s="223" t="s">
        <v>561</v>
      </c>
      <c r="G78" s="52" t="s">
        <v>763</v>
      </c>
      <c r="H78" s="52" t="s">
        <v>157</v>
      </c>
      <c r="I78" s="52" t="s">
        <v>1880</v>
      </c>
    </row>
    <row r="79" spans="1:10">
      <c r="A79" s="53">
        <v>75</v>
      </c>
      <c r="B79" s="223" t="s">
        <v>1881</v>
      </c>
      <c r="C79" s="218" t="s">
        <v>181</v>
      </c>
      <c r="D79" s="221">
        <v>200</v>
      </c>
      <c r="E79" s="51" t="s">
        <v>541</v>
      </c>
      <c r="F79" s="223" t="s">
        <v>566</v>
      </c>
      <c r="G79" s="52" t="s">
        <v>763</v>
      </c>
      <c r="H79" s="52" t="s">
        <v>157</v>
      </c>
      <c r="I79" s="52" t="s">
        <v>1816</v>
      </c>
    </row>
    <row r="80" spans="1:10">
      <c r="A80" s="53">
        <v>76</v>
      </c>
      <c r="B80" s="223" t="s">
        <v>886</v>
      </c>
      <c r="C80" s="218" t="s">
        <v>181</v>
      </c>
      <c r="D80" s="221">
        <v>3000</v>
      </c>
      <c r="E80" s="51" t="s">
        <v>1681</v>
      </c>
      <c r="F80" s="223" t="s">
        <v>561</v>
      </c>
      <c r="G80" s="52" t="s">
        <v>573</v>
      </c>
      <c r="H80" s="52" t="s">
        <v>157</v>
      </c>
      <c r="I80" s="52" t="s">
        <v>1824</v>
      </c>
    </row>
    <row r="81" spans="1:10">
      <c r="A81" s="53">
        <v>77</v>
      </c>
      <c r="B81" s="223" t="s">
        <v>1882</v>
      </c>
      <c r="C81" s="218" t="s">
        <v>315</v>
      </c>
      <c r="D81" s="221">
        <v>230</v>
      </c>
      <c r="E81" s="51" t="s">
        <v>545</v>
      </c>
      <c r="F81" s="223" t="s">
        <v>561</v>
      </c>
      <c r="G81" s="52" t="s">
        <v>763</v>
      </c>
      <c r="H81" s="52" t="s">
        <v>157</v>
      </c>
      <c r="I81" s="52" t="s">
        <v>1816</v>
      </c>
    </row>
    <row r="82" spans="1:10">
      <c r="A82" s="53">
        <v>78</v>
      </c>
      <c r="B82" s="223" t="s">
        <v>1870</v>
      </c>
      <c r="C82" s="218" t="s">
        <v>181</v>
      </c>
      <c r="D82" s="221">
        <v>7800</v>
      </c>
      <c r="E82" s="51" t="s">
        <v>1883</v>
      </c>
      <c r="F82" s="223" t="s">
        <v>561</v>
      </c>
      <c r="G82" s="52" t="s">
        <v>157</v>
      </c>
      <c r="H82" s="52" t="s">
        <v>151</v>
      </c>
      <c r="I82" s="52" t="s">
        <v>1824</v>
      </c>
      <c r="J82" t="s">
        <v>1566</v>
      </c>
    </row>
    <row r="83" spans="1:10">
      <c r="A83" s="53">
        <v>79</v>
      </c>
      <c r="B83" s="223" t="s">
        <v>833</v>
      </c>
      <c r="C83" s="218" t="s">
        <v>315</v>
      </c>
      <c r="D83" s="221">
        <v>483</v>
      </c>
      <c r="E83" s="51" t="s">
        <v>1420</v>
      </c>
      <c r="F83" s="223" t="s">
        <v>561</v>
      </c>
      <c r="G83" s="52" t="s">
        <v>157</v>
      </c>
      <c r="H83" s="52" t="s">
        <v>151</v>
      </c>
      <c r="I83" s="52" t="s">
        <v>1824</v>
      </c>
    </row>
    <row r="84" spans="1:10">
      <c r="A84" s="53">
        <v>80</v>
      </c>
      <c r="B84" s="223" t="s">
        <v>1884</v>
      </c>
      <c r="C84" s="218" t="s">
        <v>171</v>
      </c>
      <c r="D84" s="221">
        <v>360</v>
      </c>
      <c r="E84" s="51" t="s">
        <v>551</v>
      </c>
      <c r="F84" s="223" t="s">
        <v>566</v>
      </c>
      <c r="G84" s="224" t="s">
        <v>575</v>
      </c>
      <c r="H84" s="52" t="s">
        <v>151</v>
      </c>
      <c r="I84" s="52" t="s">
        <v>1816</v>
      </c>
    </row>
    <row r="85" spans="1:10">
      <c r="A85" s="53">
        <v>81</v>
      </c>
      <c r="B85" s="223" t="s">
        <v>1166</v>
      </c>
      <c r="C85" s="218" t="s">
        <v>159</v>
      </c>
      <c r="D85" s="221">
        <v>249</v>
      </c>
      <c r="E85" s="222" t="s">
        <v>1786</v>
      </c>
      <c r="F85" s="223" t="s">
        <v>561</v>
      </c>
      <c r="G85" s="224" t="s">
        <v>157</v>
      </c>
      <c r="H85" s="52" t="s">
        <v>151</v>
      </c>
      <c r="I85" s="52" t="s">
        <v>1824</v>
      </c>
    </row>
    <row r="86" spans="1:10">
      <c r="A86" s="53">
        <v>82</v>
      </c>
      <c r="B86" s="223" t="s">
        <v>952</v>
      </c>
      <c r="C86" s="218" t="s">
        <v>315</v>
      </c>
      <c r="D86" s="221">
        <v>200</v>
      </c>
      <c r="E86" s="51" t="s">
        <v>1424</v>
      </c>
      <c r="F86" s="223" t="s">
        <v>561</v>
      </c>
      <c r="G86" s="224" t="s">
        <v>763</v>
      </c>
      <c r="H86" s="52" t="s">
        <v>157</v>
      </c>
      <c r="I86" s="52" t="s">
        <v>1824</v>
      </c>
    </row>
    <row r="87" spans="1:10">
      <c r="A87" s="53">
        <v>83</v>
      </c>
      <c r="B87" s="223" t="s">
        <v>1885</v>
      </c>
      <c r="C87" s="218" t="s">
        <v>315</v>
      </c>
      <c r="D87" s="221">
        <v>420</v>
      </c>
      <c r="E87" s="51" t="s">
        <v>1688</v>
      </c>
      <c r="F87" s="223" t="s">
        <v>561</v>
      </c>
      <c r="G87" s="52" t="s">
        <v>573</v>
      </c>
      <c r="H87" s="52" t="s">
        <v>157</v>
      </c>
      <c r="I87" s="52" t="s">
        <v>1824</v>
      </c>
    </row>
    <row r="88" spans="1:10">
      <c r="A88" s="53">
        <v>84</v>
      </c>
      <c r="B88" s="223" t="s">
        <v>1886</v>
      </c>
      <c r="C88" s="218" t="s">
        <v>181</v>
      </c>
      <c r="D88" s="221">
        <v>810</v>
      </c>
      <c r="E88" s="51" t="s">
        <v>556</v>
      </c>
      <c r="F88" s="223" t="s">
        <v>561</v>
      </c>
      <c r="G88" s="52" t="s">
        <v>573</v>
      </c>
      <c r="H88" s="52" t="s">
        <v>157</v>
      </c>
      <c r="I88" s="52" t="s">
        <v>1824</v>
      </c>
    </row>
    <row r="89" spans="1:10">
      <c r="A89" s="53">
        <v>85</v>
      </c>
      <c r="B89" s="53" t="s">
        <v>1166</v>
      </c>
      <c r="C89" s="218" t="s">
        <v>159</v>
      </c>
      <c r="D89" s="226">
        <v>400</v>
      </c>
      <c r="E89" s="222" t="s">
        <v>1887</v>
      </c>
      <c r="F89" s="223" t="s">
        <v>561</v>
      </c>
      <c r="G89" s="52" t="s">
        <v>154</v>
      </c>
      <c r="H89" s="52" t="s">
        <v>157</v>
      </c>
      <c r="I89" s="52" t="s">
        <v>1816</v>
      </c>
    </row>
    <row r="90" spans="1:10">
      <c r="A90" s="53">
        <v>86</v>
      </c>
      <c r="B90" s="53" t="s">
        <v>1888</v>
      </c>
      <c r="C90" s="218" t="s">
        <v>159</v>
      </c>
      <c r="D90" s="226">
        <v>1292</v>
      </c>
      <c r="E90" s="222" t="s">
        <v>1430</v>
      </c>
      <c r="F90" s="223" t="s">
        <v>561</v>
      </c>
      <c r="G90" s="52" t="s">
        <v>154</v>
      </c>
      <c r="H90" s="52" t="s">
        <v>157</v>
      </c>
      <c r="I90" s="52" t="s">
        <v>1816</v>
      </c>
    </row>
    <row r="91" spans="1:10">
      <c r="A91" s="53">
        <v>87</v>
      </c>
      <c r="B91" s="53" t="s">
        <v>1166</v>
      </c>
      <c r="C91" s="218" t="s">
        <v>159</v>
      </c>
      <c r="D91" s="226">
        <v>680</v>
      </c>
      <c r="E91" s="51" t="s">
        <v>1692</v>
      </c>
      <c r="F91" s="223" t="s">
        <v>561</v>
      </c>
      <c r="G91" s="52" t="s">
        <v>154</v>
      </c>
      <c r="H91" s="52" t="s">
        <v>157</v>
      </c>
      <c r="I91" s="52" t="s">
        <v>1816</v>
      </c>
    </row>
    <row r="92" spans="1:10">
      <c r="A92" s="53">
        <v>88</v>
      </c>
      <c r="B92" s="53" t="s">
        <v>1166</v>
      </c>
      <c r="C92" s="218" t="s">
        <v>159</v>
      </c>
      <c r="D92" s="226">
        <v>180</v>
      </c>
      <c r="E92" s="51" t="s">
        <v>1434</v>
      </c>
      <c r="F92" s="223" t="s">
        <v>561</v>
      </c>
      <c r="G92" s="52" t="s">
        <v>154</v>
      </c>
      <c r="H92" s="52" t="s">
        <v>157</v>
      </c>
      <c r="I92" s="52" t="s">
        <v>1816</v>
      </c>
    </row>
    <row r="93" spans="1:10">
      <c r="A93" s="53">
        <v>89</v>
      </c>
      <c r="B93" s="53" t="s">
        <v>1166</v>
      </c>
      <c r="C93" s="218" t="s">
        <v>159</v>
      </c>
      <c r="D93" s="226">
        <v>145</v>
      </c>
      <c r="E93" s="51" t="s">
        <v>1436</v>
      </c>
      <c r="F93" s="223" t="s">
        <v>561</v>
      </c>
      <c r="G93" s="52" t="s">
        <v>154</v>
      </c>
      <c r="H93" s="52" t="s">
        <v>157</v>
      </c>
      <c r="I93" s="52" t="s">
        <v>1816</v>
      </c>
    </row>
    <row r="94" spans="1:10">
      <c r="A94" s="53">
        <v>90</v>
      </c>
      <c r="B94" s="53" t="s">
        <v>522</v>
      </c>
      <c r="C94" s="218" t="s">
        <v>315</v>
      </c>
      <c r="D94" s="53">
        <v>410</v>
      </c>
      <c r="E94" s="51" t="s">
        <v>570</v>
      </c>
      <c r="F94" s="223" t="s">
        <v>561</v>
      </c>
      <c r="G94" s="52" t="s">
        <v>154</v>
      </c>
      <c r="H94" s="52" t="s">
        <v>157</v>
      </c>
      <c r="I94" s="52" t="s">
        <v>1816</v>
      </c>
    </row>
    <row r="95" spans="1:10">
      <c r="A95" s="53">
        <v>91</v>
      </c>
      <c r="B95" s="52" t="s">
        <v>1166</v>
      </c>
      <c r="C95" s="218" t="s">
        <v>159</v>
      </c>
      <c r="D95" s="63">
        <v>392</v>
      </c>
      <c r="E95" s="51" t="s">
        <v>1439</v>
      </c>
      <c r="F95" s="223" t="s">
        <v>561</v>
      </c>
      <c r="G95" s="52" t="s">
        <v>157</v>
      </c>
      <c r="H95" s="52" t="s">
        <v>151</v>
      </c>
      <c r="I95" s="52" t="s">
        <v>1824</v>
      </c>
    </row>
    <row r="96" spans="1:10">
      <c r="A96" s="53">
        <v>92</v>
      </c>
      <c r="B96" s="52" t="s">
        <v>886</v>
      </c>
      <c r="C96" s="218" t="s">
        <v>181</v>
      </c>
      <c r="D96" s="63">
        <v>3400</v>
      </c>
      <c r="E96" s="51" t="s">
        <v>1889</v>
      </c>
      <c r="F96" s="223" t="s">
        <v>561</v>
      </c>
      <c r="G96" s="52" t="s">
        <v>573</v>
      </c>
      <c r="H96" s="52" t="s">
        <v>157</v>
      </c>
      <c r="I96" s="52" t="s">
        <v>1824</v>
      </c>
    </row>
    <row r="97" spans="1:10">
      <c r="A97" s="53">
        <v>93</v>
      </c>
      <c r="B97" s="52" t="s">
        <v>1649</v>
      </c>
      <c r="C97" s="218" t="s">
        <v>147</v>
      </c>
      <c r="D97" s="63">
        <v>605</v>
      </c>
      <c r="E97" s="51" t="s">
        <v>1796</v>
      </c>
      <c r="F97" s="52" t="s">
        <v>561</v>
      </c>
      <c r="G97" s="52" t="s">
        <v>157</v>
      </c>
      <c r="H97" s="52" t="s">
        <v>157</v>
      </c>
      <c r="I97" s="52" t="s">
        <v>1824</v>
      </c>
    </row>
    <row r="98" spans="1:10">
      <c r="A98" s="53">
        <v>94</v>
      </c>
      <c r="B98" s="52" t="s">
        <v>1890</v>
      </c>
      <c r="C98" s="218" t="s">
        <v>147</v>
      </c>
      <c r="D98" s="63">
        <f>2255-145*2</f>
        <v>1965</v>
      </c>
      <c r="E98" s="51" t="s">
        <v>1798</v>
      </c>
      <c r="F98" s="52" t="s">
        <v>561</v>
      </c>
      <c r="G98" s="52" t="s">
        <v>157</v>
      </c>
      <c r="H98" s="52" t="s">
        <v>157</v>
      </c>
      <c r="I98" s="52" t="s">
        <v>1824</v>
      </c>
      <c r="J98" s="63">
        <f>2255-145*2</f>
        <v>1965</v>
      </c>
    </row>
    <row r="99" spans="1:10">
      <c r="A99" s="53">
        <v>95</v>
      </c>
      <c r="B99" s="52" t="s">
        <v>1891</v>
      </c>
      <c r="C99" s="218" t="s">
        <v>147</v>
      </c>
      <c r="D99" s="63">
        <f>2086</f>
        <v>2086</v>
      </c>
      <c r="E99" s="51" t="s">
        <v>1892</v>
      </c>
      <c r="F99" s="52" t="s">
        <v>561</v>
      </c>
      <c r="G99" s="52" t="s">
        <v>157</v>
      </c>
      <c r="H99" s="52" t="s">
        <v>157</v>
      </c>
      <c r="I99" s="52" t="s">
        <v>1824</v>
      </c>
      <c r="J99" s="63">
        <f>2086</f>
        <v>2086</v>
      </c>
    </row>
    <row r="100" spans="1:10">
      <c r="A100" s="53">
        <v>96</v>
      </c>
      <c r="B100" s="52" t="s">
        <v>1893</v>
      </c>
      <c r="C100" s="218" t="s">
        <v>147</v>
      </c>
      <c r="D100" s="63">
        <f>119+58.01+145+120.8+89.55+46.59</f>
        <v>578.95</v>
      </c>
      <c r="E100" s="51" t="s">
        <v>1894</v>
      </c>
      <c r="F100" s="52" t="s">
        <v>561</v>
      </c>
      <c r="G100" s="52" t="s">
        <v>157</v>
      </c>
      <c r="H100" s="52" t="s">
        <v>157</v>
      </c>
      <c r="I100" s="52" t="s">
        <v>1824</v>
      </c>
      <c r="J100" s="63">
        <f>119+58.01+145+120.8+89.55+46.59</f>
        <v>578.95</v>
      </c>
    </row>
    <row r="101" s="122" customFormat="1" spans="1:10">
      <c r="A101" s="231"/>
      <c r="B101" s="118"/>
      <c r="C101" s="232"/>
      <c r="D101" s="120">
        <f>SUM(D4:D100)</f>
        <v>173191.13</v>
      </c>
      <c r="E101" s="121"/>
      <c r="F101" s="118"/>
      <c r="G101" s="118"/>
      <c r="H101" s="118"/>
      <c r="I101" s="118"/>
    </row>
    <row r="102" spans="1:10">
      <c r="A102" s="118"/>
      <c r="B102" s="233" t="s">
        <v>197</v>
      </c>
      <c r="C102" s="120"/>
      <c r="D102" s="121"/>
      <c r="E102" s="118" t="s">
        <v>785</v>
      </c>
      <c r="F102" s="118"/>
      <c r="G102" s="118"/>
      <c r="H102" s="234" t="s">
        <v>970</v>
      </c>
      <c r="I102" s="118"/>
    </row>
    <row r="103" customFormat="1" spans="1:10">
      <c r="B103" s="235"/>
      <c r="D103" s="236">
        <v>170647.18</v>
      </c>
      <c r="F103" s="237"/>
      <c r="H103" s="238"/>
    </row>
    <row r="104" customFormat="1" spans="1:10">
      <c r="D104">
        <f>D101-D103</f>
        <v>2543.95000000001</v>
      </c>
    </row>
    <row r="105" customFormat="1"/>
    <row r="106" customFormat="1"/>
    <row r="107" customFormat="1" spans="1:10">
      <c r="B107" t="s">
        <v>1895</v>
      </c>
    </row>
    <row r="108" customFormat="1" spans="1:10">
      <c r="B108" t="s">
        <v>1896</v>
      </c>
    </row>
    <row r="111" spans="1:10">
      <c r="D111">
        <f>145+5+749+1331+146.5+10.25</f>
        <v>2386.75</v>
      </c>
    </row>
  </sheetData>
  <mergeCells count="3">
    <mergeCell ref="A1:I1"/>
    <mergeCell ref="A2:I2"/>
    <mergeCell ref="A65:A66"/>
  </mergeCells>
  <dataValidations count="4">
    <dataValidation type="list" allowBlank="1" showInputMessage="1" showErrorMessage="1" sqref="H103">
      <formula1>"现金,转账,微信,支付宝,其他"</formula1>
    </dataValidation>
    <dataValidation type="list" allowBlank="1" showInputMessage="1" showErrorMessage="1" sqref="C1:C101">
      <formula1>"材料费,机械费,工资,福利费,招待费,差旅费,车辆费,办公费,租赁费,水电费,其他,安全费"</formula1>
    </dataValidation>
    <dataValidation type="list" allowBlank="1" showInputMessage="1" showErrorMessage="1" sqref="F1:F3">
      <formula1>"是,否"</formula1>
    </dataValidation>
    <dataValidation type="list" allowBlank="1" showInputMessage="1" showErrorMessage="1" sqref="F4:F102">
      <formula1>"有,无"</formula1>
    </dataValidation>
  </dataValidations>
  <pageMargins left="0.75" right="0.75" top="1" bottom="1" header="0.5" footer="0.5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106"/>
  <sheetViews>
    <sheetView topLeftCell="A88" workbookViewId="0">
      <selection activeCell="D104" sqref="D104"/>
    </sheetView>
  </sheetViews>
  <sheetFormatPr defaultColWidth="9" defaultRowHeight="13.5"/>
  <cols>
    <col min="1" max="1" width="7" style="76" customWidth="1"/>
    <col min="2" max="2" width="39" style="76" customWidth="1"/>
    <col min="3" max="3" width="9.225" style="76" customWidth="1"/>
    <col min="4" max="4" width="10.375" style="76"/>
    <col min="5" max="5" width="24.5583333333333" style="76" customWidth="1"/>
    <col min="6" max="16384" width="9" style="76"/>
  </cols>
  <sheetData>
    <row r="1" s="76" customFormat="1" ht="27" spans="1:20">
      <c r="A1" s="145" t="s">
        <v>136</v>
      </c>
      <c r="B1" s="146"/>
      <c r="C1" s="146"/>
      <c r="D1" s="146"/>
      <c r="E1" s="147"/>
      <c r="F1" s="146"/>
      <c r="G1" s="146"/>
      <c r="H1" s="146"/>
      <c r="I1" s="146"/>
    </row>
    <row r="2" s="76" customFormat="1" ht="22" customHeight="1" spans="1:20">
      <c r="A2" s="168" t="s">
        <v>1897</v>
      </c>
      <c r="B2" s="168"/>
      <c r="C2" s="168"/>
      <c r="D2" s="168"/>
      <c r="E2" s="169"/>
      <c r="F2" s="168"/>
      <c r="G2" s="168"/>
      <c r="H2" s="168"/>
      <c r="I2" s="168"/>
      <c r="K2" s="198" t="s">
        <v>1898</v>
      </c>
      <c r="L2" s="198"/>
      <c r="M2" s="198"/>
      <c r="N2" s="198"/>
      <c r="O2" s="198"/>
      <c r="P2" s="198"/>
      <c r="Q2" s="198"/>
      <c r="R2" s="198"/>
      <c r="S2" s="198"/>
    </row>
    <row r="3" s="76" customFormat="1" ht="36" customHeight="1" spans="1:20">
      <c r="A3" s="170" t="s">
        <v>138</v>
      </c>
      <c r="B3" s="170" t="s">
        <v>139</v>
      </c>
      <c r="C3" s="170" t="s">
        <v>140</v>
      </c>
      <c r="D3" s="170" t="s">
        <v>141</v>
      </c>
      <c r="E3" s="171" t="s">
        <v>142</v>
      </c>
      <c r="F3" s="170" t="s">
        <v>143</v>
      </c>
      <c r="G3" s="170" t="s">
        <v>144</v>
      </c>
      <c r="H3" s="170" t="s">
        <v>145</v>
      </c>
      <c r="I3" s="170" t="s">
        <v>3</v>
      </c>
      <c r="K3" s="199" t="s">
        <v>1899</v>
      </c>
      <c r="L3" s="199"/>
      <c r="M3" s="199"/>
      <c r="N3" s="199"/>
      <c r="O3" s="199"/>
      <c r="P3" s="199"/>
      <c r="Q3" s="199"/>
      <c r="R3" s="199"/>
      <c r="S3" s="199"/>
      <c r="T3" s="199"/>
    </row>
    <row r="4" s="76" customFormat="1" ht="14" customHeight="1" spans="1:20">
      <c r="A4" s="84">
        <v>1</v>
      </c>
      <c r="B4" s="200" t="s">
        <v>1900</v>
      </c>
      <c r="C4" s="201" t="s">
        <v>147</v>
      </c>
      <c r="D4" s="202">
        <v>2820.7</v>
      </c>
      <c r="E4" s="203"/>
      <c r="F4" s="200" t="s">
        <v>561</v>
      </c>
      <c r="G4" s="200" t="s">
        <v>573</v>
      </c>
      <c r="H4" s="200" t="s">
        <v>151</v>
      </c>
      <c r="K4" s="204" t="s">
        <v>1901</v>
      </c>
      <c r="L4" s="204"/>
      <c r="M4" s="204"/>
      <c r="N4" s="204"/>
      <c r="O4" s="204"/>
      <c r="P4" s="204"/>
      <c r="Q4" s="204"/>
      <c r="R4" s="204"/>
      <c r="S4" s="204"/>
      <c r="T4" s="204"/>
    </row>
    <row r="5" s="76" customFormat="1" ht="14" customHeight="1" spans="1:20">
      <c r="A5" s="84">
        <v>2</v>
      </c>
      <c r="B5" s="200" t="s">
        <v>1902</v>
      </c>
      <c r="C5" s="201" t="s">
        <v>147</v>
      </c>
      <c r="D5" s="202">
        <v>225</v>
      </c>
      <c r="E5" s="203"/>
      <c r="F5" s="200" t="s">
        <v>561</v>
      </c>
      <c r="G5" s="200" t="s">
        <v>575</v>
      </c>
      <c r="H5" s="200" t="s">
        <v>151</v>
      </c>
      <c r="K5" s="204"/>
      <c r="L5" s="204"/>
      <c r="M5" s="204"/>
      <c r="N5" s="204"/>
      <c r="O5" s="204"/>
      <c r="P5" s="204"/>
      <c r="Q5" s="204"/>
      <c r="R5" s="204"/>
      <c r="S5" s="204"/>
      <c r="T5" s="204"/>
    </row>
    <row r="6" s="76" customFormat="1" ht="14" customHeight="1" spans="1:20">
      <c r="A6" s="84">
        <v>3</v>
      </c>
      <c r="B6" s="200" t="s">
        <v>1903</v>
      </c>
      <c r="C6" s="201" t="s">
        <v>216</v>
      </c>
      <c r="D6" s="202">
        <v>220</v>
      </c>
      <c r="E6" s="203"/>
      <c r="F6" s="200" t="s">
        <v>561</v>
      </c>
      <c r="G6" s="200" t="s">
        <v>575</v>
      </c>
      <c r="H6" s="200" t="s">
        <v>151</v>
      </c>
      <c r="K6" s="204" t="s">
        <v>1904</v>
      </c>
      <c r="L6" s="204"/>
      <c r="M6" s="204"/>
      <c r="N6" s="204"/>
      <c r="O6" s="204"/>
      <c r="P6" s="204"/>
      <c r="Q6" s="204"/>
      <c r="R6" s="204"/>
      <c r="S6" s="204"/>
      <c r="T6" s="204"/>
    </row>
    <row r="7" s="76" customFormat="1" ht="14" customHeight="1" spans="1:20">
      <c r="A7" s="84">
        <v>4</v>
      </c>
      <c r="B7" s="200" t="s">
        <v>1905</v>
      </c>
      <c r="C7" s="201" t="s">
        <v>315</v>
      </c>
      <c r="D7" s="202">
        <v>420</v>
      </c>
      <c r="E7" s="203"/>
      <c r="F7" s="200" t="s">
        <v>561</v>
      </c>
      <c r="G7" s="200" t="s">
        <v>763</v>
      </c>
      <c r="H7" s="200" t="s">
        <v>157</v>
      </c>
      <c r="K7" s="198"/>
      <c r="L7" s="198"/>
      <c r="M7" s="198"/>
      <c r="N7" s="198"/>
      <c r="O7" s="198"/>
      <c r="P7" s="198"/>
      <c r="Q7" s="198"/>
      <c r="R7" s="198"/>
      <c r="S7" s="198"/>
      <c r="T7" s="198"/>
    </row>
    <row r="8" s="76" customFormat="1" ht="14" customHeight="1" spans="1:20">
      <c r="A8" s="84">
        <v>5</v>
      </c>
      <c r="B8" s="200" t="s">
        <v>1906</v>
      </c>
      <c r="C8" s="201" t="s">
        <v>171</v>
      </c>
      <c r="D8" s="202">
        <v>72</v>
      </c>
      <c r="E8" s="203" t="s">
        <v>425</v>
      </c>
      <c r="F8" s="200" t="s">
        <v>561</v>
      </c>
      <c r="G8" s="200" t="s">
        <v>157</v>
      </c>
      <c r="H8" s="200" t="s">
        <v>573</v>
      </c>
      <c r="K8" s="198"/>
      <c r="L8" s="198"/>
      <c r="M8" s="198"/>
      <c r="N8" s="198"/>
      <c r="O8" s="198"/>
      <c r="P8" s="198"/>
      <c r="Q8" s="198"/>
      <c r="R8" s="198"/>
      <c r="S8" s="198"/>
      <c r="T8" s="198"/>
    </row>
    <row r="9" s="76" customFormat="1" ht="14" customHeight="1" spans="1:20">
      <c r="A9" s="84">
        <v>6</v>
      </c>
      <c r="B9" s="200" t="s">
        <v>1907</v>
      </c>
      <c r="C9" s="201" t="s">
        <v>171</v>
      </c>
      <c r="D9" s="202">
        <v>48</v>
      </c>
      <c r="E9" s="203" t="s">
        <v>849</v>
      </c>
      <c r="F9" s="200" t="s">
        <v>561</v>
      </c>
      <c r="G9" s="200" t="s">
        <v>157</v>
      </c>
      <c r="H9" s="200" t="s">
        <v>573</v>
      </c>
      <c r="K9" s="198"/>
      <c r="L9" s="198"/>
      <c r="M9" s="198"/>
      <c r="N9" s="198"/>
      <c r="O9" s="198"/>
      <c r="P9" s="198"/>
      <c r="Q9" s="198"/>
      <c r="R9" s="198"/>
      <c r="S9" s="198"/>
      <c r="T9" s="198"/>
    </row>
    <row r="10" s="76" customFormat="1" ht="14" customHeight="1" spans="1:20">
      <c r="A10" s="84">
        <v>7</v>
      </c>
      <c r="B10" s="200" t="s">
        <v>1908</v>
      </c>
      <c r="C10" s="201" t="s">
        <v>171</v>
      </c>
      <c r="D10" s="202">
        <v>108.6</v>
      </c>
      <c r="E10" s="203" t="s">
        <v>851</v>
      </c>
      <c r="F10" s="200" t="s">
        <v>561</v>
      </c>
      <c r="G10" s="200" t="s">
        <v>157</v>
      </c>
      <c r="H10" s="200" t="s">
        <v>573</v>
      </c>
      <c r="K10" s="204"/>
      <c r="L10" s="204"/>
      <c r="M10" s="204"/>
      <c r="N10" s="204"/>
      <c r="O10" s="204"/>
      <c r="P10" s="204"/>
      <c r="Q10" s="204"/>
      <c r="R10" s="204"/>
      <c r="S10" s="204"/>
      <c r="T10" s="204"/>
    </row>
    <row r="11" s="76" customFormat="1" ht="14" customHeight="1" spans="1:20">
      <c r="A11" s="84">
        <v>8</v>
      </c>
      <c r="B11" s="200" t="s">
        <v>886</v>
      </c>
      <c r="C11" s="201" t="s">
        <v>181</v>
      </c>
      <c r="D11" s="202">
        <v>3000</v>
      </c>
      <c r="E11" s="203" t="s">
        <v>1521</v>
      </c>
      <c r="F11" s="200" t="s">
        <v>561</v>
      </c>
      <c r="G11" s="200" t="s">
        <v>575</v>
      </c>
      <c r="H11" s="200" t="s">
        <v>157</v>
      </c>
      <c r="K11" s="198"/>
      <c r="L11" s="198"/>
      <c r="M11" s="198"/>
      <c r="N11" s="198"/>
      <c r="O11" s="198"/>
      <c r="P11" s="198"/>
      <c r="Q11" s="198"/>
      <c r="R11" s="198"/>
      <c r="S11" s="198"/>
    </row>
    <row r="12" s="196" customFormat="1" ht="14" customHeight="1" spans="1:20">
      <c r="A12" s="205">
        <v>9</v>
      </c>
      <c r="B12" s="200" t="s">
        <v>1909</v>
      </c>
      <c r="C12" s="201" t="s">
        <v>171</v>
      </c>
      <c r="D12" s="202">
        <v>2500</v>
      </c>
      <c r="E12" s="203" t="s">
        <v>1292</v>
      </c>
      <c r="F12" s="200" t="s">
        <v>561</v>
      </c>
      <c r="G12" s="200" t="s">
        <v>157</v>
      </c>
      <c r="H12" s="200" t="s">
        <v>151</v>
      </c>
      <c r="I12" s="196" t="s">
        <v>1910</v>
      </c>
      <c r="K12" s="198"/>
      <c r="L12" s="198"/>
      <c r="M12" s="198"/>
      <c r="N12" s="198"/>
      <c r="O12" s="198"/>
      <c r="P12" s="198"/>
      <c r="Q12" s="198"/>
      <c r="R12" s="198"/>
      <c r="S12" s="198"/>
    </row>
    <row r="13" s="76" customFormat="1" ht="14" customHeight="1" spans="1:20">
      <c r="A13" s="84">
        <v>10</v>
      </c>
      <c r="B13" s="200" t="s">
        <v>989</v>
      </c>
      <c r="C13" s="201" t="s">
        <v>165</v>
      </c>
      <c r="D13" s="202">
        <v>23</v>
      </c>
      <c r="E13" s="203" t="s">
        <v>227</v>
      </c>
      <c r="F13" s="200" t="s">
        <v>561</v>
      </c>
      <c r="G13" s="200" t="s">
        <v>157</v>
      </c>
      <c r="H13" s="200" t="s">
        <v>151</v>
      </c>
      <c r="K13" s="198"/>
      <c r="L13" s="198"/>
      <c r="M13" s="198"/>
      <c r="N13" s="198"/>
      <c r="O13" s="198"/>
      <c r="P13" s="198"/>
      <c r="Q13" s="198"/>
      <c r="R13" s="198"/>
      <c r="S13" s="198"/>
    </row>
    <row r="14" s="76" customFormat="1" ht="14" customHeight="1" spans="1:20">
      <c r="A14" s="84">
        <v>11</v>
      </c>
      <c r="B14" s="200" t="s">
        <v>886</v>
      </c>
      <c r="C14" s="201" t="s">
        <v>181</v>
      </c>
      <c r="D14" s="202">
        <v>2740</v>
      </c>
      <c r="E14" s="203" t="s">
        <v>1611</v>
      </c>
      <c r="F14" s="200" t="s">
        <v>561</v>
      </c>
      <c r="G14" s="200" t="s">
        <v>575</v>
      </c>
      <c r="H14" s="200" t="s">
        <v>157</v>
      </c>
      <c r="K14" s="198"/>
      <c r="L14" s="198"/>
      <c r="M14" s="198"/>
      <c r="N14" s="198"/>
      <c r="O14" s="198"/>
      <c r="P14" s="198"/>
      <c r="Q14" s="198"/>
      <c r="R14" s="198"/>
      <c r="S14" s="198"/>
    </row>
    <row r="15" s="76" customFormat="1" ht="14" customHeight="1" spans="1:20">
      <c r="A15" s="84">
        <v>12</v>
      </c>
      <c r="B15" s="200" t="s">
        <v>1911</v>
      </c>
      <c r="C15" s="201" t="s">
        <v>147</v>
      </c>
      <c r="D15" s="202">
        <f>132+259+160+206+30+15+10+190+202+450+15+130+428+28+138.44+90+180+157+90+200</f>
        <v>3110.44</v>
      </c>
      <c r="E15" s="203" t="s">
        <v>1912</v>
      </c>
      <c r="F15" s="200" t="s">
        <v>561</v>
      </c>
      <c r="G15" s="200" t="s">
        <v>157</v>
      </c>
      <c r="H15" s="200" t="s">
        <v>1036</v>
      </c>
      <c r="I15" s="76" t="s">
        <v>1913</v>
      </c>
      <c r="K15" s="198"/>
      <c r="L15" s="198"/>
      <c r="M15" s="198"/>
      <c r="N15" s="198"/>
      <c r="O15" s="198"/>
      <c r="P15" s="198"/>
      <c r="Q15" s="198"/>
      <c r="R15" s="198"/>
      <c r="S15" s="198"/>
    </row>
    <row r="16" s="76" customFormat="1" ht="14" customHeight="1" spans="1:20">
      <c r="A16" s="84">
        <v>13</v>
      </c>
      <c r="B16" s="200" t="s">
        <v>1914</v>
      </c>
      <c r="C16" s="201" t="s">
        <v>147</v>
      </c>
      <c r="D16" s="202">
        <f>330+310+336+364</f>
        <v>1340</v>
      </c>
      <c r="E16" s="203" t="s">
        <v>1915</v>
      </c>
      <c r="F16" s="200" t="s">
        <v>561</v>
      </c>
      <c r="G16" s="200" t="s">
        <v>157</v>
      </c>
      <c r="H16" s="200" t="s">
        <v>1036</v>
      </c>
      <c r="K16" s="198"/>
      <c r="L16" s="198"/>
      <c r="M16" s="198"/>
      <c r="N16" s="198"/>
      <c r="O16" s="198"/>
      <c r="P16" s="198"/>
      <c r="Q16" s="198"/>
      <c r="R16" s="198"/>
      <c r="S16" s="198"/>
    </row>
    <row r="17" s="76" customFormat="1" ht="14" customHeight="1" spans="1:20">
      <c r="A17" s="84">
        <v>14</v>
      </c>
      <c r="B17" s="200" t="s">
        <v>522</v>
      </c>
      <c r="C17" s="201" t="s">
        <v>315</v>
      </c>
      <c r="D17" s="202">
        <v>300</v>
      </c>
      <c r="E17" s="203" t="s">
        <v>1300</v>
      </c>
      <c r="F17" s="200" t="s">
        <v>561</v>
      </c>
      <c r="G17" s="200" t="s">
        <v>573</v>
      </c>
      <c r="H17" s="200" t="s">
        <v>157</v>
      </c>
      <c r="K17" s="198"/>
      <c r="L17" s="198"/>
      <c r="M17" s="198"/>
      <c r="N17" s="198"/>
      <c r="O17" s="198"/>
      <c r="P17" s="198"/>
      <c r="Q17" s="198"/>
      <c r="R17" s="198"/>
      <c r="S17" s="198"/>
    </row>
    <row r="18" s="76" customFormat="1" ht="14" customHeight="1" spans="1:20">
      <c r="A18" s="84">
        <v>15</v>
      </c>
      <c r="B18" s="200" t="s">
        <v>886</v>
      </c>
      <c r="C18" s="201" t="s">
        <v>181</v>
      </c>
      <c r="D18" s="202">
        <v>3270</v>
      </c>
      <c r="E18" s="203" t="s">
        <v>1302</v>
      </c>
      <c r="F18" s="200" t="s">
        <v>561</v>
      </c>
      <c r="G18" s="200" t="s">
        <v>575</v>
      </c>
      <c r="H18" s="200" t="s">
        <v>157</v>
      </c>
      <c r="K18" s="198"/>
      <c r="L18" s="198"/>
      <c r="M18" s="198"/>
      <c r="N18" s="198"/>
      <c r="O18" s="198"/>
      <c r="P18" s="198"/>
      <c r="Q18" s="198"/>
      <c r="R18" s="198"/>
      <c r="S18" s="198"/>
    </row>
    <row r="19" s="76" customFormat="1" ht="14" customHeight="1" spans="1:20">
      <c r="A19" s="84">
        <v>16</v>
      </c>
      <c r="B19" s="200" t="s">
        <v>1916</v>
      </c>
      <c r="C19" s="201" t="s">
        <v>171</v>
      </c>
      <c r="D19" s="202">
        <v>6362</v>
      </c>
      <c r="E19" s="203" t="s">
        <v>1531</v>
      </c>
      <c r="F19" s="200" t="s">
        <v>561</v>
      </c>
      <c r="G19" s="200" t="s">
        <v>157</v>
      </c>
      <c r="H19" s="200" t="s">
        <v>151</v>
      </c>
      <c r="I19" s="196" t="s">
        <v>1910</v>
      </c>
      <c r="K19" s="198"/>
      <c r="L19" s="198"/>
      <c r="M19" s="198"/>
      <c r="N19" s="198"/>
      <c r="O19" s="198"/>
      <c r="P19" s="198"/>
      <c r="Q19" s="198"/>
      <c r="R19" s="198"/>
      <c r="S19" s="198"/>
    </row>
    <row r="20" s="76" customFormat="1" ht="14" customHeight="1" spans="1:20">
      <c r="A20" s="84">
        <v>17</v>
      </c>
      <c r="B20" s="200" t="s">
        <v>1917</v>
      </c>
      <c r="C20" s="201" t="s">
        <v>171</v>
      </c>
      <c r="D20" s="202">
        <v>31</v>
      </c>
      <c r="E20" s="203" t="s">
        <v>1306</v>
      </c>
      <c r="F20" s="200" t="s">
        <v>566</v>
      </c>
      <c r="G20" s="200" t="s">
        <v>573</v>
      </c>
      <c r="H20" s="200" t="s">
        <v>157</v>
      </c>
      <c r="K20" s="204"/>
      <c r="L20" s="204"/>
      <c r="M20" s="204"/>
      <c r="N20" s="204"/>
      <c r="O20" s="204"/>
      <c r="P20" s="204"/>
      <c r="Q20" s="204"/>
      <c r="R20" s="204"/>
      <c r="S20" s="204"/>
      <c r="T20" s="204"/>
    </row>
    <row r="21" s="76" customFormat="1" ht="14" customHeight="1" spans="1:20">
      <c r="A21" s="84">
        <v>19</v>
      </c>
      <c r="B21" s="200" t="s">
        <v>1918</v>
      </c>
      <c r="C21" s="201" t="s">
        <v>171</v>
      </c>
      <c r="D21" s="202">
        <v>10693</v>
      </c>
      <c r="E21" s="203" t="s">
        <v>1919</v>
      </c>
      <c r="F21" s="200" t="s">
        <v>561</v>
      </c>
      <c r="G21" s="200" t="s">
        <v>573</v>
      </c>
      <c r="H21" s="200" t="s">
        <v>151</v>
      </c>
      <c r="K21" s="198"/>
      <c r="L21" s="198"/>
      <c r="M21" s="198"/>
      <c r="N21" s="198"/>
      <c r="O21" s="198"/>
      <c r="P21" s="198"/>
      <c r="Q21" s="198"/>
      <c r="R21" s="198"/>
      <c r="S21" s="198"/>
      <c r="T21" s="198"/>
    </row>
    <row r="22" s="76" customFormat="1" ht="14" customHeight="1" spans="1:20">
      <c r="A22" s="84">
        <v>20</v>
      </c>
      <c r="B22" s="200" t="s">
        <v>1920</v>
      </c>
      <c r="C22" s="201" t="s">
        <v>309</v>
      </c>
      <c r="D22" s="202">
        <v>5184.53</v>
      </c>
      <c r="E22" s="203" t="s">
        <v>1454</v>
      </c>
      <c r="F22" s="200" t="s">
        <v>561</v>
      </c>
      <c r="G22" s="200" t="s">
        <v>151</v>
      </c>
      <c r="H22" s="200" t="s">
        <v>157</v>
      </c>
      <c r="K22" s="198"/>
      <c r="L22" s="198"/>
      <c r="M22" s="198"/>
      <c r="N22" s="198"/>
      <c r="O22" s="198"/>
      <c r="P22" s="198"/>
      <c r="Q22" s="198"/>
      <c r="R22" s="198"/>
      <c r="S22" s="198"/>
      <c r="T22" s="198"/>
    </row>
    <row r="23" s="76" customFormat="1" ht="14" customHeight="1" spans="1:20">
      <c r="A23" s="84">
        <v>21</v>
      </c>
      <c r="B23" s="200" t="s">
        <v>1921</v>
      </c>
      <c r="C23" s="201" t="s">
        <v>171</v>
      </c>
      <c r="D23" s="202">
        <v>13850</v>
      </c>
      <c r="E23" s="203" t="s">
        <v>1922</v>
      </c>
      <c r="F23" s="200" t="s">
        <v>561</v>
      </c>
      <c r="G23" s="200" t="s">
        <v>573</v>
      </c>
      <c r="H23" s="200" t="s">
        <v>151</v>
      </c>
      <c r="K23" s="198"/>
      <c r="L23" s="198"/>
      <c r="M23" s="198"/>
      <c r="N23" s="198"/>
      <c r="O23" s="198"/>
      <c r="P23" s="198"/>
      <c r="Q23" s="198"/>
      <c r="R23" s="198"/>
      <c r="S23" s="198"/>
      <c r="T23" s="198"/>
    </row>
    <row r="24" s="76" customFormat="1" ht="14" customHeight="1" spans="1:20">
      <c r="A24" s="84">
        <v>22</v>
      </c>
      <c r="B24" s="200" t="s">
        <v>1923</v>
      </c>
      <c r="C24" s="201" t="s">
        <v>216</v>
      </c>
      <c r="D24" s="202">
        <v>9939</v>
      </c>
      <c r="E24" s="203" t="s">
        <v>1924</v>
      </c>
      <c r="F24" s="200" t="s">
        <v>566</v>
      </c>
      <c r="G24" s="200" t="s">
        <v>573</v>
      </c>
      <c r="H24" s="200" t="s">
        <v>151</v>
      </c>
      <c r="K24" s="204"/>
      <c r="L24" s="204"/>
      <c r="M24" s="204"/>
      <c r="N24" s="204"/>
      <c r="O24" s="204"/>
      <c r="P24" s="204"/>
      <c r="Q24" s="204"/>
      <c r="R24" s="204"/>
      <c r="S24" s="204"/>
      <c r="T24" s="204"/>
    </row>
    <row r="25" s="76" customFormat="1" ht="14" customHeight="1" spans="1:20">
      <c r="A25" s="84">
        <v>23</v>
      </c>
      <c r="B25" s="200" t="s">
        <v>1870</v>
      </c>
      <c r="C25" s="201" t="s">
        <v>181</v>
      </c>
      <c r="D25" s="202">
        <v>7800</v>
      </c>
      <c r="E25" s="203" t="s">
        <v>1623</v>
      </c>
      <c r="F25" s="200" t="s">
        <v>561</v>
      </c>
      <c r="G25" s="200" t="s">
        <v>157</v>
      </c>
      <c r="H25" s="200" t="s">
        <v>151</v>
      </c>
      <c r="J25" s="206" t="s">
        <v>1925</v>
      </c>
      <c r="K25" s="198"/>
      <c r="L25" s="198"/>
      <c r="M25" s="198"/>
      <c r="N25" s="198"/>
      <c r="O25" s="198"/>
      <c r="P25" s="198"/>
      <c r="Q25" s="198"/>
      <c r="R25" s="198"/>
      <c r="S25" s="198"/>
    </row>
    <row r="26" s="76" customFormat="1" ht="14" customHeight="1" spans="1:20">
      <c r="A26" s="84">
        <v>24</v>
      </c>
      <c r="B26" s="200" t="s">
        <v>1166</v>
      </c>
      <c r="C26" s="201" t="s">
        <v>159</v>
      </c>
      <c r="D26" s="202">
        <v>323</v>
      </c>
      <c r="E26" s="203" t="s">
        <v>1625</v>
      </c>
      <c r="F26" s="200" t="s">
        <v>561</v>
      </c>
      <c r="G26" s="200" t="s">
        <v>157</v>
      </c>
      <c r="H26" s="200" t="s">
        <v>1036</v>
      </c>
      <c r="K26" s="198"/>
      <c r="L26" s="198"/>
      <c r="M26" s="198"/>
      <c r="N26" s="198"/>
      <c r="O26" s="198"/>
      <c r="P26" s="198"/>
      <c r="Q26" s="198"/>
      <c r="R26" s="198"/>
      <c r="S26" s="198"/>
    </row>
    <row r="27" s="76" customFormat="1" ht="14" customHeight="1" spans="1:20">
      <c r="A27" s="84">
        <v>25</v>
      </c>
      <c r="B27" s="200" t="s">
        <v>886</v>
      </c>
      <c r="C27" s="201" t="s">
        <v>181</v>
      </c>
      <c r="D27" s="202">
        <v>1516.22</v>
      </c>
      <c r="E27" s="203" t="s">
        <v>1926</v>
      </c>
      <c r="F27" s="200" t="s">
        <v>561</v>
      </c>
      <c r="G27" s="200" t="s">
        <v>763</v>
      </c>
      <c r="H27" s="200" t="s">
        <v>157</v>
      </c>
      <c r="K27" s="198"/>
      <c r="L27" s="198"/>
      <c r="M27" s="198"/>
      <c r="N27" s="198"/>
      <c r="O27" s="198"/>
      <c r="P27" s="198"/>
      <c r="Q27" s="198"/>
      <c r="R27" s="198"/>
      <c r="S27" s="198"/>
    </row>
    <row r="28" s="76" customFormat="1" ht="14" customHeight="1" spans="1:20">
      <c r="A28" s="84">
        <v>26</v>
      </c>
      <c r="B28" s="200" t="s">
        <v>1927</v>
      </c>
      <c r="C28" s="201" t="s">
        <v>315</v>
      </c>
      <c r="D28" s="202">
        <v>1550</v>
      </c>
      <c r="E28" s="203" t="s">
        <v>1928</v>
      </c>
      <c r="F28" s="200" t="s">
        <v>561</v>
      </c>
      <c r="G28" s="200" t="s">
        <v>157</v>
      </c>
      <c r="H28" s="200" t="s">
        <v>151</v>
      </c>
    </row>
    <row r="29" s="76" customFormat="1" ht="14" customHeight="1" spans="1:20">
      <c r="A29" s="84">
        <v>27</v>
      </c>
      <c r="B29" s="200" t="s">
        <v>1166</v>
      </c>
      <c r="C29" s="201" t="s">
        <v>309</v>
      </c>
      <c r="D29" s="202">
        <v>590</v>
      </c>
      <c r="E29" s="203" t="s">
        <v>1463</v>
      </c>
      <c r="F29" s="200" t="s">
        <v>561</v>
      </c>
      <c r="G29" s="200" t="s">
        <v>157</v>
      </c>
      <c r="H29" s="200" t="s">
        <v>151</v>
      </c>
    </row>
    <row r="30" s="197" customFormat="1" ht="14" customHeight="1" spans="1:20">
      <c r="A30" s="207">
        <v>28</v>
      </c>
      <c r="B30" s="208" t="s">
        <v>1929</v>
      </c>
      <c r="C30" s="209" t="s">
        <v>1930</v>
      </c>
      <c r="D30" s="210">
        <v>17600</v>
      </c>
      <c r="E30" s="211" t="s">
        <v>1931</v>
      </c>
      <c r="F30" s="208" t="s">
        <v>561</v>
      </c>
      <c r="G30" s="208" t="s">
        <v>157</v>
      </c>
      <c r="H30" s="208" t="s">
        <v>151</v>
      </c>
      <c r="I30" s="197" t="s">
        <v>1932</v>
      </c>
    </row>
    <row r="31" s="76" customFormat="1" ht="14" customHeight="1" spans="1:20">
      <c r="A31" s="84">
        <v>29</v>
      </c>
      <c r="B31" s="200" t="s">
        <v>1933</v>
      </c>
      <c r="C31" s="201" t="s">
        <v>171</v>
      </c>
      <c r="D31" s="202">
        <v>300</v>
      </c>
      <c r="E31" s="203" t="s">
        <v>1326</v>
      </c>
      <c r="F31" s="200" t="s">
        <v>566</v>
      </c>
      <c r="G31" s="200" t="s">
        <v>573</v>
      </c>
      <c r="H31" s="200" t="s">
        <v>157</v>
      </c>
    </row>
    <row r="32" s="76" customFormat="1" ht="14" customHeight="1" spans="1:20">
      <c r="A32" s="84">
        <v>30</v>
      </c>
      <c r="B32" s="200" t="s">
        <v>841</v>
      </c>
      <c r="C32" s="201" t="s">
        <v>216</v>
      </c>
      <c r="D32" s="202">
        <v>200</v>
      </c>
      <c r="E32" s="203" t="s">
        <v>665</v>
      </c>
      <c r="F32" s="200" t="s">
        <v>561</v>
      </c>
      <c r="G32" s="200" t="s">
        <v>157</v>
      </c>
      <c r="H32" s="200" t="s">
        <v>151</v>
      </c>
      <c r="I32" s="76" t="s">
        <v>1934</v>
      </c>
    </row>
    <row r="33" s="76" customFormat="1" ht="14" customHeight="1" spans="1:9">
      <c r="A33" s="84">
        <v>31</v>
      </c>
      <c r="B33" s="200" t="s">
        <v>1397</v>
      </c>
      <c r="C33" s="201" t="s">
        <v>315</v>
      </c>
      <c r="D33" s="202">
        <v>300</v>
      </c>
      <c r="E33" s="203" t="s">
        <v>605</v>
      </c>
      <c r="F33" s="200" t="s">
        <v>561</v>
      </c>
      <c r="G33" s="200" t="s">
        <v>151</v>
      </c>
      <c r="H33" s="200" t="s">
        <v>575</v>
      </c>
    </row>
    <row r="34" s="76" customFormat="1" ht="14" customHeight="1" spans="1:9">
      <c r="A34" s="84">
        <v>32</v>
      </c>
      <c r="B34" s="200" t="s">
        <v>260</v>
      </c>
      <c r="C34" s="201" t="s">
        <v>216</v>
      </c>
      <c r="D34" s="202">
        <v>8</v>
      </c>
      <c r="E34" s="203" t="s">
        <v>463</v>
      </c>
      <c r="F34" s="200" t="s">
        <v>561</v>
      </c>
      <c r="G34" s="200" t="s">
        <v>151</v>
      </c>
      <c r="H34" s="200" t="s">
        <v>575</v>
      </c>
      <c r="I34" s="76" t="s">
        <v>1934</v>
      </c>
    </row>
    <row r="35" s="76" customFormat="1" ht="14" customHeight="1" spans="1:9">
      <c r="A35" s="84">
        <v>33</v>
      </c>
      <c r="B35" s="200" t="s">
        <v>329</v>
      </c>
      <c r="C35" s="201" t="s">
        <v>216</v>
      </c>
      <c r="D35" s="202">
        <v>300</v>
      </c>
      <c r="E35" s="203" t="s">
        <v>465</v>
      </c>
      <c r="F35" s="200" t="s">
        <v>561</v>
      </c>
      <c r="G35" s="200" t="s">
        <v>157</v>
      </c>
      <c r="H35" s="200" t="s">
        <v>151</v>
      </c>
      <c r="I35" s="76" t="s">
        <v>1934</v>
      </c>
    </row>
    <row r="36" s="76" customFormat="1" ht="14" customHeight="1" spans="1:9">
      <c r="A36" s="84">
        <v>34</v>
      </c>
      <c r="B36" s="200" t="s">
        <v>1935</v>
      </c>
      <c r="C36" s="201" t="s">
        <v>165</v>
      </c>
      <c r="D36" s="202">
        <v>2759</v>
      </c>
      <c r="E36" s="203" t="s">
        <v>1473</v>
      </c>
      <c r="F36" s="200" t="s">
        <v>561</v>
      </c>
      <c r="G36" s="200" t="s">
        <v>157</v>
      </c>
      <c r="H36" s="200" t="s">
        <v>151</v>
      </c>
    </row>
    <row r="37" s="76" customFormat="1" ht="14" customHeight="1" spans="1:9">
      <c r="A37" s="84">
        <v>35</v>
      </c>
      <c r="B37" s="200" t="s">
        <v>1936</v>
      </c>
      <c r="C37" s="201" t="s">
        <v>200</v>
      </c>
      <c r="D37" s="202">
        <v>2000</v>
      </c>
      <c r="E37" s="203" t="s">
        <v>1474</v>
      </c>
      <c r="F37" s="200" t="s">
        <v>566</v>
      </c>
      <c r="G37" s="200" t="s">
        <v>157</v>
      </c>
      <c r="H37" s="200" t="s">
        <v>151</v>
      </c>
    </row>
    <row r="38" s="197" customFormat="1" ht="14" customHeight="1" spans="1:9">
      <c r="A38" s="207">
        <v>36</v>
      </c>
      <c r="B38" s="208" t="s">
        <v>1937</v>
      </c>
      <c r="C38" s="209" t="s">
        <v>1930</v>
      </c>
      <c r="D38" s="210">
        <v>12000</v>
      </c>
      <c r="E38" s="211" t="s">
        <v>1644</v>
      </c>
      <c r="F38" s="208" t="s">
        <v>561</v>
      </c>
      <c r="G38" s="208" t="s">
        <v>157</v>
      </c>
      <c r="H38" s="208" t="s">
        <v>151</v>
      </c>
      <c r="I38" s="197" t="s">
        <v>1932</v>
      </c>
    </row>
    <row r="39" s="197" customFormat="1" ht="14" customHeight="1" spans="1:9">
      <c r="A39" s="207">
        <v>37</v>
      </c>
      <c r="B39" s="208" t="s">
        <v>1938</v>
      </c>
      <c r="C39" s="209" t="s">
        <v>1930</v>
      </c>
      <c r="D39" s="210">
        <v>13500</v>
      </c>
      <c r="E39" s="211" t="s">
        <v>1479</v>
      </c>
      <c r="F39" s="208" t="s">
        <v>561</v>
      </c>
      <c r="G39" s="208" t="s">
        <v>157</v>
      </c>
      <c r="H39" s="208" t="s">
        <v>151</v>
      </c>
      <c r="I39" s="197" t="s">
        <v>1932</v>
      </c>
    </row>
    <row r="40" s="76" customFormat="1" ht="14" customHeight="1" spans="1:9">
      <c r="A40" s="84">
        <v>38</v>
      </c>
      <c r="B40" s="200" t="s">
        <v>1939</v>
      </c>
      <c r="C40" s="201" t="s">
        <v>159</v>
      </c>
      <c r="D40" s="202">
        <v>360</v>
      </c>
      <c r="E40" s="203" t="s">
        <v>1341</v>
      </c>
      <c r="F40" s="200" t="s">
        <v>561</v>
      </c>
      <c r="G40" s="200" t="s">
        <v>157</v>
      </c>
      <c r="H40" s="200" t="s">
        <v>151</v>
      </c>
      <c r="I40" s="76" t="s">
        <v>1940</v>
      </c>
    </row>
    <row r="41" s="76" customFormat="1" ht="14" customHeight="1" spans="1:9">
      <c r="A41" s="84">
        <v>39</v>
      </c>
      <c r="B41" s="200" t="s">
        <v>833</v>
      </c>
      <c r="C41" s="201" t="s">
        <v>315</v>
      </c>
      <c r="D41" s="202">
        <v>300</v>
      </c>
      <c r="E41" s="203" t="s">
        <v>611</v>
      </c>
      <c r="F41" s="200" t="s">
        <v>561</v>
      </c>
      <c r="G41" s="200" t="s">
        <v>573</v>
      </c>
      <c r="H41" s="200" t="s">
        <v>157</v>
      </c>
    </row>
    <row r="42" s="76" customFormat="1" ht="14" customHeight="1" spans="1:9">
      <c r="A42" s="84">
        <v>40</v>
      </c>
      <c r="B42" s="200" t="s">
        <v>1941</v>
      </c>
      <c r="C42" s="201" t="s">
        <v>147</v>
      </c>
      <c r="D42" s="202">
        <v>1337</v>
      </c>
      <c r="E42" s="203" t="s">
        <v>1942</v>
      </c>
      <c r="F42" s="200" t="s">
        <v>561</v>
      </c>
      <c r="G42" s="200" t="s">
        <v>157</v>
      </c>
      <c r="H42" s="200" t="s">
        <v>1036</v>
      </c>
    </row>
    <row r="43" s="76" customFormat="1" ht="14" customHeight="1" spans="1:9">
      <c r="A43" s="84">
        <v>41</v>
      </c>
      <c r="B43" s="200" t="s">
        <v>1943</v>
      </c>
      <c r="C43" s="201" t="s">
        <v>147</v>
      </c>
      <c r="D43" s="202">
        <f>323+343+9.9</f>
        <v>675.9</v>
      </c>
      <c r="E43" s="203" t="s">
        <v>1944</v>
      </c>
      <c r="F43" s="200" t="s">
        <v>561</v>
      </c>
      <c r="G43" s="200" t="s">
        <v>157</v>
      </c>
      <c r="H43" s="200" t="s">
        <v>1036</v>
      </c>
    </row>
    <row r="44" s="76" customFormat="1" ht="14" customHeight="1" spans="1:9">
      <c r="A44" s="84">
        <v>42</v>
      </c>
      <c r="B44" s="200" t="s">
        <v>1416</v>
      </c>
      <c r="C44" s="201" t="s">
        <v>165</v>
      </c>
      <c r="D44" s="202">
        <v>9</v>
      </c>
      <c r="E44" s="203" t="s">
        <v>479</v>
      </c>
      <c r="F44" s="200" t="s">
        <v>561</v>
      </c>
      <c r="G44" s="200" t="s">
        <v>573</v>
      </c>
      <c r="H44" s="200" t="s">
        <v>157</v>
      </c>
    </row>
    <row r="45" s="76" customFormat="1" ht="14" customHeight="1" spans="1:9">
      <c r="A45" s="84">
        <v>43</v>
      </c>
      <c r="B45" s="200" t="s">
        <v>1945</v>
      </c>
      <c r="C45" s="201" t="s">
        <v>165</v>
      </c>
      <c r="D45" s="202">
        <v>1200</v>
      </c>
      <c r="E45" s="203" t="s">
        <v>1845</v>
      </c>
      <c r="F45" s="200" t="s">
        <v>561</v>
      </c>
      <c r="G45" s="200" t="s">
        <v>151</v>
      </c>
      <c r="H45" s="200" t="s">
        <v>1251</v>
      </c>
    </row>
    <row r="46" s="76" customFormat="1" ht="14" customHeight="1" spans="1:9">
      <c r="A46" s="84">
        <v>44</v>
      </c>
      <c r="B46" s="200" t="s">
        <v>1946</v>
      </c>
      <c r="C46" s="201" t="s">
        <v>159</v>
      </c>
      <c r="D46" s="202">
        <v>12380</v>
      </c>
      <c r="E46" s="203" t="s">
        <v>1492</v>
      </c>
      <c r="F46" s="200" t="s">
        <v>561</v>
      </c>
      <c r="G46" s="200" t="s">
        <v>151</v>
      </c>
      <c r="H46" s="200" t="s">
        <v>154</v>
      </c>
    </row>
    <row r="47" s="76" customFormat="1" ht="14" customHeight="1" spans="1:9">
      <c r="A47" s="84">
        <v>45</v>
      </c>
      <c r="B47" s="200" t="s">
        <v>260</v>
      </c>
      <c r="C47" s="201" t="s">
        <v>165</v>
      </c>
      <c r="D47" s="202">
        <v>2</v>
      </c>
      <c r="E47" s="203" t="s">
        <v>483</v>
      </c>
      <c r="F47" s="200" t="s">
        <v>561</v>
      </c>
      <c r="G47" s="200" t="s">
        <v>151</v>
      </c>
      <c r="H47" s="200" t="s">
        <v>154</v>
      </c>
    </row>
    <row r="48" s="76" customFormat="1" ht="14" customHeight="1" spans="1:9">
      <c r="A48" s="84">
        <v>46</v>
      </c>
      <c r="B48" s="200" t="s">
        <v>1947</v>
      </c>
      <c r="C48" s="201" t="s">
        <v>171</v>
      </c>
      <c r="D48" s="202">
        <v>5000</v>
      </c>
      <c r="E48" s="203" t="s">
        <v>1355</v>
      </c>
      <c r="F48" s="200" t="s">
        <v>561</v>
      </c>
      <c r="G48" s="200" t="s">
        <v>157</v>
      </c>
      <c r="H48" s="200" t="s">
        <v>151</v>
      </c>
      <c r="I48" s="76" t="s">
        <v>1910</v>
      </c>
    </row>
    <row r="49" s="76" customFormat="1" ht="14" customHeight="1" spans="1:9">
      <c r="A49" s="84">
        <v>47</v>
      </c>
      <c r="B49" s="200" t="s">
        <v>952</v>
      </c>
      <c r="C49" s="201" t="s">
        <v>315</v>
      </c>
      <c r="D49" s="202">
        <v>314</v>
      </c>
      <c r="E49" s="203" t="s">
        <v>1357</v>
      </c>
      <c r="F49" s="200" t="s">
        <v>561</v>
      </c>
      <c r="G49" s="200" t="s">
        <v>151</v>
      </c>
      <c r="H49" s="200" t="s">
        <v>154</v>
      </c>
    </row>
    <row r="50" s="76" customFormat="1" ht="14" customHeight="1" spans="1:9">
      <c r="A50" s="84">
        <v>48</v>
      </c>
      <c r="B50" s="200" t="s">
        <v>1948</v>
      </c>
      <c r="C50" s="201" t="s">
        <v>315</v>
      </c>
      <c r="D50" s="202">
        <v>300</v>
      </c>
      <c r="E50" s="203" t="s">
        <v>685</v>
      </c>
      <c r="F50" s="200" t="s">
        <v>561</v>
      </c>
      <c r="G50" s="200" t="s">
        <v>575</v>
      </c>
      <c r="H50" s="200" t="s">
        <v>157</v>
      </c>
    </row>
    <row r="51" s="76" customFormat="1" ht="14" customHeight="1" spans="1:9">
      <c r="A51" s="84">
        <v>49</v>
      </c>
      <c r="B51" s="200" t="s">
        <v>1949</v>
      </c>
      <c r="C51" s="201" t="s">
        <v>216</v>
      </c>
      <c r="D51" s="202">
        <v>300</v>
      </c>
      <c r="E51" s="203" t="s">
        <v>489</v>
      </c>
      <c r="F51" s="200" t="s">
        <v>561</v>
      </c>
      <c r="G51" s="200" t="s">
        <v>157</v>
      </c>
      <c r="H51" s="200" t="s">
        <v>151</v>
      </c>
      <c r="I51" s="76" t="s">
        <v>1934</v>
      </c>
    </row>
    <row r="52" s="76" customFormat="1" ht="14" customHeight="1" spans="1:9">
      <c r="A52" s="84">
        <v>50</v>
      </c>
      <c r="B52" s="200" t="s">
        <v>1950</v>
      </c>
      <c r="C52" s="201" t="s">
        <v>159</v>
      </c>
      <c r="D52" s="202">
        <v>500</v>
      </c>
      <c r="E52" s="203" t="s">
        <v>491</v>
      </c>
      <c r="F52" s="200" t="s">
        <v>561</v>
      </c>
      <c r="G52" s="200" t="s">
        <v>157</v>
      </c>
      <c r="H52" s="200" t="s">
        <v>151</v>
      </c>
      <c r="I52" s="76" t="s">
        <v>1940</v>
      </c>
    </row>
    <row r="53" s="76" customFormat="1" ht="14" customHeight="1" spans="1:9">
      <c r="A53" s="84">
        <v>51</v>
      </c>
      <c r="B53" s="200" t="s">
        <v>1951</v>
      </c>
      <c r="C53" s="201" t="s">
        <v>159</v>
      </c>
      <c r="D53" s="202">
        <v>90</v>
      </c>
      <c r="E53" s="203" t="s">
        <v>1501</v>
      </c>
      <c r="F53" s="200" t="s">
        <v>561</v>
      </c>
      <c r="G53" s="200" t="s">
        <v>575</v>
      </c>
      <c r="H53" s="200" t="s">
        <v>157</v>
      </c>
      <c r="I53" s="76" t="s">
        <v>1940</v>
      </c>
    </row>
    <row r="54" s="76" customFormat="1" ht="14" customHeight="1" spans="1:9">
      <c r="A54" s="84">
        <v>52</v>
      </c>
      <c r="B54" s="200" t="s">
        <v>1952</v>
      </c>
      <c r="C54" s="201" t="s">
        <v>165</v>
      </c>
      <c r="D54" s="202">
        <v>537</v>
      </c>
      <c r="E54" s="203" t="s">
        <v>1953</v>
      </c>
      <c r="F54" s="200" t="s">
        <v>561</v>
      </c>
      <c r="G54" s="200" t="s">
        <v>573</v>
      </c>
      <c r="H54" s="200" t="s">
        <v>157</v>
      </c>
    </row>
    <row r="55" s="76" customFormat="1" ht="14" customHeight="1" spans="1:9">
      <c r="A55" s="84">
        <v>53</v>
      </c>
      <c r="B55" s="200" t="s">
        <v>1954</v>
      </c>
      <c r="C55" s="201" t="s">
        <v>159</v>
      </c>
      <c r="D55" s="202">
        <v>11294</v>
      </c>
      <c r="E55" s="203" t="s">
        <v>1955</v>
      </c>
      <c r="F55" s="200" t="s">
        <v>561</v>
      </c>
      <c r="G55" s="200" t="s">
        <v>151</v>
      </c>
      <c r="H55" s="200" t="s">
        <v>573</v>
      </c>
    </row>
    <row r="56" s="76" customFormat="1" ht="14" customHeight="1" spans="1:9">
      <c r="A56" s="84">
        <v>54</v>
      </c>
      <c r="B56" s="200" t="s">
        <v>1956</v>
      </c>
      <c r="C56" s="201" t="s">
        <v>200</v>
      </c>
      <c r="D56" s="202">
        <v>1200</v>
      </c>
      <c r="E56" s="203" t="s">
        <v>1957</v>
      </c>
      <c r="F56" s="200" t="s">
        <v>566</v>
      </c>
      <c r="G56" s="200" t="s">
        <v>1958</v>
      </c>
      <c r="H56" s="200" t="s">
        <v>157</v>
      </c>
    </row>
    <row r="57" s="76" customFormat="1" ht="14" customHeight="1" spans="1:9">
      <c r="A57" s="84"/>
      <c r="B57" s="200" t="s">
        <v>1959</v>
      </c>
      <c r="C57" s="201" t="s">
        <v>200</v>
      </c>
      <c r="D57" s="202">
        <v>500</v>
      </c>
      <c r="E57" s="203" t="s">
        <v>1957</v>
      </c>
      <c r="F57" s="200" t="s">
        <v>566</v>
      </c>
      <c r="G57" s="200" t="s">
        <v>1958</v>
      </c>
      <c r="H57" s="200" t="s">
        <v>157</v>
      </c>
    </row>
    <row r="58" s="76" customFormat="1" ht="14" customHeight="1" spans="1:9">
      <c r="A58" s="84">
        <v>55</v>
      </c>
      <c r="B58" s="200" t="s">
        <v>1960</v>
      </c>
      <c r="C58" s="201" t="s">
        <v>147</v>
      </c>
      <c r="D58" s="202">
        <v>1156</v>
      </c>
      <c r="E58" s="203" t="s">
        <v>1961</v>
      </c>
      <c r="F58" s="200" t="s">
        <v>561</v>
      </c>
      <c r="G58" s="200" t="s">
        <v>151</v>
      </c>
      <c r="H58" s="200" t="s">
        <v>573</v>
      </c>
    </row>
    <row r="59" s="76" customFormat="1" ht="14" customHeight="1" spans="1:9">
      <c r="A59" s="84">
        <v>56</v>
      </c>
      <c r="B59" s="200" t="s">
        <v>989</v>
      </c>
      <c r="C59" s="201" t="s">
        <v>165</v>
      </c>
      <c r="D59" s="202">
        <v>42</v>
      </c>
      <c r="E59" s="203" t="s">
        <v>637</v>
      </c>
      <c r="F59" s="200" t="s">
        <v>561</v>
      </c>
      <c r="G59" s="200" t="s">
        <v>157</v>
      </c>
      <c r="H59" s="200" t="s">
        <v>1958</v>
      </c>
    </row>
    <row r="60" s="76" customFormat="1" ht="14" customHeight="1" spans="1:9">
      <c r="A60" s="84">
        <v>57</v>
      </c>
      <c r="B60" s="200" t="s">
        <v>1962</v>
      </c>
      <c r="C60" s="201" t="s">
        <v>181</v>
      </c>
      <c r="D60" s="202">
        <v>5000</v>
      </c>
      <c r="E60" s="203" t="s">
        <v>1570</v>
      </c>
      <c r="F60" s="200" t="s">
        <v>561</v>
      </c>
      <c r="G60" s="200" t="s">
        <v>157</v>
      </c>
      <c r="H60" s="200" t="s">
        <v>1958</v>
      </c>
    </row>
    <row r="61" s="76" customFormat="1" ht="14" customHeight="1" spans="1:9">
      <c r="A61" s="84">
        <v>58</v>
      </c>
      <c r="B61" s="200" t="s">
        <v>1963</v>
      </c>
      <c r="C61" s="201" t="s">
        <v>315</v>
      </c>
      <c r="D61" s="202">
        <f>149+679.9+67+58.47+85.65+227</f>
        <v>1267.02</v>
      </c>
      <c r="E61" s="203" t="s">
        <v>1964</v>
      </c>
      <c r="F61" s="200" t="s">
        <v>561</v>
      </c>
      <c r="G61" s="200" t="s">
        <v>157</v>
      </c>
      <c r="H61" s="200" t="s">
        <v>1036</v>
      </c>
    </row>
    <row r="62" s="76" customFormat="1" ht="14" customHeight="1" spans="1:9">
      <c r="A62" s="84">
        <v>59</v>
      </c>
      <c r="B62" s="200" t="s">
        <v>833</v>
      </c>
      <c r="C62" s="201" t="s">
        <v>147</v>
      </c>
      <c r="D62" s="202">
        <v>200</v>
      </c>
      <c r="E62" s="203" t="s">
        <v>1377</v>
      </c>
      <c r="F62" s="200" t="s">
        <v>561</v>
      </c>
      <c r="G62" s="200" t="s">
        <v>1958</v>
      </c>
      <c r="H62" s="200" t="s">
        <v>157</v>
      </c>
    </row>
    <row r="63" s="76" customFormat="1" ht="14" customHeight="1" spans="1:9">
      <c r="A63" s="84">
        <v>60</v>
      </c>
      <c r="B63" s="200" t="s">
        <v>1965</v>
      </c>
      <c r="C63" s="201" t="s">
        <v>159</v>
      </c>
      <c r="D63" s="202">
        <v>259.6</v>
      </c>
      <c r="E63" s="203" t="s">
        <v>1378</v>
      </c>
      <c r="F63" s="200" t="s">
        <v>561</v>
      </c>
      <c r="G63" s="200" t="s">
        <v>1036</v>
      </c>
      <c r="H63" s="200" t="s">
        <v>151</v>
      </c>
    </row>
    <row r="64" s="76" customFormat="1" ht="14" customHeight="1" spans="1:9">
      <c r="A64" s="84">
        <v>61</v>
      </c>
      <c r="B64" s="200" t="s">
        <v>833</v>
      </c>
      <c r="C64" s="201" t="s">
        <v>315</v>
      </c>
      <c r="D64" s="202">
        <v>200</v>
      </c>
      <c r="E64" s="203" t="s">
        <v>1380</v>
      </c>
      <c r="F64" s="200" t="s">
        <v>561</v>
      </c>
      <c r="G64" s="200" t="s">
        <v>1958</v>
      </c>
      <c r="H64" s="200" t="s">
        <v>157</v>
      </c>
    </row>
    <row r="65" s="76" customFormat="1" ht="14" customHeight="1" spans="1:11">
      <c r="A65" s="84">
        <v>62</v>
      </c>
      <c r="B65" s="200" t="s">
        <v>1033</v>
      </c>
      <c r="C65" s="201" t="s">
        <v>309</v>
      </c>
      <c r="D65" s="202">
        <v>149.7</v>
      </c>
      <c r="E65" s="203" t="s">
        <v>513</v>
      </c>
      <c r="F65" s="200" t="s">
        <v>566</v>
      </c>
      <c r="G65" s="200" t="s">
        <v>157</v>
      </c>
      <c r="H65" s="200" t="s">
        <v>573</v>
      </c>
    </row>
    <row r="66" s="76" customFormat="1" ht="14" customHeight="1" spans="1:11">
      <c r="A66" s="207">
        <v>64</v>
      </c>
      <c r="B66" s="208" t="s">
        <v>1966</v>
      </c>
      <c r="C66" s="209" t="s">
        <v>1930</v>
      </c>
      <c r="D66" s="210">
        <v>13500</v>
      </c>
      <c r="E66" s="211" t="s">
        <v>1967</v>
      </c>
      <c r="F66" s="208" t="s">
        <v>561</v>
      </c>
      <c r="G66" s="208" t="s">
        <v>151</v>
      </c>
      <c r="H66" s="208" t="s">
        <v>157</v>
      </c>
      <c r="I66" s="197" t="s">
        <v>1932</v>
      </c>
      <c r="J66" s="76">
        <f>13500/3</f>
        <v>4500</v>
      </c>
      <c r="K66" s="76" t="s">
        <v>1968</v>
      </c>
    </row>
    <row r="67" s="76" customFormat="1" ht="14" customHeight="1" spans="1:11">
      <c r="A67" s="84">
        <v>65</v>
      </c>
      <c r="B67" s="200" t="s">
        <v>1969</v>
      </c>
      <c r="C67" s="201" t="s">
        <v>171</v>
      </c>
      <c r="D67" s="202">
        <v>3000</v>
      </c>
      <c r="E67" s="203" t="s">
        <v>1579</v>
      </c>
      <c r="F67" s="200" t="s">
        <v>561</v>
      </c>
      <c r="G67" s="200" t="s">
        <v>157</v>
      </c>
      <c r="H67" s="200" t="s">
        <v>151</v>
      </c>
      <c r="I67" s="76" t="s">
        <v>1910</v>
      </c>
    </row>
    <row r="68" s="197" customFormat="1" ht="14" customHeight="1" spans="1:11">
      <c r="A68" s="207">
        <v>66</v>
      </c>
      <c r="B68" s="208" t="s">
        <v>1970</v>
      </c>
      <c r="C68" s="209" t="s">
        <v>1930</v>
      </c>
      <c r="D68" s="210">
        <v>15000</v>
      </c>
      <c r="E68" s="211" t="s">
        <v>1392</v>
      </c>
      <c r="F68" s="208" t="s">
        <v>561</v>
      </c>
      <c r="G68" s="208" t="s">
        <v>157</v>
      </c>
      <c r="H68" s="208" t="s">
        <v>151</v>
      </c>
      <c r="I68" s="197" t="s">
        <v>1932</v>
      </c>
      <c r="J68" s="197">
        <f>15000/3</f>
        <v>5000</v>
      </c>
      <c r="K68" s="76" t="s">
        <v>1968</v>
      </c>
    </row>
    <row r="69" s="76" customFormat="1" ht="14" customHeight="1" spans="1:11">
      <c r="A69" s="84">
        <v>67</v>
      </c>
      <c r="B69" s="200" t="s">
        <v>1971</v>
      </c>
      <c r="C69" s="201" t="s">
        <v>181</v>
      </c>
      <c r="D69" s="202">
        <v>3400</v>
      </c>
      <c r="E69" s="203" t="s">
        <v>1972</v>
      </c>
      <c r="F69" s="200" t="s">
        <v>561</v>
      </c>
      <c r="G69" s="200" t="s">
        <v>1958</v>
      </c>
      <c r="H69" s="200" t="s">
        <v>157</v>
      </c>
    </row>
    <row r="70" s="76" customFormat="1" ht="14" customHeight="1" spans="1:11">
      <c r="A70" s="84">
        <v>68</v>
      </c>
      <c r="B70" s="200" t="s">
        <v>1267</v>
      </c>
      <c r="C70" s="201" t="s">
        <v>309</v>
      </c>
      <c r="D70" s="202">
        <v>2650.26</v>
      </c>
      <c r="E70" s="203" t="s">
        <v>1395</v>
      </c>
      <c r="F70" s="200" t="s">
        <v>561</v>
      </c>
      <c r="G70" s="200" t="s">
        <v>151</v>
      </c>
      <c r="H70" s="200" t="s">
        <v>157</v>
      </c>
    </row>
    <row r="71" s="76" customFormat="1" ht="14" customHeight="1" spans="1:11">
      <c r="A71" s="84">
        <v>69</v>
      </c>
      <c r="B71" s="200" t="s">
        <v>1973</v>
      </c>
      <c r="C71" s="201" t="s">
        <v>159</v>
      </c>
      <c r="D71" s="202">
        <v>221</v>
      </c>
      <c r="E71" s="203" t="s">
        <v>704</v>
      </c>
      <c r="F71" s="200" t="s">
        <v>561</v>
      </c>
      <c r="G71" s="200" t="s">
        <v>151</v>
      </c>
      <c r="H71" s="200" t="s">
        <v>575</v>
      </c>
      <c r="I71" s="76" t="s">
        <v>1913</v>
      </c>
    </row>
    <row r="72" s="76" customFormat="1" ht="14" customHeight="1" spans="1:11">
      <c r="A72" s="84">
        <v>70</v>
      </c>
      <c r="B72" s="200" t="s">
        <v>1974</v>
      </c>
      <c r="C72" s="201" t="s">
        <v>165</v>
      </c>
      <c r="D72" s="202">
        <v>15</v>
      </c>
      <c r="E72" s="203" t="s">
        <v>1975</v>
      </c>
      <c r="F72" s="200" t="s">
        <v>561</v>
      </c>
      <c r="G72" s="200" t="s">
        <v>573</v>
      </c>
      <c r="H72" s="200" t="s">
        <v>151</v>
      </c>
    </row>
    <row r="73" s="76" customFormat="1" ht="14" customHeight="1" spans="1:11">
      <c r="A73" s="84">
        <v>71</v>
      </c>
      <c r="B73" s="200" t="s">
        <v>1960</v>
      </c>
      <c r="C73" s="201" t="s">
        <v>147</v>
      </c>
      <c r="D73" s="202">
        <v>1543.5</v>
      </c>
      <c r="E73" s="203" t="s">
        <v>1976</v>
      </c>
      <c r="F73" s="200" t="s">
        <v>561</v>
      </c>
      <c r="G73" s="200" t="s">
        <v>151</v>
      </c>
      <c r="H73" s="200" t="s">
        <v>573</v>
      </c>
    </row>
    <row r="74" s="76" customFormat="1" ht="14" customHeight="1" spans="1:11">
      <c r="A74" s="84">
        <v>72</v>
      </c>
      <c r="B74" s="200" t="s">
        <v>1977</v>
      </c>
      <c r="C74" s="201" t="s">
        <v>147</v>
      </c>
      <c r="D74" s="202">
        <f>129+188+1356.9+30+54.46+145</f>
        <v>1903.36</v>
      </c>
      <c r="E74" s="203" t="s">
        <v>1587</v>
      </c>
      <c r="F74" s="200" t="s">
        <v>561</v>
      </c>
      <c r="G74" s="200" t="s">
        <v>157</v>
      </c>
      <c r="H74" s="200" t="s">
        <v>1036</v>
      </c>
    </row>
    <row r="75" s="76" customFormat="1" ht="14" customHeight="1" spans="1:11">
      <c r="A75" s="84">
        <v>73</v>
      </c>
      <c r="B75" s="200" t="s">
        <v>1978</v>
      </c>
      <c r="C75" s="201" t="s">
        <v>165</v>
      </c>
      <c r="D75" s="202">
        <v>27</v>
      </c>
      <c r="E75" s="203" t="s">
        <v>532</v>
      </c>
      <c r="F75" s="200" t="s">
        <v>561</v>
      </c>
      <c r="G75" s="200" t="s">
        <v>575</v>
      </c>
      <c r="H75" s="200" t="s">
        <v>157</v>
      </c>
      <c r="I75" s="76" t="s">
        <v>1913</v>
      </c>
    </row>
    <row r="76" s="76" customFormat="1" ht="14" customHeight="1" spans="1:11">
      <c r="A76" s="84">
        <v>74</v>
      </c>
      <c r="B76" s="200" t="s">
        <v>1166</v>
      </c>
      <c r="C76" s="201" t="s">
        <v>159</v>
      </c>
      <c r="D76" s="202">
        <v>179</v>
      </c>
      <c r="E76" s="203" t="s">
        <v>1979</v>
      </c>
      <c r="F76" s="200" t="s">
        <v>561</v>
      </c>
      <c r="G76" s="200" t="s">
        <v>573</v>
      </c>
      <c r="H76" s="200" t="s">
        <v>157</v>
      </c>
    </row>
    <row r="77" s="76" customFormat="1" ht="14" customHeight="1" spans="1:11">
      <c r="A77" s="84">
        <v>75</v>
      </c>
      <c r="B77" s="200" t="s">
        <v>1980</v>
      </c>
      <c r="C77" s="201" t="s">
        <v>216</v>
      </c>
      <c r="D77" s="202">
        <v>300</v>
      </c>
      <c r="E77" s="203" t="s">
        <v>1594</v>
      </c>
      <c r="F77" s="200" t="s">
        <v>561</v>
      </c>
      <c r="G77" s="200" t="s">
        <v>157</v>
      </c>
      <c r="H77" s="200" t="s">
        <v>573</v>
      </c>
      <c r="I77" s="76" t="s">
        <v>1934</v>
      </c>
    </row>
    <row r="78" s="76" customFormat="1" ht="14" customHeight="1" spans="1:11">
      <c r="A78" s="84">
        <v>76</v>
      </c>
      <c r="B78" s="200" t="s">
        <v>833</v>
      </c>
      <c r="C78" s="201" t="s">
        <v>315</v>
      </c>
      <c r="D78" s="202">
        <v>200</v>
      </c>
      <c r="E78" s="203" t="s">
        <v>1408</v>
      </c>
      <c r="F78" s="200" t="s">
        <v>561</v>
      </c>
      <c r="G78" s="200" t="s">
        <v>575</v>
      </c>
      <c r="H78" s="200" t="s">
        <v>157</v>
      </c>
    </row>
    <row r="79" s="76" customFormat="1" ht="14" customHeight="1" spans="1:11">
      <c r="A79" s="84">
        <v>77</v>
      </c>
      <c r="B79" s="200" t="s">
        <v>952</v>
      </c>
      <c r="C79" s="201" t="s">
        <v>315</v>
      </c>
      <c r="D79" s="202">
        <v>373.86</v>
      </c>
      <c r="E79" s="203" t="s">
        <v>1410</v>
      </c>
      <c r="F79" s="200" t="s">
        <v>561</v>
      </c>
      <c r="G79" s="200" t="s">
        <v>575</v>
      </c>
      <c r="H79" s="200" t="s">
        <v>157</v>
      </c>
    </row>
    <row r="80" s="76" customFormat="1" ht="14" customHeight="1" spans="1:11">
      <c r="A80" s="84">
        <v>78</v>
      </c>
      <c r="B80" s="200" t="s">
        <v>1981</v>
      </c>
      <c r="C80" s="201" t="s">
        <v>165</v>
      </c>
      <c r="D80" s="202">
        <v>165</v>
      </c>
      <c r="E80" s="203" t="s">
        <v>1412</v>
      </c>
      <c r="F80" s="200" t="s">
        <v>561</v>
      </c>
      <c r="G80" s="200" t="s">
        <v>157</v>
      </c>
      <c r="H80" s="200" t="s">
        <v>573</v>
      </c>
      <c r="I80" s="76" t="s">
        <v>1913</v>
      </c>
    </row>
    <row r="81" s="76" customFormat="1" ht="14" customHeight="1" spans="1:10">
      <c r="A81" s="84">
        <v>79</v>
      </c>
      <c r="B81" s="200" t="s">
        <v>1982</v>
      </c>
      <c r="C81" s="201" t="s">
        <v>171</v>
      </c>
      <c r="D81" s="202">
        <v>1300</v>
      </c>
      <c r="E81" s="203" t="s">
        <v>1983</v>
      </c>
      <c r="F81" s="200" t="s">
        <v>561</v>
      </c>
      <c r="G81" s="200" t="s">
        <v>575</v>
      </c>
      <c r="H81" s="200" t="s">
        <v>157</v>
      </c>
    </row>
    <row r="82" s="76" customFormat="1" ht="14" customHeight="1" spans="1:10">
      <c r="A82" s="84">
        <v>80</v>
      </c>
      <c r="B82" s="200" t="s">
        <v>833</v>
      </c>
      <c r="C82" s="201" t="s">
        <v>181</v>
      </c>
      <c r="D82" s="202">
        <v>459.86</v>
      </c>
      <c r="E82" s="203" t="s">
        <v>1681</v>
      </c>
      <c r="F82" s="200" t="s">
        <v>561</v>
      </c>
      <c r="G82" s="200" t="s">
        <v>575</v>
      </c>
      <c r="H82" s="200" t="s">
        <v>157</v>
      </c>
    </row>
    <row r="83" s="76" customFormat="1" ht="14" customHeight="1" spans="1:10">
      <c r="A83" s="84">
        <v>81</v>
      </c>
      <c r="B83" s="200" t="s">
        <v>1984</v>
      </c>
      <c r="C83" s="201" t="s">
        <v>147</v>
      </c>
      <c r="D83" s="202">
        <v>1923</v>
      </c>
      <c r="E83" s="203" t="s">
        <v>1985</v>
      </c>
      <c r="F83" s="200" t="s">
        <v>561</v>
      </c>
      <c r="G83" s="200" t="s">
        <v>151</v>
      </c>
      <c r="H83" s="200" t="s">
        <v>1036</v>
      </c>
    </row>
    <row r="84" s="76" customFormat="1" ht="14" customHeight="1" spans="1:10">
      <c r="A84" s="84">
        <v>82</v>
      </c>
      <c r="B84" s="200" t="s">
        <v>1986</v>
      </c>
      <c r="C84" s="201" t="s">
        <v>147</v>
      </c>
      <c r="D84" s="202">
        <v>2651.5</v>
      </c>
      <c r="E84" s="203" t="s">
        <v>1987</v>
      </c>
      <c r="F84" s="200" t="s">
        <v>561</v>
      </c>
      <c r="G84" s="200" t="s">
        <v>151</v>
      </c>
      <c r="H84" s="200" t="s">
        <v>575</v>
      </c>
    </row>
    <row r="85" s="76" customFormat="1" ht="14" customHeight="1" spans="1:10">
      <c r="A85" s="84">
        <v>83</v>
      </c>
      <c r="B85" s="200" t="s">
        <v>1988</v>
      </c>
      <c r="C85" s="201" t="s">
        <v>147</v>
      </c>
      <c r="D85" s="202">
        <v>3479</v>
      </c>
      <c r="E85" s="203" t="s">
        <v>1989</v>
      </c>
      <c r="F85" s="200" t="s">
        <v>561</v>
      </c>
      <c r="G85" s="200" t="s">
        <v>1322</v>
      </c>
      <c r="H85" s="200" t="s">
        <v>157</v>
      </c>
    </row>
    <row r="86" s="76" customFormat="1" ht="14" customHeight="1" spans="1:10">
      <c r="A86" s="84">
        <v>84</v>
      </c>
      <c r="B86" s="200" t="s">
        <v>1990</v>
      </c>
      <c r="C86" s="201" t="s">
        <v>147</v>
      </c>
      <c r="D86" s="202">
        <v>331</v>
      </c>
      <c r="E86" s="203" t="s">
        <v>1991</v>
      </c>
      <c r="F86" s="200" t="s">
        <v>561</v>
      </c>
      <c r="G86" s="200" t="s">
        <v>1958</v>
      </c>
      <c r="H86" s="200" t="s">
        <v>157</v>
      </c>
      <c r="I86" s="76" t="s">
        <v>1913</v>
      </c>
    </row>
    <row r="87" s="76" customFormat="1" ht="14" customHeight="1" spans="1:10">
      <c r="A87" s="84">
        <v>85</v>
      </c>
      <c r="B87" s="200" t="s">
        <v>1992</v>
      </c>
      <c r="C87" s="201" t="s">
        <v>147</v>
      </c>
      <c r="D87" s="202">
        <v>3761.58</v>
      </c>
      <c r="E87" s="203" t="s">
        <v>1993</v>
      </c>
      <c r="F87" s="200" t="s">
        <v>561</v>
      </c>
      <c r="G87" s="200" t="s">
        <v>1986</v>
      </c>
      <c r="H87" s="200"/>
    </row>
    <row r="88" s="76" customFormat="1" ht="14" customHeight="1" spans="1:10">
      <c r="A88" s="84">
        <v>86</v>
      </c>
      <c r="B88" s="200" t="s">
        <v>1994</v>
      </c>
      <c r="C88" s="201" t="s">
        <v>147</v>
      </c>
      <c r="D88" s="202">
        <v>1035</v>
      </c>
      <c r="E88" s="203" t="s">
        <v>1995</v>
      </c>
      <c r="F88" s="200" t="s">
        <v>561</v>
      </c>
      <c r="G88" s="200" t="s">
        <v>763</v>
      </c>
      <c r="H88" s="200" t="s">
        <v>157</v>
      </c>
      <c r="J88" s="76" t="s">
        <v>1996</v>
      </c>
    </row>
    <row r="89" s="76" customFormat="1" ht="14" customHeight="1" spans="1:10">
      <c r="A89" s="84">
        <v>87</v>
      </c>
      <c r="B89" s="200" t="s">
        <v>1997</v>
      </c>
      <c r="C89" s="201" t="s">
        <v>147</v>
      </c>
      <c r="D89" s="202">
        <v>4774.15</v>
      </c>
      <c r="E89" s="203" t="s">
        <v>1998</v>
      </c>
      <c r="F89" s="200" t="s">
        <v>561</v>
      </c>
      <c r="G89" s="200" t="s">
        <v>1036</v>
      </c>
      <c r="H89" s="200" t="s">
        <v>154</v>
      </c>
    </row>
    <row r="90" s="76" customFormat="1" ht="14" customHeight="1" spans="1:10">
      <c r="A90" s="84">
        <v>88</v>
      </c>
      <c r="B90" s="200" t="s">
        <v>1790</v>
      </c>
      <c r="C90" s="201" t="s">
        <v>159</v>
      </c>
      <c r="D90" s="202">
        <v>5000</v>
      </c>
      <c r="E90" s="203" t="s">
        <v>556</v>
      </c>
      <c r="F90" s="200" t="s">
        <v>566</v>
      </c>
      <c r="G90" s="200" t="s">
        <v>151</v>
      </c>
      <c r="H90" s="200" t="s">
        <v>1036</v>
      </c>
    </row>
    <row r="91" s="76" customFormat="1" ht="14" customHeight="1" spans="1:10">
      <c r="A91" s="84">
        <v>89</v>
      </c>
      <c r="B91" s="200" t="s">
        <v>1166</v>
      </c>
      <c r="C91" s="201" t="s">
        <v>159</v>
      </c>
      <c r="D91" s="202">
        <v>218.9</v>
      </c>
      <c r="E91" s="203" t="s">
        <v>1428</v>
      </c>
      <c r="F91" s="200" t="s">
        <v>561</v>
      </c>
      <c r="G91" s="200" t="s">
        <v>154</v>
      </c>
      <c r="H91" s="200" t="s">
        <v>1036</v>
      </c>
    </row>
    <row r="92" s="76" customFormat="1" ht="14" customHeight="1" spans="1:10">
      <c r="A92" s="84">
        <v>90</v>
      </c>
      <c r="B92" s="200" t="s">
        <v>1999</v>
      </c>
      <c r="C92" s="201" t="s">
        <v>159</v>
      </c>
      <c r="D92" s="202">
        <v>320</v>
      </c>
      <c r="E92" s="203" t="s">
        <v>1788</v>
      </c>
      <c r="F92" s="200" t="s">
        <v>561</v>
      </c>
      <c r="G92" s="200" t="s">
        <v>154</v>
      </c>
      <c r="H92" s="200" t="s">
        <v>1036</v>
      </c>
    </row>
    <row r="93" s="76" customFormat="1" ht="14" customHeight="1" spans="1:10">
      <c r="A93" s="84">
        <v>91</v>
      </c>
      <c r="B93" s="200" t="s">
        <v>1999</v>
      </c>
      <c r="C93" s="201" t="s">
        <v>159</v>
      </c>
      <c r="D93" s="202">
        <v>320</v>
      </c>
      <c r="E93" s="203" t="s">
        <v>1432</v>
      </c>
      <c r="F93" s="200" t="s">
        <v>561</v>
      </c>
      <c r="G93" s="200" t="s">
        <v>154</v>
      </c>
      <c r="H93" s="200" t="s">
        <v>1036</v>
      </c>
    </row>
    <row r="94" s="76" customFormat="1" ht="14" customHeight="1" spans="1:10">
      <c r="A94" s="84">
        <v>92</v>
      </c>
      <c r="B94" s="200" t="s">
        <v>2000</v>
      </c>
      <c r="C94" s="201" t="s">
        <v>159</v>
      </c>
      <c r="D94" s="202">
        <v>568</v>
      </c>
      <c r="E94" s="203" t="s">
        <v>2001</v>
      </c>
      <c r="F94" s="200" t="s">
        <v>561</v>
      </c>
      <c r="G94" s="200" t="s">
        <v>154</v>
      </c>
      <c r="H94" s="200" t="s">
        <v>1036</v>
      </c>
    </row>
    <row r="95" s="76" customFormat="1" ht="14" customHeight="1" spans="1:10">
      <c r="A95" s="84">
        <v>93</v>
      </c>
      <c r="B95" s="200" t="s">
        <v>2002</v>
      </c>
      <c r="C95" s="201" t="s">
        <v>159</v>
      </c>
      <c r="D95" s="202">
        <v>693</v>
      </c>
      <c r="E95" s="203" t="s">
        <v>2003</v>
      </c>
      <c r="F95" s="200" t="s">
        <v>561</v>
      </c>
      <c r="G95" s="200" t="s">
        <v>154</v>
      </c>
      <c r="H95" s="200" t="s">
        <v>1036</v>
      </c>
      <c r="I95" s="212">
        <v>114.44</v>
      </c>
    </row>
    <row r="96" s="76" customFormat="1" ht="14" customHeight="1" spans="1:10">
      <c r="A96" s="84">
        <v>94</v>
      </c>
      <c r="B96" s="200" t="s">
        <v>2004</v>
      </c>
      <c r="C96" s="201" t="s">
        <v>159</v>
      </c>
      <c r="D96" s="202">
        <v>693</v>
      </c>
      <c r="E96" s="203" t="s">
        <v>2005</v>
      </c>
      <c r="F96" s="200" t="s">
        <v>561</v>
      </c>
      <c r="G96" s="200" t="s">
        <v>154</v>
      </c>
      <c r="H96" s="200" t="s">
        <v>1036</v>
      </c>
      <c r="I96" s="212"/>
    </row>
    <row r="97" s="76" customFormat="1" ht="14" customHeight="1" spans="1:9">
      <c r="A97" s="84">
        <v>95</v>
      </c>
      <c r="B97" s="200" t="s">
        <v>1790</v>
      </c>
      <c r="C97" s="201" t="s">
        <v>159</v>
      </c>
      <c r="D97" s="202">
        <v>1000</v>
      </c>
      <c r="E97" s="203" t="s">
        <v>1702</v>
      </c>
      <c r="F97" s="200" t="s">
        <v>566</v>
      </c>
      <c r="G97" s="200" t="s">
        <v>154</v>
      </c>
      <c r="H97" s="200" t="s">
        <v>1036</v>
      </c>
    </row>
    <row r="98" s="76" customFormat="1" ht="14" customHeight="1" spans="1:9">
      <c r="A98" s="84">
        <v>96</v>
      </c>
      <c r="B98" s="200" t="s">
        <v>2000</v>
      </c>
      <c r="C98" s="201" t="s">
        <v>159</v>
      </c>
      <c r="D98" s="202">
        <v>400</v>
      </c>
      <c r="E98" s="203" t="s">
        <v>1704</v>
      </c>
      <c r="F98" s="200" t="s">
        <v>561</v>
      </c>
      <c r="G98" s="200" t="s">
        <v>154</v>
      </c>
      <c r="H98" s="200" t="s">
        <v>151</v>
      </c>
    </row>
    <row r="99" s="76" customFormat="1" ht="14" customHeight="1" spans="1:9">
      <c r="A99" s="84">
        <v>97</v>
      </c>
      <c r="B99" s="200" t="s">
        <v>522</v>
      </c>
      <c r="C99" s="201" t="s">
        <v>315</v>
      </c>
      <c r="D99" s="202">
        <v>200</v>
      </c>
      <c r="E99" s="203" t="s">
        <v>1706</v>
      </c>
      <c r="F99" s="200" t="s">
        <v>561</v>
      </c>
      <c r="G99" s="200" t="s">
        <v>154</v>
      </c>
      <c r="H99" s="200" t="s">
        <v>1036</v>
      </c>
    </row>
    <row r="100" s="76" customFormat="1" ht="14" customHeight="1" spans="1:9">
      <c r="A100" s="84">
        <v>98</v>
      </c>
      <c r="B100" s="200" t="s">
        <v>2000</v>
      </c>
      <c r="C100" s="201" t="s">
        <v>159</v>
      </c>
      <c r="D100" s="202">
        <v>489</v>
      </c>
      <c r="E100" s="203" t="s">
        <v>2006</v>
      </c>
      <c r="F100" s="200" t="s">
        <v>561</v>
      </c>
      <c r="G100" s="200" t="s">
        <v>154</v>
      </c>
      <c r="H100" s="200" t="s">
        <v>151</v>
      </c>
    </row>
    <row r="101" s="76" customFormat="1" ht="14" customHeight="1" spans="1:9">
      <c r="A101" s="84">
        <v>99</v>
      </c>
      <c r="B101" s="200" t="s">
        <v>2000</v>
      </c>
      <c r="C101" s="201" t="s">
        <v>159</v>
      </c>
      <c r="D101" s="202">
        <v>580</v>
      </c>
      <c r="E101" s="203" t="s">
        <v>1802</v>
      </c>
      <c r="F101" s="200" t="s">
        <v>561</v>
      </c>
      <c r="G101" s="200" t="s">
        <v>154</v>
      </c>
      <c r="H101" s="200" t="s">
        <v>151</v>
      </c>
    </row>
    <row r="102" s="76" customFormat="1" ht="14" customHeight="1" spans="1:9">
      <c r="A102" s="84">
        <v>100</v>
      </c>
      <c r="B102" s="200" t="s">
        <v>2007</v>
      </c>
      <c r="C102" s="201" t="s">
        <v>165</v>
      </c>
      <c r="D102" s="202">
        <v>1188</v>
      </c>
      <c r="E102" s="203" t="s">
        <v>2008</v>
      </c>
      <c r="F102" s="200" t="s">
        <v>561</v>
      </c>
      <c r="G102" s="200" t="s">
        <v>154</v>
      </c>
      <c r="H102" s="200" t="s">
        <v>151</v>
      </c>
    </row>
    <row r="103" s="76" customFormat="1" ht="14" customHeight="1" spans="1:9">
      <c r="A103" s="84">
        <v>101</v>
      </c>
      <c r="B103" s="200" t="s">
        <v>2009</v>
      </c>
      <c r="C103" s="201" t="s">
        <v>147</v>
      </c>
      <c r="D103" s="202">
        <v>3973.9</v>
      </c>
      <c r="E103" s="203" t="s">
        <v>2010</v>
      </c>
      <c r="F103" s="200" t="s">
        <v>561</v>
      </c>
      <c r="G103" s="200" t="s">
        <v>154</v>
      </c>
      <c r="H103" s="200" t="s">
        <v>1036</v>
      </c>
    </row>
    <row r="104" s="76" customFormat="1" spans="1:9">
      <c r="C104" s="76" t="s">
        <v>194</v>
      </c>
      <c r="D104" s="162">
        <f>SUM(D4:D103)</f>
        <v>249413.58</v>
      </c>
    </row>
    <row r="106" s="76" customFormat="1" spans="1:9">
      <c r="A106" s="190"/>
      <c r="B106" s="191" t="s">
        <v>197</v>
      </c>
      <c r="C106" s="213" t="s">
        <v>785</v>
      </c>
      <c r="D106" s="214"/>
      <c r="E106" s="190" t="s">
        <v>2011</v>
      </c>
      <c r="F106" s="190"/>
      <c r="G106" s="190"/>
      <c r="H106" s="190"/>
      <c r="I106" s="190"/>
    </row>
  </sheetData>
  <mergeCells count="8">
    <mergeCell ref="A1:I1"/>
    <mergeCell ref="A2:I2"/>
    <mergeCell ref="K3:T3"/>
    <mergeCell ref="A56:A57"/>
    <mergeCell ref="I95:I96"/>
    <mergeCell ref="K4:T5"/>
    <mergeCell ref="K6:T10"/>
    <mergeCell ref="K20:T24"/>
  </mergeCells>
  <dataValidations count="3">
    <dataValidation type="list" allowBlank="1" showInputMessage="1" showErrorMessage="1" sqref="F106 F4:F103">
      <formula1>"有,无"</formula1>
    </dataValidation>
    <dataValidation type="list" allowBlank="1" showInputMessage="1" showErrorMessage="1" sqref="C1:C103">
      <formula1>"材料费,机械费,工资,福利费,招待费,差旅费,车辆费,办公费,租赁费,水电费,其他,安全费"</formula1>
    </dataValidation>
    <dataValidation type="list" allowBlank="1" showInputMessage="1" showErrorMessage="1" sqref="F1:F3">
      <formula1>"是,否"</formula1>
    </dataValidation>
  </dataValidations>
  <pageMargins left="0.75" right="0.75" top="1" bottom="1" header="0.5" footer="0.5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5"/>
  <sheetViews>
    <sheetView topLeftCell="A17" workbookViewId="0">
      <selection activeCell="D24" sqref="D24"/>
    </sheetView>
  </sheetViews>
  <sheetFormatPr defaultColWidth="8.88333333333333" defaultRowHeight="10.5"/>
  <cols>
    <col min="1" max="1" width="5.21666666666667" style="407" customWidth="1"/>
    <col min="2" max="2" width="18.1083333333333" style="407" customWidth="1"/>
    <col min="3" max="3" width="11.8833333333333" style="407" customWidth="1"/>
    <col min="4" max="4" width="10.1083333333333" style="407" customWidth="1"/>
    <col min="5" max="5" width="13.8833333333333" style="407" customWidth="1"/>
    <col min="6" max="6" width="6.44166666666667" style="407" customWidth="1"/>
    <col min="7" max="7" width="7.21666666666667" style="407" customWidth="1"/>
    <col min="8" max="8" width="7.33333333333333" style="407" customWidth="1"/>
    <col min="9" max="9" width="8.775" style="407" customWidth="1"/>
    <col min="10" max="16384" width="8.88333333333333" style="409"/>
  </cols>
  <sheetData>
    <row r="1" ht="28.5" customHeight="1" spans="1:9">
      <c r="A1" s="415" t="s">
        <v>136</v>
      </c>
      <c r="B1" s="415"/>
      <c r="C1" s="415"/>
      <c r="D1" s="415"/>
      <c r="E1" s="415"/>
      <c r="F1" s="415"/>
      <c r="G1" s="415"/>
      <c r="H1" s="415"/>
      <c r="I1" s="415"/>
    </row>
    <row r="2" ht="28.5" customHeight="1" spans="1:9">
      <c r="A2" s="416" t="s">
        <v>137</v>
      </c>
      <c r="B2" s="416"/>
      <c r="C2" s="416"/>
      <c r="D2" s="416"/>
      <c r="E2" s="416"/>
      <c r="F2" s="416"/>
      <c r="G2" s="416"/>
      <c r="H2" s="416"/>
      <c r="I2" s="416"/>
    </row>
    <row r="3" ht="25.05" customHeight="1" spans="1:9">
      <c r="A3" s="417" t="s">
        <v>138</v>
      </c>
      <c r="B3" s="417" t="s">
        <v>139</v>
      </c>
      <c r="C3" s="417" t="s">
        <v>140</v>
      </c>
      <c r="D3" s="417" t="s">
        <v>141</v>
      </c>
      <c r="E3" s="417" t="s">
        <v>142</v>
      </c>
      <c r="F3" s="418" t="s">
        <v>143</v>
      </c>
      <c r="G3" s="417" t="s">
        <v>144</v>
      </c>
      <c r="H3" s="417" t="s">
        <v>145</v>
      </c>
      <c r="I3" s="417" t="s">
        <v>3</v>
      </c>
    </row>
    <row r="4" ht="25.05" customHeight="1" spans="1:9">
      <c r="A4" s="417">
        <v>1</v>
      </c>
      <c r="B4" s="417" t="s">
        <v>146</v>
      </c>
      <c r="C4" s="417" t="s">
        <v>147</v>
      </c>
      <c r="D4" s="417">
        <v>1080</v>
      </c>
      <c r="E4" s="417" t="s">
        <v>148</v>
      </c>
      <c r="F4" s="417" t="s">
        <v>149</v>
      </c>
      <c r="G4" s="417" t="s">
        <v>150</v>
      </c>
      <c r="H4" s="417" t="s">
        <v>151</v>
      </c>
      <c r="I4" s="417"/>
    </row>
    <row r="5" ht="25.05" customHeight="1" spans="1:9">
      <c r="A5" s="417">
        <v>2</v>
      </c>
      <c r="B5" s="417" t="s">
        <v>152</v>
      </c>
      <c r="C5" s="417" t="s">
        <v>147</v>
      </c>
      <c r="D5" s="417">
        <v>2352</v>
      </c>
      <c r="E5" s="417" t="s">
        <v>153</v>
      </c>
      <c r="F5" s="417" t="s">
        <v>149</v>
      </c>
      <c r="G5" s="417" t="s">
        <v>154</v>
      </c>
      <c r="H5" s="417" t="s">
        <v>150</v>
      </c>
      <c r="I5" s="417"/>
    </row>
    <row r="6" ht="34.95" customHeight="1" spans="1:9">
      <c r="A6" s="417">
        <v>3</v>
      </c>
      <c r="B6" s="417" t="s">
        <v>155</v>
      </c>
      <c r="C6" s="417" t="s">
        <v>147</v>
      </c>
      <c r="D6" s="417">
        <v>1447.7</v>
      </c>
      <c r="E6" s="418" t="s">
        <v>156</v>
      </c>
      <c r="F6" s="417" t="s">
        <v>149</v>
      </c>
      <c r="G6" s="417" t="s">
        <v>157</v>
      </c>
      <c r="H6" s="417" t="s">
        <v>150</v>
      </c>
      <c r="I6" s="417"/>
    </row>
    <row r="7" ht="25.05" customHeight="1" spans="1:9">
      <c r="A7" s="417">
        <v>4</v>
      </c>
      <c r="B7" s="417" t="s">
        <v>158</v>
      </c>
      <c r="C7" s="417" t="s">
        <v>159</v>
      </c>
      <c r="D7" s="417">
        <v>538</v>
      </c>
      <c r="E7" s="417" t="s">
        <v>160</v>
      </c>
      <c r="F7" s="417" t="s">
        <v>161</v>
      </c>
      <c r="G7" s="417" t="s">
        <v>150</v>
      </c>
      <c r="H7" s="417" t="s">
        <v>154</v>
      </c>
      <c r="I7" s="417"/>
    </row>
    <row r="8" ht="25.05" customHeight="1" spans="1:9">
      <c r="A8" s="417">
        <v>5</v>
      </c>
      <c r="B8" s="417" t="s">
        <v>162</v>
      </c>
      <c r="C8" s="417" t="s">
        <v>159</v>
      </c>
      <c r="D8" s="417">
        <v>4000</v>
      </c>
      <c r="E8" s="417">
        <v>5</v>
      </c>
      <c r="F8" s="417" t="s">
        <v>161</v>
      </c>
      <c r="G8" s="417" t="s">
        <v>163</v>
      </c>
      <c r="H8" s="417" t="s">
        <v>151</v>
      </c>
      <c r="I8" s="417"/>
    </row>
    <row r="9" ht="25.05" customHeight="1" spans="1:9">
      <c r="A9" s="417">
        <v>6</v>
      </c>
      <c r="B9" s="417" t="s">
        <v>164</v>
      </c>
      <c r="C9" s="417" t="s">
        <v>165</v>
      </c>
      <c r="D9" s="417">
        <v>830.5</v>
      </c>
      <c r="E9" s="417">
        <v>6</v>
      </c>
      <c r="F9" s="417" t="s">
        <v>149</v>
      </c>
      <c r="G9" s="417" t="s">
        <v>150</v>
      </c>
      <c r="H9" s="417" t="s">
        <v>151</v>
      </c>
      <c r="I9" s="417"/>
    </row>
    <row r="10" ht="25.05" customHeight="1" spans="1:9">
      <c r="A10" s="417">
        <v>7</v>
      </c>
      <c r="B10" s="417" t="s">
        <v>166</v>
      </c>
      <c r="C10" s="417" t="s">
        <v>165</v>
      </c>
      <c r="D10" s="417">
        <v>4891</v>
      </c>
      <c r="E10" s="418" t="s">
        <v>167</v>
      </c>
      <c r="F10" s="417" t="s">
        <v>149</v>
      </c>
      <c r="G10" s="417" t="s">
        <v>150</v>
      </c>
      <c r="H10" s="417" t="s">
        <v>151</v>
      </c>
      <c r="I10" s="417"/>
    </row>
    <row r="11" ht="25.05" customHeight="1" spans="1:9">
      <c r="A11" s="417">
        <v>8</v>
      </c>
      <c r="B11" s="417" t="s">
        <v>168</v>
      </c>
      <c r="C11" s="417" t="s">
        <v>165</v>
      </c>
      <c r="D11" s="417">
        <v>1110</v>
      </c>
      <c r="E11" s="417" t="s">
        <v>169</v>
      </c>
      <c r="F11" s="417" t="s">
        <v>149</v>
      </c>
      <c r="G11" s="417" t="s">
        <v>154</v>
      </c>
      <c r="H11" s="417" t="s">
        <v>151</v>
      </c>
      <c r="I11" s="417"/>
    </row>
    <row r="12" ht="25.05" customHeight="1" spans="1:9">
      <c r="A12" s="417">
        <v>9</v>
      </c>
      <c r="B12" s="417" t="s">
        <v>170</v>
      </c>
      <c r="C12" s="417" t="s">
        <v>171</v>
      </c>
      <c r="D12" s="417">
        <v>21800</v>
      </c>
      <c r="E12" s="418" t="s">
        <v>172</v>
      </c>
      <c r="F12" s="417" t="s">
        <v>149</v>
      </c>
      <c r="G12" s="417" t="s">
        <v>154</v>
      </c>
      <c r="H12" s="417" t="s">
        <v>151</v>
      </c>
      <c r="I12" s="417"/>
    </row>
    <row r="13" ht="25.05" customHeight="1" spans="1:9">
      <c r="A13" s="417">
        <v>10</v>
      </c>
      <c r="B13" s="417" t="s">
        <v>173</v>
      </c>
      <c r="C13" s="417" t="s">
        <v>171</v>
      </c>
      <c r="D13" s="417">
        <v>4400</v>
      </c>
      <c r="E13" s="419" t="s">
        <v>174</v>
      </c>
      <c r="F13" s="417" t="s">
        <v>149</v>
      </c>
      <c r="G13" s="417" t="s">
        <v>154</v>
      </c>
      <c r="H13" s="417" t="s">
        <v>151</v>
      </c>
      <c r="I13" s="417"/>
    </row>
    <row r="14" ht="25.05" customHeight="1" spans="1:9">
      <c r="A14" s="417">
        <v>11</v>
      </c>
      <c r="B14" s="417" t="s">
        <v>175</v>
      </c>
      <c r="C14" s="417" t="s">
        <v>176</v>
      </c>
      <c r="D14" s="417">
        <v>9018</v>
      </c>
      <c r="E14" s="417" t="s">
        <v>177</v>
      </c>
      <c r="F14" s="417" t="s">
        <v>161</v>
      </c>
      <c r="G14" s="417" t="s">
        <v>154</v>
      </c>
      <c r="H14" s="417" t="s">
        <v>151</v>
      </c>
      <c r="I14" s="417"/>
    </row>
    <row r="15" ht="25.05" customHeight="1" spans="1:9">
      <c r="A15" s="417">
        <v>12</v>
      </c>
      <c r="B15" s="417" t="s">
        <v>178</v>
      </c>
      <c r="C15" s="417" t="s">
        <v>147</v>
      </c>
      <c r="D15" s="417">
        <v>168</v>
      </c>
      <c r="E15" s="417" t="s">
        <v>179</v>
      </c>
      <c r="F15" s="417" t="s">
        <v>149</v>
      </c>
      <c r="G15" s="417" t="s">
        <v>150</v>
      </c>
      <c r="H15" s="417" t="s">
        <v>151</v>
      </c>
      <c r="I15" s="417"/>
    </row>
    <row r="16" ht="25.05" customHeight="1" spans="1:9">
      <c r="A16" s="417">
        <v>13</v>
      </c>
      <c r="B16" s="417" t="s">
        <v>180</v>
      </c>
      <c r="C16" s="417" t="s">
        <v>181</v>
      </c>
      <c r="D16" s="417">
        <v>2247</v>
      </c>
      <c r="E16" s="417" t="s">
        <v>182</v>
      </c>
      <c r="F16" s="417" t="s">
        <v>149</v>
      </c>
      <c r="G16" s="417" t="s">
        <v>151</v>
      </c>
      <c r="H16" s="417" t="s">
        <v>154</v>
      </c>
      <c r="I16" s="417"/>
    </row>
    <row r="17" ht="25.05" customHeight="1" spans="1:9">
      <c r="A17" s="417">
        <v>14</v>
      </c>
      <c r="B17" s="417" t="s">
        <v>180</v>
      </c>
      <c r="C17" s="417" t="s">
        <v>181</v>
      </c>
      <c r="D17" s="417">
        <v>2000</v>
      </c>
      <c r="E17" s="417" t="s">
        <v>183</v>
      </c>
      <c r="F17" s="417" t="s">
        <v>149</v>
      </c>
      <c r="G17" s="417" t="s">
        <v>151</v>
      </c>
      <c r="H17" s="417" t="s">
        <v>154</v>
      </c>
      <c r="I17" s="417"/>
    </row>
    <row r="18" ht="25.05" customHeight="1" spans="1:9">
      <c r="A18" s="417">
        <v>15</v>
      </c>
      <c r="B18" s="417" t="s">
        <v>184</v>
      </c>
      <c r="C18" s="417" t="s">
        <v>165</v>
      </c>
      <c r="D18" s="417">
        <v>920</v>
      </c>
      <c r="E18" s="417">
        <v>15</v>
      </c>
      <c r="F18" s="417" t="s">
        <v>149</v>
      </c>
      <c r="G18" s="417" t="s">
        <v>151</v>
      </c>
      <c r="H18" s="417" t="s">
        <v>150</v>
      </c>
      <c r="I18" s="417"/>
    </row>
    <row r="19" ht="25.05" customHeight="1" spans="1:9">
      <c r="A19" s="417">
        <v>16</v>
      </c>
      <c r="B19" s="417" t="s">
        <v>185</v>
      </c>
      <c r="C19" s="417" t="s">
        <v>171</v>
      </c>
      <c r="D19" s="417">
        <v>110</v>
      </c>
      <c r="E19" s="417" t="s">
        <v>186</v>
      </c>
      <c r="F19" s="417" t="s">
        <v>161</v>
      </c>
      <c r="G19" s="417" t="s">
        <v>151</v>
      </c>
      <c r="H19" s="417" t="s">
        <v>154</v>
      </c>
      <c r="I19" s="417"/>
    </row>
    <row r="20" ht="25.05" customHeight="1" spans="1:9">
      <c r="A20" s="417">
        <v>17</v>
      </c>
      <c r="B20" s="417" t="s">
        <v>187</v>
      </c>
      <c r="C20" s="417" t="s">
        <v>181</v>
      </c>
      <c r="D20" s="417">
        <v>800</v>
      </c>
      <c r="E20" s="417" t="s">
        <v>188</v>
      </c>
      <c r="F20" s="417" t="s">
        <v>161</v>
      </c>
      <c r="G20" s="417" t="s">
        <v>151</v>
      </c>
      <c r="H20" s="417" t="s">
        <v>154</v>
      </c>
      <c r="I20" s="417"/>
    </row>
    <row r="21" ht="25.05" customHeight="1" spans="1:9">
      <c r="A21" s="417">
        <v>18</v>
      </c>
      <c r="B21" s="417" t="s">
        <v>187</v>
      </c>
      <c r="C21" s="417" t="s">
        <v>181</v>
      </c>
      <c r="D21" s="417">
        <v>800</v>
      </c>
      <c r="E21" s="417" t="s">
        <v>189</v>
      </c>
      <c r="F21" s="417" t="s">
        <v>161</v>
      </c>
      <c r="G21" s="417" t="s">
        <v>151</v>
      </c>
      <c r="H21" s="417" t="s">
        <v>154</v>
      </c>
      <c r="I21" s="417"/>
    </row>
    <row r="22" ht="25.05" customHeight="1" spans="1:9">
      <c r="A22" s="417">
        <v>19</v>
      </c>
      <c r="B22" s="417" t="s">
        <v>190</v>
      </c>
      <c r="C22" s="417" t="s">
        <v>181</v>
      </c>
      <c r="D22" s="417">
        <v>500</v>
      </c>
      <c r="E22" s="417" t="s">
        <v>191</v>
      </c>
      <c r="F22" s="417" t="s">
        <v>161</v>
      </c>
      <c r="G22" s="417" t="s">
        <v>151</v>
      </c>
      <c r="H22" s="417" t="s">
        <v>154</v>
      </c>
      <c r="I22" s="417"/>
    </row>
    <row r="23" ht="25.05" customHeight="1" spans="1:9">
      <c r="A23" s="417">
        <v>20</v>
      </c>
      <c r="B23" s="417" t="s">
        <v>192</v>
      </c>
      <c r="C23" s="417" t="s">
        <v>165</v>
      </c>
      <c r="D23" s="417">
        <v>360</v>
      </c>
      <c r="E23" s="417" t="s">
        <v>193</v>
      </c>
      <c r="F23" s="417" t="s">
        <v>161</v>
      </c>
      <c r="G23" s="417" t="s">
        <v>151</v>
      </c>
      <c r="H23" s="417" t="s">
        <v>154</v>
      </c>
      <c r="I23" s="417"/>
    </row>
    <row r="24" ht="25.05" customHeight="1" spans="1:9">
      <c r="A24" s="417" t="s">
        <v>194</v>
      </c>
      <c r="B24" s="417"/>
      <c r="C24" s="417"/>
      <c r="D24" s="420">
        <f>SUM(D4:D23)</f>
        <v>59372.2</v>
      </c>
      <c r="E24" s="417"/>
      <c r="F24" s="417"/>
      <c r="G24" s="417"/>
      <c r="H24" s="417"/>
      <c r="I24" s="417"/>
    </row>
    <row r="25" ht="27" customHeight="1" spans="1:9">
      <c r="A25" s="421" t="s">
        <v>195</v>
      </c>
      <c r="B25" s="421"/>
      <c r="E25" s="422" t="s">
        <v>196</v>
      </c>
      <c r="I25" s="422" t="s">
        <v>197</v>
      </c>
    </row>
  </sheetData>
  <mergeCells count="3">
    <mergeCell ref="A1:I1"/>
    <mergeCell ref="A2:I2"/>
    <mergeCell ref="A25:B25"/>
  </mergeCells>
  <dataValidations count="5">
    <dataValidation type="list" allowBlank="1" showInputMessage="1" showErrorMessage="1" sqref="G8">
      <formula1>"潘美洲,赵凌,笪文强,夏晓傲,姚明"</formula1>
    </dataValidation>
    <dataValidation type="list" allowBlank="1" showInputMessage="1" showErrorMessage="1" sqref="H8 G4:H7 G9:H15">
      <formula1>"潘美洲,赵凌,笪文强,夏晓傲"</formula1>
    </dataValidation>
    <dataValidation type="list" allowBlank="1" showInputMessage="1" showErrorMessage="1" sqref="C14">
      <formula1>"材料费,机械费,工资,福利费,招待费,差旅费,车辆费,办公费,租赁费,水电费,伙食费"</formula1>
    </dataValidation>
    <dataValidation type="list" allowBlank="1" showInputMessage="1" showErrorMessage="1" sqref="C1:C13 C15:C1048576">
      <formula1>"材料费,机械费,工资,福利费,招待费,差旅费,车辆费,办公费,租赁费,水电费"</formula1>
    </dataValidation>
    <dataValidation type="list" allowBlank="1" showInputMessage="1" showErrorMessage="1" sqref="F$1:F$1048576">
      <formula1>"是,否"</formula1>
    </dataValidation>
  </dataValidations>
  <pageMargins left="0.7" right="0.7" top="0.75" bottom="0.75" header="0.3" footer="0.3"/>
  <pageSetup paperSize="9" orientation="portrait"/>
  <headerFooter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84"/>
  <sheetViews>
    <sheetView topLeftCell="A55" workbookViewId="0">
      <selection activeCell="B83" sqref="B83"/>
    </sheetView>
  </sheetViews>
  <sheetFormatPr defaultColWidth="9" defaultRowHeight="18.75" customHeight="1"/>
  <cols>
    <col min="1" max="1" width="4.875" style="76" customWidth="1"/>
    <col min="2" max="2" width="43.875" style="76" customWidth="1"/>
    <col min="3" max="3" width="7.375" style="167" customWidth="1"/>
    <col min="4" max="4" width="20.125" style="76" customWidth="1"/>
    <col min="5" max="5" width="15.875" style="76" customWidth="1"/>
    <col min="6" max="6" width="9" style="167"/>
    <col min="7" max="8" width="9" style="76"/>
    <col min="9" max="9" width="19.5" style="76" customWidth="1"/>
    <col min="10" max="16384" width="9" style="76"/>
  </cols>
  <sheetData>
    <row r="1" s="76" customFormat="1" ht="28" customHeight="1" spans="1:9">
      <c r="A1" s="145" t="s">
        <v>136</v>
      </c>
      <c r="B1" s="146"/>
      <c r="C1" s="146"/>
      <c r="D1" s="146"/>
      <c r="E1" s="147"/>
      <c r="F1" s="146"/>
      <c r="G1" s="146"/>
      <c r="H1" s="146"/>
      <c r="I1" s="146"/>
    </row>
    <row r="2" s="76" customFormat="1" customHeight="1" spans="1:9">
      <c r="A2" s="168" t="s">
        <v>2012</v>
      </c>
      <c r="B2" s="168"/>
      <c r="C2" s="168"/>
      <c r="D2" s="168"/>
      <c r="E2" s="169"/>
      <c r="F2" s="168"/>
      <c r="G2" s="168"/>
      <c r="H2" s="168"/>
      <c r="I2" s="168"/>
    </row>
    <row r="3" s="76" customFormat="1" ht="29" customHeight="1" spans="1:9">
      <c r="A3" s="170" t="s">
        <v>138</v>
      </c>
      <c r="B3" s="170" t="s">
        <v>139</v>
      </c>
      <c r="C3" s="170" t="s">
        <v>140</v>
      </c>
      <c r="D3" s="170" t="s">
        <v>141</v>
      </c>
      <c r="E3" s="171" t="s">
        <v>142</v>
      </c>
      <c r="F3" s="170" t="s">
        <v>143</v>
      </c>
      <c r="G3" s="170" t="s">
        <v>144</v>
      </c>
      <c r="H3" s="170" t="s">
        <v>145</v>
      </c>
      <c r="I3" s="170" t="s">
        <v>3</v>
      </c>
    </row>
    <row r="4" s="76" customFormat="1" customHeight="1" spans="1:9">
      <c r="A4" s="91">
        <v>1</v>
      </c>
      <c r="B4" s="151" t="s">
        <v>1166</v>
      </c>
      <c r="C4" s="148" t="s">
        <v>159</v>
      </c>
      <c r="D4" s="172">
        <v>160</v>
      </c>
      <c r="E4" s="150" t="s">
        <v>847</v>
      </c>
      <c r="F4" s="170" t="s">
        <v>561</v>
      </c>
      <c r="G4" s="173" t="s">
        <v>157</v>
      </c>
      <c r="H4" s="151" t="s">
        <v>573</v>
      </c>
      <c r="I4" s="151" t="s">
        <v>2013</v>
      </c>
    </row>
    <row r="5" s="76" customFormat="1" customHeight="1" spans="1:9">
      <c r="A5" s="91">
        <v>2</v>
      </c>
      <c r="B5" s="151" t="s">
        <v>260</v>
      </c>
      <c r="C5" s="148" t="s">
        <v>165</v>
      </c>
      <c r="D5" s="172">
        <v>5</v>
      </c>
      <c r="E5" s="174" t="s">
        <v>201</v>
      </c>
      <c r="F5" s="175" t="s">
        <v>561</v>
      </c>
      <c r="G5" s="173" t="s">
        <v>151</v>
      </c>
      <c r="H5" s="176" t="s">
        <v>157</v>
      </c>
      <c r="I5" s="176" t="s">
        <v>2014</v>
      </c>
    </row>
    <row r="6" s="76" customFormat="1" customHeight="1" spans="1:9">
      <c r="A6" s="91">
        <v>3</v>
      </c>
      <c r="B6" s="151" t="s">
        <v>2015</v>
      </c>
      <c r="C6" s="148" t="s">
        <v>171</v>
      </c>
      <c r="D6" s="172">
        <f>1958.92+440</f>
        <v>2398.92</v>
      </c>
      <c r="E6" s="150" t="s">
        <v>2016</v>
      </c>
      <c r="F6" s="175" t="s">
        <v>561</v>
      </c>
      <c r="G6" s="173" t="s">
        <v>157</v>
      </c>
      <c r="H6" s="151" t="s">
        <v>573</v>
      </c>
      <c r="I6" s="151" t="s">
        <v>2013</v>
      </c>
    </row>
    <row r="7" s="76" customFormat="1" customHeight="1" spans="1:9">
      <c r="A7" s="91">
        <v>4</v>
      </c>
      <c r="B7" s="151" t="s">
        <v>2017</v>
      </c>
      <c r="C7" s="148" t="s">
        <v>315</v>
      </c>
      <c r="D7" s="172">
        <v>345</v>
      </c>
      <c r="E7" s="150" t="s">
        <v>1521</v>
      </c>
      <c r="F7" s="175" t="s">
        <v>561</v>
      </c>
      <c r="G7" s="173" t="s">
        <v>151</v>
      </c>
      <c r="H7" s="151" t="s">
        <v>157</v>
      </c>
      <c r="I7" s="151" t="s">
        <v>2013</v>
      </c>
    </row>
    <row r="8" s="76" customFormat="1" customHeight="1" spans="1:9">
      <c r="A8" s="91">
        <v>5</v>
      </c>
      <c r="B8" s="151" t="s">
        <v>1166</v>
      </c>
      <c r="C8" s="148" t="s">
        <v>159</v>
      </c>
      <c r="D8" s="172">
        <v>245</v>
      </c>
      <c r="E8" s="150" t="s">
        <v>1292</v>
      </c>
      <c r="F8" s="175" t="s">
        <v>561</v>
      </c>
      <c r="G8" s="173" t="s">
        <v>151</v>
      </c>
      <c r="H8" s="151" t="s">
        <v>157</v>
      </c>
      <c r="I8" s="151" t="s">
        <v>2013</v>
      </c>
    </row>
    <row r="9" s="76" customFormat="1" customHeight="1" spans="1:9">
      <c r="A9" s="91">
        <v>6</v>
      </c>
      <c r="B9" s="151" t="s">
        <v>1166</v>
      </c>
      <c r="C9" s="148" t="s">
        <v>159</v>
      </c>
      <c r="D9" s="172">
        <v>230</v>
      </c>
      <c r="E9" s="150" t="s">
        <v>227</v>
      </c>
      <c r="F9" s="177" t="s">
        <v>566</v>
      </c>
      <c r="G9" s="178" t="s">
        <v>151</v>
      </c>
      <c r="H9" s="151" t="s">
        <v>157</v>
      </c>
      <c r="I9" s="151" t="s">
        <v>2014</v>
      </c>
    </row>
    <row r="10" s="76" customFormat="1" customHeight="1" spans="1:9">
      <c r="A10" s="91">
        <v>7</v>
      </c>
      <c r="B10" s="151" t="s">
        <v>2018</v>
      </c>
      <c r="C10" s="148" t="s">
        <v>159</v>
      </c>
      <c r="D10" s="172">
        <v>700</v>
      </c>
      <c r="E10" s="150" t="s">
        <v>2019</v>
      </c>
      <c r="F10" s="170" t="s">
        <v>561</v>
      </c>
      <c r="G10" s="173" t="s">
        <v>157</v>
      </c>
      <c r="H10" s="151" t="s">
        <v>151</v>
      </c>
      <c r="I10" s="151" t="s">
        <v>2013</v>
      </c>
    </row>
    <row r="11" s="76" customFormat="1" customHeight="1" spans="1:9">
      <c r="A11" s="91">
        <v>8</v>
      </c>
      <c r="B11" s="151" t="s">
        <v>260</v>
      </c>
      <c r="C11" s="148" t="s">
        <v>165</v>
      </c>
      <c r="D11" s="172">
        <v>5</v>
      </c>
      <c r="E11" s="150" t="s">
        <v>246</v>
      </c>
      <c r="F11" s="175" t="s">
        <v>561</v>
      </c>
      <c r="G11" s="173" t="s">
        <v>151</v>
      </c>
      <c r="H11" s="151" t="s">
        <v>573</v>
      </c>
      <c r="I11" s="151" t="s">
        <v>2014</v>
      </c>
    </row>
    <row r="12" s="76" customFormat="1" customHeight="1" spans="1:9">
      <c r="A12" s="91">
        <v>9</v>
      </c>
      <c r="B12" s="151" t="s">
        <v>952</v>
      </c>
      <c r="C12" s="148" t="s">
        <v>315</v>
      </c>
      <c r="D12" s="172">
        <v>367</v>
      </c>
      <c r="E12" s="150" t="s">
        <v>1298</v>
      </c>
      <c r="F12" s="170" t="s">
        <v>561</v>
      </c>
      <c r="G12" s="173" t="s">
        <v>151</v>
      </c>
      <c r="H12" s="151" t="s">
        <v>157</v>
      </c>
      <c r="I12" s="151" t="s">
        <v>2013</v>
      </c>
    </row>
    <row r="13" s="76" customFormat="1" customHeight="1" spans="1:9">
      <c r="A13" s="91">
        <v>10</v>
      </c>
      <c r="B13" s="151" t="s">
        <v>522</v>
      </c>
      <c r="C13" s="148" t="s">
        <v>315</v>
      </c>
      <c r="D13" s="172">
        <v>204</v>
      </c>
      <c r="E13" s="150" t="s">
        <v>1300</v>
      </c>
      <c r="F13" s="170" t="s">
        <v>561</v>
      </c>
      <c r="G13" s="173" t="s">
        <v>151</v>
      </c>
      <c r="H13" s="151" t="s">
        <v>157</v>
      </c>
      <c r="I13" s="151" t="s">
        <v>2013</v>
      </c>
    </row>
    <row r="14" s="76" customFormat="1" customHeight="1" spans="1:9">
      <c r="A14" s="91">
        <v>11</v>
      </c>
      <c r="B14" s="151" t="s">
        <v>2020</v>
      </c>
      <c r="C14" s="148" t="s">
        <v>309</v>
      </c>
      <c r="D14" s="172">
        <v>414.04</v>
      </c>
      <c r="E14" s="150" t="s">
        <v>2021</v>
      </c>
      <c r="F14" s="175" t="s">
        <v>566</v>
      </c>
      <c r="G14" s="173" t="s">
        <v>157</v>
      </c>
      <c r="H14" s="151" t="s">
        <v>151</v>
      </c>
      <c r="I14" s="151" t="s">
        <v>2014</v>
      </c>
    </row>
    <row r="15" s="76" customFormat="1" customHeight="1" spans="1:9">
      <c r="A15" s="91">
        <v>12</v>
      </c>
      <c r="B15" s="151" t="s">
        <v>2022</v>
      </c>
      <c r="C15" s="148" t="s">
        <v>147</v>
      </c>
      <c r="D15" s="172">
        <v>605.23</v>
      </c>
      <c r="E15" s="174" t="s">
        <v>313</v>
      </c>
      <c r="F15" s="175" t="s">
        <v>561</v>
      </c>
      <c r="G15" s="173" t="s">
        <v>151</v>
      </c>
      <c r="H15" s="176" t="s">
        <v>157</v>
      </c>
      <c r="I15" s="176" t="s">
        <v>2013</v>
      </c>
    </row>
    <row r="16" s="76" customFormat="1" customHeight="1" spans="1:9">
      <c r="A16" s="91">
        <v>13</v>
      </c>
      <c r="B16" s="151" t="s">
        <v>1948</v>
      </c>
      <c r="C16" s="148" t="s">
        <v>315</v>
      </c>
      <c r="D16" s="172">
        <v>400</v>
      </c>
      <c r="E16" s="150" t="s">
        <v>1306</v>
      </c>
      <c r="F16" s="177" t="s">
        <v>561</v>
      </c>
      <c r="G16" s="178" t="s">
        <v>575</v>
      </c>
      <c r="H16" s="151" t="s">
        <v>157</v>
      </c>
      <c r="I16" s="151" t="s">
        <v>2013</v>
      </c>
    </row>
    <row r="17" s="76" customFormat="1" customHeight="1" spans="1:11">
      <c r="A17" s="91">
        <v>14</v>
      </c>
      <c r="B17" s="151" t="s">
        <v>2023</v>
      </c>
      <c r="C17" s="148" t="s">
        <v>181</v>
      </c>
      <c r="D17" s="172">
        <v>220</v>
      </c>
      <c r="E17" s="150" t="s">
        <v>1453</v>
      </c>
      <c r="F17" s="175" t="s">
        <v>566</v>
      </c>
      <c r="G17" s="173" t="s">
        <v>151</v>
      </c>
      <c r="H17" s="151" t="s">
        <v>573</v>
      </c>
      <c r="I17" s="151" t="s">
        <v>2014</v>
      </c>
    </row>
    <row r="18" s="76" customFormat="1" customHeight="1" spans="1:11">
      <c r="A18" s="91">
        <v>15</v>
      </c>
      <c r="B18" s="151" t="s">
        <v>2024</v>
      </c>
      <c r="C18" s="148" t="s">
        <v>315</v>
      </c>
      <c r="D18" s="172">
        <v>3000</v>
      </c>
      <c r="E18" s="174" t="s">
        <v>2025</v>
      </c>
      <c r="F18" s="175" t="s">
        <v>561</v>
      </c>
      <c r="G18" s="173" t="s">
        <v>157</v>
      </c>
      <c r="H18" s="176" t="s">
        <v>573</v>
      </c>
      <c r="I18" s="176" t="s">
        <v>2013</v>
      </c>
    </row>
    <row r="19" s="76" customFormat="1" customHeight="1" spans="1:11">
      <c r="A19" s="91">
        <v>16</v>
      </c>
      <c r="B19" s="151" t="s">
        <v>522</v>
      </c>
      <c r="C19" s="148" t="s">
        <v>315</v>
      </c>
      <c r="D19" s="172">
        <v>300</v>
      </c>
      <c r="E19" s="150" t="s">
        <v>1311</v>
      </c>
      <c r="F19" s="175" t="s">
        <v>561</v>
      </c>
      <c r="G19" s="173" t="s">
        <v>151</v>
      </c>
      <c r="H19" s="151" t="s">
        <v>573</v>
      </c>
      <c r="I19" s="151" t="s">
        <v>2013</v>
      </c>
    </row>
    <row r="20" s="76" customFormat="1" customHeight="1" spans="1:11">
      <c r="A20" s="91">
        <v>17</v>
      </c>
      <c r="B20" s="151" t="s">
        <v>260</v>
      </c>
      <c r="C20" s="148" t="s">
        <v>165</v>
      </c>
      <c r="D20" s="172">
        <v>11</v>
      </c>
      <c r="E20" s="150" t="s">
        <v>344</v>
      </c>
      <c r="F20" s="175" t="s">
        <v>561</v>
      </c>
      <c r="G20" s="173" t="s">
        <v>151</v>
      </c>
      <c r="H20" s="151" t="s">
        <v>157</v>
      </c>
      <c r="I20" s="151" t="s">
        <v>2014</v>
      </c>
    </row>
    <row r="21" s="76" customFormat="1" customHeight="1" spans="1:11">
      <c r="A21" s="91">
        <v>18</v>
      </c>
      <c r="B21" s="151" t="s">
        <v>2026</v>
      </c>
      <c r="C21" s="148" t="s">
        <v>165</v>
      </c>
      <c r="D21" s="172">
        <v>1240</v>
      </c>
      <c r="E21" s="150" t="s">
        <v>2027</v>
      </c>
      <c r="F21" s="175" t="s">
        <v>561</v>
      </c>
      <c r="G21" s="173" t="s">
        <v>151</v>
      </c>
      <c r="H21" s="151" t="s">
        <v>157</v>
      </c>
      <c r="I21" s="151" t="s">
        <v>2013</v>
      </c>
    </row>
    <row r="22" s="76" customFormat="1" customHeight="1" spans="1:11">
      <c r="A22" s="91">
        <v>19</v>
      </c>
      <c r="B22" s="151" t="s">
        <v>2028</v>
      </c>
      <c r="C22" s="148" t="s">
        <v>309</v>
      </c>
      <c r="D22" s="172">
        <v>753.36</v>
      </c>
      <c r="E22" s="150" t="s">
        <v>1316</v>
      </c>
      <c r="F22" s="175" t="s">
        <v>561</v>
      </c>
      <c r="G22" s="173" t="s">
        <v>151</v>
      </c>
      <c r="H22" s="151" t="s">
        <v>157</v>
      </c>
      <c r="I22" s="151" t="s">
        <v>2013</v>
      </c>
    </row>
    <row r="23" s="162" customFormat="1" customHeight="1" spans="1:11">
      <c r="A23" s="179">
        <v>20</v>
      </c>
      <c r="B23" s="180" t="s">
        <v>2029</v>
      </c>
      <c r="C23" s="181" t="s">
        <v>181</v>
      </c>
      <c r="D23" s="182">
        <v>0</v>
      </c>
      <c r="E23" s="183" t="s">
        <v>374</v>
      </c>
      <c r="F23" s="184" t="s">
        <v>566</v>
      </c>
      <c r="G23" s="185" t="s">
        <v>151</v>
      </c>
      <c r="H23" s="186" t="s">
        <v>157</v>
      </c>
      <c r="I23" s="186" t="s">
        <v>2014</v>
      </c>
      <c r="J23" s="162" t="s">
        <v>2030</v>
      </c>
      <c r="K23" s="162">
        <v>4000</v>
      </c>
    </row>
    <row r="24" s="76" customFormat="1" customHeight="1" spans="1:11">
      <c r="A24" s="91">
        <v>21</v>
      </c>
      <c r="B24" s="151" t="s">
        <v>833</v>
      </c>
      <c r="C24" s="148" t="s">
        <v>315</v>
      </c>
      <c r="D24" s="172">
        <v>475</v>
      </c>
      <c r="E24" s="150" t="s">
        <v>1928</v>
      </c>
      <c r="F24" s="177" t="s">
        <v>561</v>
      </c>
      <c r="G24" s="178" t="s">
        <v>151</v>
      </c>
      <c r="H24" s="176" t="s">
        <v>157</v>
      </c>
      <c r="I24" s="151" t="s">
        <v>2013</v>
      </c>
    </row>
    <row r="25" s="76" customFormat="1" customHeight="1" spans="1:11">
      <c r="A25" s="91">
        <v>22</v>
      </c>
      <c r="B25" s="151" t="s">
        <v>2031</v>
      </c>
      <c r="C25" s="148" t="s">
        <v>147</v>
      </c>
      <c r="D25" s="172">
        <v>6697</v>
      </c>
      <c r="E25" s="174" t="s">
        <v>1321</v>
      </c>
      <c r="F25" s="175" t="s">
        <v>561</v>
      </c>
      <c r="G25" s="173" t="s">
        <v>157</v>
      </c>
      <c r="H25" s="173" t="s">
        <v>151</v>
      </c>
      <c r="I25" s="176"/>
    </row>
    <row r="26" s="76" customFormat="1" customHeight="1" spans="1:11">
      <c r="A26" s="91">
        <v>23</v>
      </c>
      <c r="B26" s="151" t="s">
        <v>2032</v>
      </c>
      <c r="C26" s="148" t="s">
        <v>171</v>
      </c>
      <c r="D26" s="172">
        <v>10180</v>
      </c>
      <c r="E26" s="150" t="s">
        <v>2033</v>
      </c>
      <c r="F26" s="175" t="s">
        <v>561</v>
      </c>
      <c r="G26" s="173" t="s">
        <v>157</v>
      </c>
      <c r="H26" s="151" t="s">
        <v>573</v>
      </c>
      <c r="I26" s="151" t="s">
        <v>2013</v>
      </c>
    </row>
    <row r="27" s="76" customFormat="1" customHeight="1" spans="1:11">
      <c r="A27" s="91">
        <v>24</v>
      </c>
      <c r="B27" s="151" t="s">
        <v>2034</v>
      </c>
      <c r="C27" s="148" t="s">
        <v>171</v>
      </c>
      <c r="D27" s="172">
        <v>4600</v>
      </c>
      <c r="E27" s="150" t="s">
        <v>1326</v>
      </c>
      <c r="F27" s="175" t="s">
        <v>561</v>
      </c>
      <c r="G27" s="173" t="s">
        <v>157</v>
      </c>
      <c r="H27" s="151" t="s">
        <v>573</v>
      </c>
      <c r="I27" s="151" t="s">
        <v>2013</v>
      </c>
    </row>
    <row r="28" s="162" customFormat="1" customHeight="1" spans="1:11">
      <c r="A28" s="179">
        <v>25</v>
      </c>
      <c r="B28" s="180" t="s">
        <v>2035</v>
      </c>
      <c r="C28" s="181" t="s">
        <v>1930</v>
      </c>
      <c r="D28" s="182">
        <v>11500</v>
      </c>
      <c r="E28" s="187" t="s">
        <v>1328</v>
      </c>
      <c r="F28" s="175" t="s">
        <v>561</v>
      </c>
      <c r="G28" s="185" t="s">
        <v>151</v>
      </c>
      <c r="H28" s="186" t="s">
        <v>157</v>
      </c>
      <c r="I28" s="180" t="s">
        <v>2014</v>
      </c>
      <c r="J28" s="162" t="s">
        <v>2036</v>
      </c>
    </row>
    <row r="29" s="76" customFormat="1" customHeight="1" spans="1:11">
      <c r="A29" s="91">
        <v>26</v>
      </c>
      <c r="B29" s="151" t="s">
        <v>1166</v>
      </c>
      <c r="C29" s="148" t="s">
        <v>159</v>
      </c>
      <c r="D29" s="172">
        <v>880</v>
      </c>
      <c r="E29" s="150" t="s">
        <v>1470</v>
      </c>
      <c r="F29" s="175" t="s">
        <v>561</v>
      </c>
      <c r="G29" s="173" t="s">
        <v>151</v>
      </c>
      <c r="H29" s="176" t="s">
        <v>157</v>
      </c>
      <c r="I29" s="151" t="s">
        <v>2013</v>
      </c>
    </row>
    <row r="30" s="76" customFormat="1" customHeight="1" spans="1:11">
      <c r="A30" s="91">
        <v>27</v>
      </c>
      <c r="B30" s="151" t="s">
        <v>2037</v>
      </c>
      <c r="C30" s="148" t="s">
        <v>171</v>
      </c>
      <c r="D30" s="172">
        <v>1200</v>
      </c>
      <c r="E30" s="150" t="s">
        <v>463</v>
      </c>
      <c r="F30" s="175" t="s">
        <v>561</v>
      </c>
      <c r="G30" s="173" t="s">
        <v>157</v>
      </c>
      <c r="H30" s="151" t="s">
        <v>573</v>
      </c>
      <c r="I30" s="151" t="s">
        <v>2014</v>
      </c>
      <c r="J30" s="76" t="s">
        <v>1566</v>
      </c>
    </row>
    <row r="31" s="76" customFormat="1" customHeight="1" spans="1:11">
      <c r="A31" s="91">
        <v>28</v>
      </c>
      <c r="B31" s="151" t="s">
        <v>2038</v>
      </c>
      <c r="C31" s="148" t="s">
        <v>181</v>
      </c>
      <c r="D31" s="172">
        <v>8200</v>
      </c>
      <c r="E31" s="150" t="s">
        <v>1333</v>
      </c>
      <c r="F31" s="175" t="s">
        <v>561</v>
      </c>
      <c r="G31" s="173" t="s">
        <v>151</v>
      </c>
      <c r="H31" s="176" t="s">
        <v>157</v>
      </c>
      <c r="I31" s="151" t="s">
        <v>2013</v>
      </c>
    </row>
    <row r="32" s="76" customFormat="1" customHeight="1" spans="1:11">
      <c r="A32" s="91">
        <v>29</v>
      </c>
      <c r="B32" s="151" t="s">
        <v>159</v>
      </c>
      <c r="C32" s="148" t="s">
        <v>159</v>
      </c>
      <c r="D32" s="172">
        <v>1000</v>
      </c>
      <c r="E32" s="174" t="s">
        <v>1473</v>
      </c>
      <c r="F32" s="175" t="s">
        <v>566</v>
      </c>
      <c r="G32" s="173" t="s">
        <v>151</v>
      </c>
      <c r="H32" s="176" t="s">
        <v>157</v>
      </c>
      <c r="I32" s="176" t="s">
        <v>2014</v>
      </c>
    </row>
    <row r="33" s="76" customFormat="1" customHeight="1" spans="1:11">
      <c r="A33" s="91">
        <v>30</v>
      </c>
      <c r="B33" s="151" t="s">
        <v>896</v>
      </c>
      <c r="C33" s="148" t="s">
        <v>315</v>
      </c>
      <c r="D33" s="172">
        <v>35</v>
      </c>
      <c r="E33" s="174" t="s">
        <v>469</v>
      </c>
      <c r="F33" s="175" t="s">
        <v>566</v>
      </c>
      <c r="G33" s="173" t="s">
        <v>151</v>
      </c>
      <c r="H33" s="176" t="s">
        <v>157</v>
      </c>
      <c r="I33" s="176" t="s">
        <v>2014</v>
      </c>
    </row>
    <row r="34" s="76" customFormat="1" customHeight="1" spans="1:11">
      <c r="A34" s="91">
        <v>31</v>
      </c>
      <c r="B34" s="151" t="s">
        <v>952</v>
      </c>
      <c r="C34" s="148" t="s">
        <v>315</v>
      </c>
      <c r="D34" s="172">
        <v>360</v>
      </c>
      <c r="E34" s="150" t="s">
        <v>1644</v>
      </c>
      <c r="F34" s="177" t="s">
        <v>561</v>
      </c>
      <c r="G34" s="178" t="s">
        <v>151</v>
      </c>
      <c r="H34" s="176" t="s">
        <v>157</v>
      </c>
      <c r="I34" s="151" t="s">
        <v>2013</v>
      </c>
    </row>
    <row r="35" s="162" customFormat="1" customHeight="1" spans="1:11">
      <c r="A35" s="179">
        <v>32</v>
      </c>
      <c r="B35" s="180" t="s">
        <v>2039</v>
      </c>
      <c r="C35" s="181" t="s">
        <v>171</v>
      </c>
      <c r="D35" s="182">
        <v>0</v>
      </c>
      <c r="E35" s="187" t="s">
        <v>470</v>
      </c>
      <c r="F35" s="187" t="s">
        <v>566</v>
      </c>
      <c r="G35" s="185" t="s">
        <v>157</v>
      </c>
      <c r="H35" s="185" t="s">
        <v>151</v>
      </c>
      <c r="I35" s="180" t="s">
        <v>2014</v>
      </c>
      <c r="J35" s="162" t="s">
        <v>2030</v>
      </c>
      <c r="K35" s="162">
        <v>1600</v>
      </c>
    </row>
    <row r="36" s="76" customFormat="1" customHeight="1" spans="1:11">
      <c r="A36" s="91">
        <v>34</v>
      </c>
      <c r="B36" s="151" t="s">
        <v>2040</v>
      </c>
      <c r="C36" s="148" t="s">
        <v>159</v>
      </c>
      <c r="D36" s="172">
        <v>275</v>
      </c>
      <c r="E36" s="150" t="s">
        <v>1341</v>
      </c>
      <c r="F36" s="175" t="s">
        <v>561</v>
      </c>
      <c r="G36" s="173" t="s">
        <v>157</v>
      </c>
      <c r="H36" s="151" t="s">
        <v>151</v>
      </c>
      <c r="I36" s="151" t="s">
        <v>2013</v>
      </c>
    </row>
    <row r="37" s="76" customFormat="1" customHeight="1" spans="1:11">
      <c r="A37" s="91">
        <v>35</v>
      </c>
      <c r="B37" s="151" t="s">
        <v>2041</v>
      </c>
      <c r="C37" s="148" t="s">
        <v>171</v>
      </c>
      <c r="D37" s="172">
        <v>273.02</v>
      </c>
      <c r="E37" s="150" t="s">
        <v>1482</v>
      </c>
      <c r="F37" s="175" t="s">
        <v>561</v>
      </c>
      <c r="G37" s="173" t="s">
        <v>157</v>
      </c>
      <c r="H37" s="151" t="s">
        <v>151</v>
      </c>
      <c r="I37" s="176" t="s">
        <v>2013</v>
      </c>
    </row>
    <row r="38" s="76" customFormat="1" customHeight="1" spans="1:11">
      <c r="A38" s="91">
        <v>36</v>
      </c>
      <c r="B38" s="151" t="s">
        <v>2042</v>
      </c>
      <c r="C38" s="148" t="s">
        <v>181</v>
      </c>
      <c r="D38" s="172">
        <v>16000</v>
      </c>
      <c r="E38" s="150" t="s">
        <v>476</v>
      </c>
      <c r="F38" s="175" t="s">
        <v>561</v>
      </c>
      <c r="G38" s="173" t="s">
        <v>157</v>
      </c>
      <c r="H38" s="151" t="s">
        <v>151</v>
      </c>
      <c r="I38" s="188" t="s">
        <v>2014</v>
      </c>
    </row>
    <row r="39" s="76" customFormat="1" customHeight="1" spans="1:11">
      <c r="A39" s="91">
        <v>37</v>
      </c>
      <c r="B39" s="151" t="s">
        <v>804</v>
      </c>
      <c r="C39" s="148" t="s">
        <v>165</v>
      </c>
      <c r="D39" s="172">
        <v>450</v>
      </c>
      <c r="E39" s="150" t="s">
        <v>478</v>
      </c>
      <c r="F39" s="175" t="s">
        <v>561</v>
      </c>
      <c r="G39" s="173" t="s">
        <v>157</v>
      </c>
      <c r="H39" s="151" t="s">
        <v>151</v>
      </c>
      <c r="I39" s="188" t="s">
        <v>2014</v>
      </c>
    </row>
    <row r="40" s="76" customFormat="1" customHeight="1" spans="1:11">
      <c r="A40" s="91">
        <v>38</v>
      </c>
      <c r="B40" s="151" t="s">
        <v>2043</v>
      </c>
      <c r="C40" s="148" t="s">
        <v>181</v>
      </c>
      <c r="D40" s="172">
        <v>10000</v>
      </c>
      <c r="E40" s="150" t="s">
        <v>1489</v>
      </c>
      <c r="F40" s="175" t="s">
        <v>561</v>
      </c>
      <c r="G40" s="173" t="s">
        <v>157</v>
      </c>
      <c r="H40" s="151" t="s">
        <v>151</v>
      </c>
      <c r="I40" s="151" t="s">
        <v>2013</v>
      </c>
    </row>
    <row r="41" s="76" customFormat="1" customHeight="1" spans="1:11">
      <c r="A41" s="91">
        <v>39</v>
      </c>
      <c r="B41" s="151" t="s">
        <v>617</v>
      </c>
      <c r="C41" s="148" t="s">
        <v>165</v>
      </c>
      <c r="D41" s="172">
        <v>960</v>
      </c>
      <c r="E41" s="150" t="s">
        <v>2044</v>
      </c>
      <c r="F41" s="175" t="s">
        <v>561</v>
      </c>
      <c r="G41" s="173" t="s">
        <v>151</v>
      </c>
      <c r="H41" s="173" t="s">
        <v>157</v>
      </c>
      <c r="I41" s="151" t="s">
        <v>2013</v>
      </c>
    </row>
    <row r="42" s="76" customFormat="1" customHeight="1" spans="1:11">
      <c r="A42" s="91">
        <v>40</v>
      </c>
      <c r="B42" s="151" t="s">
        <v>886</v>
      </c>
      <c r="C42" s="148" t="s">
        <v>181</v>
      </c>
      <c r="D42" s="172">
        <v>2000</v>
      </c>
      <c r="E42" s="150" t="s">
        <v>1492</v>
      </c>
      <c r="F42" s="175" t="s">
        <v>561</v>
      </c>
      <c r="G42" s="173" t="s">
        <v>575</v>
      </c>
      <c r="H42" s="173" t="s">
        <v>157</v>
      </c>
      <c r="I42" s="151" t="s">
        <v>2013</v>
      </c>
    </row>
    <row r="43" s="76" customFormat="1" customHeight="1" spans="1:11">
      <c r="A43" s="91">
        <v>41</v>
      </c>
      <c r="B43" s="151" t="s">
        <v>2045</v>
      </c>
      <c r="C43" s="148" t="s">
        <v>315</v>
      </c>
      <c r="D43" s="172">
        <v>3926.41</v>
      </c>
      <c r="E43" s="150" t="s">
        <v>483</v>
      </c>
      <c r="F43" s="175" t="s">
        <v>561</v>
      </c>
      <c r="G43" s="173" t="s">
        <v>157</v>
      </c>
      <c r="H43" s="151" t="s">
        <v>151</v>
      </c>
      <c r="I43" s="188" t="s">
        <v>2014</v>
      </c>
      <c r="J43" s="76" t="s">
        <v>2046</v>
      </c>
    </row>
    <row r="44" s="162" customFormat="1" customHeight="1" spans="1:11">
      <c r="A44" s="179">
        <v>42</v>
      </c>
      <c r="B44" s="180" t="s">
        <v>2047</v>
      </c>
      <c r="C44" s="181" t="s">
        <v>1930</v>
      </c>
      <c r="D44" s="182">
        <v>6336</v>
      </c>
      <c r="E44" s="183" t="s">
        <v>485</v>
      </c>
      <c r="F44" s="175" t="s">
        <v>561</v>
      </c>
      <c r="G44" s="185" t="s">
        <v>157</v>
      </c>
      <c r="H44" s="186" t="s">
        <v>151</v>
      </c>
      <c r="I44" s="186" t="s">
        <v>2014</v>
      </c>
      <c r="J44" s="162" t="s">
        <v>2036</v>
      </c>
    </row>
    <row r="45" s="162" customFormat="1" customHeight="1" spans="1:11">
      <c r="A45" s="179">
        <v>43</v>
      </c>
      <c r="B45" s="180" t="s">
        <v>2048</v>
      </c>
      <c r="C45" s="181" t="s">
        <v>1930</v>
      </c>
      <c r="D45" s="182">
        <v>10400</v>
      </c>
      <c r="E45" s="187" t="s">
        <v>2049</v>
      </c>
      <c r="F45" s="175" t="s">
        <v>561</v>
      </c>
      <c r="G45" s="185" t="s">
        <v>157</v>
      </c>
      <c r="H45" s="180" t="s">
        <v>151</v>
      </c>
      <c r="I45" s="180" t="s">
        <v>2013</v>
      </c>
      <c r="J45" s="162" t="s">
        <v>2036</v>
      </c>
    </row>
    <row r="46" s="76" customFormat="1" customHeight="1" spans="1:11">
      <c r="A46" s="91">
        <v>44</v>
      </c>
      <c r="B46" s="151" t="s">
        <v>2050</v>
      </c>
      <c r="C46" s="148" t="s">
        <v>165</v>
      </c>
      <c r="D46" s="172">
        <f>2097.8+80</f>
        <v>2177.8</v>
      </c>
      <c r="E46" s="174" t="s">
        <v>685</v>
      </c>
      <c r="F46" s="175" t="s">
        <v>561</v>
      </c>
      <c r="G46" s="173" t="s">
        <v>157</v>
      </c>
      <c r="H46" s="176" t="s">
        <v>151</v>
      </c>
      <c r="I46" s="176" t="s">
        <v>2051</v>
      </c>
      <c r="J46" s="76">
        <f>2177.8-1487.8</f>
        <v>690</v>
      </c>
      <c r="K46" s="76" t="s">
        <v>2052</v>
      </c>
    </row>
    <row r="47" s="76" customFormat="1" customHeight="1" spans="1:11">
      <c r="A47" s="91">
        <v>45</v>
      </c>
      <c r="B47" s="151" t="s">
        <v>1166</v>
      </c>
      <c r="C47" s="148" t="s">
        <v>159</v>
      </c>
      <c r="D47" s="172">
        <v>230</v>
      </c>
      <c r="E47" s="150" t="s">
        <v>1360</v>
      </c>
      <c r="F47" s="175" t="s">
        <v>561</v>
      </c>
      <c r="G47" s="173" t="s">
        <v>157</v>
      </c>
      <c r="H47" s="151" t="s">
        <v>151</v>
      </c>
      <c r="I47" s="151" t="s">
        <v>2013</v>
      </c>
    </row>
    <row r="48" s="76" customFormat="1" customHeight="1" spans="1:11">
      <c r="A48" s="91">
        <v>46</v>
      </c>
      <c r="B48" s="151" t="s">
        <v>952</v>
      </c>
      <c r="C48" s="148" t="s">
        <v>315</v>
      </c>
      <c r="D48" s="172">
        <v>352.79</v>
      </c>
      <c r="E48" s="150" t="s">
        <v>1563</v>
      </c>
      <c r="F48" s="175" t="s">
        <v>561</v>
      </c>
      <c r="G48" s="173" t="s">
        <v>157</v>
      </c>
      <c r="H48" s="151" t="s">
        <v>151</v>
      </c>
      <c r="I48" s="151" t="s">
        <v>2013</v>
      </c>
    </row>
    <row r="49" s="76" customFormat="1" customHeight="1" spans="1:9">
      <c r="A49" s="91">
        <v>47</v>
      </c>
      <c r="B49" s="151" t="s">
        <v>2053</v>
      </c>
      <c r="C49" s="148" t="s">
        <v>181</v>
      </c>
      <c r="D49" s="172">
        <v>284.1</v>
      </c>
      <c r="E49" s="150" t="s">
        <v>1563</v>
      </c>
      <c r="F49" s="175" t="s">
        <v>561</v>
      </c>
      <c r="G49" s="173" t="s">
        <v>157</v>
      </c>
      <c r="H49" s="151" t="s">
        <v>151</v>
      </c>
      <c r="I49" s="151" t="s">
        <v>2013</v>
      </c>
    </row>
    <row r="50" s="76" customFormat="1" customHeight="1" spans="1:9">
      <c r="A50" s="91">
        <v>48</v>
      </c>
      <c r="B50" s="151" t="s">
        <v>1166</v>
      </c>
      <c r="C50" s="148" t="s">
        <v>159</v>
      </c>
      <c r="D50" s="172">
        <v>309</v>
      </c>
      <c r="E50" s="150" t="s">
        <v>1501</v>
      </c>
      <c r="F50" s="175" t="s">
        <v>561</v>
      </c>
      <c r="G50" s="173" t="s">
        <v>573</v>
      </c>
      <c r="H50" s="173" t="s">
        <v>157</v>
      </c>
      <c r="I50" s="151" t="s">
        <v>2013</v>
      </c>
    </row>
    <row r="51" s="76" customFormat="1" customHeight="1" spans="1:9">
      <c r="A51" s="91">
        <v>49</v>
      </c>
      <c r="B51" s="151" t="s">
        <v>725</v>
      </c>
      <c r="C51" s="148" t="s">
        <v>159</v>
      </c>
      <c r="D51" s="172">
        <v>1700</v>
      </c>
      <c r="E51" s="150" t="s">
        <v>2054</v>
      </c>
      <c r="F51" s="189" t="s">
        <v>561</v>
      </c>
      <c r="G51" s="151" t="s">
        <v>157</v>
      </c>
      <c r="H51" s="151" t="s">
        <v>151</v>
      </c>
      <c r="I51" s="151" t="s">
        <v>2013</v>
      </c>
    </row>
    <row r="52" s="76" customFormat="1" customHeight="1" spans="1:9">
      <c r="A52" s="91">
        <v>50</v>
      </c>
      <c r="B52" s="151" t="s">
        <v>522</v>
      </c>
      <c r="C52" s="148" t="s">
        <v>315</v>
      </c>
      <c r="D52" s="172">
        <v>432.18</v>
      </c>
      <c r="E52" s="150" t="s">
        <v>1657</v>
      </c>
      <c r="F52" s="189" t="s">
        <v>561</v>
      </c>
      <c r="G52" s="151" t="s">
        <v>157</v>
      </c>
      <c r="H52" s="151" t="s">
        <v>573</v>
      </c>
      <c r="I52" s="151" t="s">
        <v>2013</v>
      </c>
    </row>
    <row r="53" s="76" customFormat="1" customHeight="1" spans="1:9">
      <c r="A53" s="91">
        <v>51</v>
      </c>
      <c r="B53" s="151" t="s">
        <v>2055</v>
      </c>
      <c r="C53" s="148" t="s">
        <v>159</v>
      </c>
      <c r="D53" s="172">
        <v>1460</v>
      </c>
      <c r="E53" s="150" t="s">
        <v>1506</v>
      </c>
      <c r="F53" s="189" t="s">
        <v>561</v>
      </c>
      <c r="G53" s="151" t="s">
        <v>154</v>
      </c>
      <c r="H53" s="151" t="s">
        <v>1036</v>
      </c>
      <c r="I53" s="151" t="s">
        <v>2013</v>
      </c>
    </row>
    <row r="54" s="76" customFormat="1" customHeight="1" spans="1:9">
      <c r="A54" s="91">
        <v>52</v>
      </c>
      <c r="B54" s="151" t="s">
        <v>1166</v>
      </c>
      <c r="C54" s="148" t="s">
        <v>159</v>
      </c>
      <c r="D54" s="172">
        <f>350.9+598</f>
        <v>948.9</v>
      </c>
      <c r="E54" s="150" t="s">
        <v>1753</v>
      </c>
      <c r="F54" s="189" t="s">
        <v>561</v>
      </c>
      <c r="G54" s="151" t="s">
        <v>154</v>
      </c>
      <c r="H54" s="151" t="s">
        <v>1036</v>
      </c>
      <c r="I54" s="151" t="s">
        <v>2013</v>
      </c>
    </row>
    <row r="55" s="76" customFormat="1" customHeight="1" spans="1:9">
      <c r="A55" s="91">
        <v>53</v>
      </c>
      <c r="B55" s="151" t="s">
        <v>1166</v>
      </c>
      <c r="C55" s="148" t="s">
        <v>159</v>
      </c>
      <c r="D55" s="172">
        <f>310+140</f>
        <v>450</v>
      </c>
      <c r="E55" s="150" t="s">
        <v>2056</v>
      </c>
      <c r="F55" s="189" t="s">
        <v>561</v>
      </c>
      <c r="G55" s="151" t="s">
        <v>154</v>
      </c>
      <c r="H55" s="151" t="s">
        <v>1036</v>
      </c>
      <c r="I55" s="151" t="s">
        <v>2013</v>
      </c>
    </row>
    <row r="56" s="76" customFormat="1" customHeight="1" spans="1:9">
      <c r="A56" s="91">
        <v>54</v>
      </c>
      <c r="B56" s="151" t="s">
        <v>1769</v>
      </c>
      <c r="C56" s="148" t="s">
        <v>315</v>
      </c>
      <c r="D56" s="172">
        <v>300</v>
      </c>
      <c r="E56" s="150" t="s">
        <v>1570</v>
      </c>
      <c r="F56" s="189" t="s">
        <v>561</v>
      </c>
      <c r="G56" s="151" t="s">
        <v>154</v>
      </c>
      <c r="H56" s="151" t="s">
        <v>1036</v>
      </c>
      <c r="I56" s="151" t="s">
        <v>2013</v>
      </c>
    </row>
    <row r="57" s="76" customFormat="1" customHeight="1" spans="1:9">
      <c r="A57" s="91">
        <v>55</v>
      </c>
      <c r="B57" s="151" t="s">
        <v>2057</v>
      </c>
      <c r="C57" s="148" t="s">
        <v>315</v>
      </c>
      <c r="D57" s="172">
        <v>530</v>
      </c>
      <c r="E57" s="150" t="s">
        <v>2058</v>
      </c>
      <c r="F57" s="189" t="s">
        <v>561</v>
      </c>
      <c r="G57" s="151" t="s">
        <v>154</v>
      </c>
      <c r="H57" s="151" t="s">
        <v>1036</v>
      </c>
      <c r="I57" s="151" t="s">
        <v>2013</v>
      </c>
    </row>
    <row r="58" s="76" customFormat="1" customHeight="1" spans="1:9">
      <c r="A58" s="91">
        <v>56</v>
      </c>
      <c r="B58" s="151" t="s">
        <v>2057</v>
      </c>
      <c r="C58" s="148" t="s">
        <v>315</v>
      </c>
      <c r="D58" s="172">
        <v>300</v>
      </c>
      <c r="E58" s="150" t="s">
        <v>1377</v>
      </c>
      <c r="F58" s="189" t="s">
        <v>561</v>
      </c>
      <c r="G58" s="151" t="s">
        <v>154</v>
      </c>
      <c r="H58" s="151" t="s">
        <v>1036</v>
      </c>
      <c r="I58" s="151" t="s">
        <v>2013</v>
      </c>
    </row>
    <row r="59" s="76" customFormat="1" customHeight="1" spans="1:9">
      <c r="A59" s="91">
        <v>57</v>
      </c>
      <c r="B59" s="151" t="s">
        <v>2059</v>
      </c>
      <c r="C59" s="148" t="s">
        <v>147</v>
      </c>
      <c r="D59" s="172">
        <v>7286.52</v>
      </c>
      <c r="E59" s="150" t="s">
        <v>2060</v>
      </c>
      <c r="F59" s="189" t="s">
        <v>561</v>
      </c>
      <c r="G59" s="151" t="s">
        <v>154</v>
      </c>
      <c r="H59" s="151" t="s">
        <v>1036</v>
      </c>
      <c r="I59" s="151" t="s">
        <v>2013</v>
      </c>
    </row>
    <row r="60" s="76" customFormat="1" customHeight="1" spans="1:9">
      <c r="A60" s="91">
        <v>58</v>
      </c>
      <c r="B60" s="151" t="s">
        <v>2018</v>
      </c>
      <c r="C60" s="148" t="s">
        <v>147</v>
      </c>
      <c r="D60" s="172">
        <v>288</v>
      </c>
      <c r="E60" s="150" t="s">
        <v>1380</v>
      </c>
      <c r="F60" s="189" t="s">
        <v>561</v>
      </c>
      <c r="G60" s="151" t="s">
        <v>1036</v>
      </c>
      <c r="H60" s="151" t="s">
        <v>154</v>
      </c>
      <c r="I60" s="151" t="s">
        <v>2013</v>
      </c>
    </row>
    <row r="61" s="76" customFormat="1" customHeight="1" spans="1:9">
      <c r="A61" s="91">
        <v>59</v>
      </c>
      <c r="B61" s="151" t="s">
        <v>1277</v>
      </c>
      <c r="C61" s="148" t="s">
        <v>159</v>
      </c>
      <c r="D61" s="172">
        <v>2600</v>
      </c>
      <c r="E61" s="150" t="s">
        <v>1383</v>
      </c>
      <c r="F61" s="189" t="s">
        <v>561</v>
      </c>
      <c r="G61" s="151" t="s">
        <v>1036</v>
      </c>
      <c r="H61" s="151" t="s">
        <v>154</v>
      </c>
      <c r="I61" s="151" t="s">
        <v>2013</v>
      </c>
    </row>
    <row r="62" s="76" customFormat="1" customHeight="1" spans="1:9">
      <c r="A62" s="91">
        <v>60</v>
      </c>
      <c r="B62" s="151" t="s">
        <v>2061</v>
      </c>
      <c r="C62" s="148" t="s">
        <v>165</v>
      </c>
      <c r="D62" s="172">
        <f>68+74+71+11</f>
        <v>224</v>
      </c>
      <c r="E62" s="150" t="s">
        <v>2062</v>
      </c>
      <c r="F62" s="175" t="s">
        <v>561</v>
      </c>
      <c r="G62" s="151" t="s">
        <v>1036</v>
      </c>
      <c r="H62" s="151" t="s">
        <v>154</v>
      </c>
      <c r="I62" s="151" t="s">
        <v>2013</v>
      </c>
    </row>
    <row r="63" s="76" customFormat="1" customHeight="1" spans="1:9">
      <c r="A63" s="91">
        <v>61</v>
      </c>
      <c r="B63" s="151" t="s">
        <v>2063</v>
      </c>
      <c r="C63" s="148" t="s">
        <v>147</v>
      </c>
      <c r="D63" s="172">
        <v>1424.9</v>
      </c>
      <c r="E63" s="150" t="s">
        <v>1864</v>
      </c>
      <c r="F63" s="189" t="s">
        <v>561</v>
      </c>
      <c r="G63" s="151" t="s">
        <v>2064</v>
      </c>
      <c r="H63" s="151" t="s">
        <v>157</v>
      </c>
      <c r="I63" s="151" t="s">
        <v>2013</v>
      </c>
    </row>
    <row r="64" s="76" customFormat="1" customHeight="1" spans="1:9">
      <c r="A64" s="91">
        <v>62</v>
      </c>
      <c r="B64" s="151" t="s">
        <v>1643</v>
      </c>
      <c r="C64" s="148" t="s">
        <v>171</v>
      </c>
      <c r="D64" s="172">
        <v>50</v>
      </c>
      <c r="E64" s="150" t="s">
        <v>517</v>
      </c>
      <c r="F64" s="189" t="s">
        <v>566</v>
      </c>
      <c r="G64" s="151" t="s">
        <v>575</v>
      </c>
      <c r="H64" s="151" t="s">
        <v>573</v>
      </c>
      <c r="I64" s="151" t="s">
        <v>2014</v>
      </c>
    </row>
    <row r="65" s="76" customFormat="1" customHeight="1" spans="1:10">
      <c r="A65" s="91">
        <v>63</v>
      </c>
      <c r="B65" s="151" t="s">
        <v>2065</v>
      </c>
      <c r="C65" s="170" t="s">
        <v>200</v>
      </c>
      <c r="D65" s="172">
        <v>300</v>
      </c>
      <c r="E65" s="150" t="s">
        <v>519</v>
      </c>
      <c r="F65" s="189" t="s">
        <v>566</v>
      </c>
      <c r="G65" s="151" t="s">
        <v>1958</v>
      </c>
      <c r="H65" s="151" t="s">
        <v>157</v>
      </c>
      <c r="I65" s="151" t="s">
        <v>2014</v>
      </c>
    </row>
    <row r="66" s="76" customFormat="1" customHeight="1" spans="1:10">
      <c r="A66" s="91">
        <v>64</v>
      </c>
      <c r="B66" s="151" t="s">
        <v>2066</v>
      </c>
      <c r="C66" s="170" t="s">
        <v>165</v>
      </c>
      <c r="D66" s="172">
        <v>105</v>
      </c>
      <c r="E66" s="150" t="s">
        <v>700</v>
      </c>
      <c r="F66" s="175" t="s">
        <v>561</v>
      </c>
      <c r="G66" s="151" t="s">
        <v>573</v>
      </c>
      <c r="H66" s="151" t="s">
        <v>157</v>
      </c>
      <c r="I66" s="151" t="s">
        <v>2014</v>
      </c>
    </row>
    <row r="67" s="76" customFormat="1" customHeight="1" spans="1:10">
      <c r="A67" s="91">
        <v>65</v>
      </c>
      <c r="B67" s="151" t="s">
        <v>2067</v>
      </c>
      <c r="C67" s="170" t="s">
        <v>216</v>
      </c>
      <c r="D67" s="172">
        <v>230.86</v>
      </c>
      <c r="E67" s="150" t="s">
        <v>2068</v>
      </c>
      <c r="F67" s="189" t="s">
        <v>561</v>
      </c>
      <c r="G67" s="151" t="s">
        <v>575</v>
      </c>
      <c r="H67" s="151" t="s">
        <v>573</v>
      </c>
      <c r="I67" s="151" t="s">
        <v>2013</v>
      </c>
    </row>
    <row r="68" s="76" customFormat="1" customHeight="1" spans="1:10">
      <c r="A68" s="91">
        <v>66</v>
      </c>
      <c r="B68" s="151" t="s">
        <v>2069</v>
      </c>
      <c r="C68" s="170" t="s">
        <v>216</v>
      </c>
      <c r="D68" s="172">
        <v>589</v>
      </c>
      <c r="E68" s="150" t="s">
        <v>1395</v>
      </c>
      <c r="F68" s="189" t="s">
        <v>561</v>
      </c>
      <c r="G68" s="151" t="s">
        <v>575</v>
      </c>
      <c r="H68" s="151" t="s">
        <v>573</v>
      </c>
      <c r="I68" s="151" t="s">
        <v>2013</v>
      </c>
    </row>
    <row r="69" s="76" customFormat="1" customHeight="1" spans="1:10">
      <c r="A69" s="91">
        <v>67</v>
      </c>
      <c r="B69" s="151" t="s">
        <v>522</v>
      </c>
      <c r="C69" s="170" t="s">
        <v>315</v>
      </c>
      <c r="D69" s="172">
        <v>382</v>
      </c>
      <c r="E69" s="150" t="s">
        <v>1396</v>
      </c>
      <c r="F69" s="189" t="s">
        <v>561</v>
      </c>
      <c r="G69" s="151" t="s">
        <v>573</v>
      </c>
      <c r="H69" s="151" t="s">
        <v>157</v>
      </c>
      <c r="I69" s="151" t="s">
        <v>2013</v>
      </c>
    </row>
    <row r="70" s="76" customFormat="1" customHeight="1" spans="1:10">
      <c r="A70" s="91">
        <v>68</v>
      </c>
      <c r="B70" s="151" t="s">
        <v>2069</v>
      </c>
      <c r="C70" s="170" t="s">
        <v>216</v>
      </c>
      <c r="D70" s="172">
        <v>181</v>
      </c>
      <c r="E70" s="150" t="s">
        <v>1398</v>
      </c>
      <c r="F70" s="189" t="s">
        <v>561</v>
      </c>
      <c r="G70" s="151" t="s">
        <v>575</v>
      </c>
      <c r="H70" s="151" t="s">
        <v>151</v>
      </c>
      <c r="I70" s="151" t="s">
        <v>2013</v>
      </c>
    </row>
    <row r="71" s="76" customFormat="1" customHeight="1" spans="1:10">
      <c r="A71" s="91">
        <v>69</v>
      </c>
      <c r="B71" s="151" t="s">
        <v>509</v>
      </c>
      <c r="C71" s="170" t="s">
        <v>165</v>
      </c>
      <c r="D71" s="172">
        <v>6</v>
      </c>
      <c r="E71" s="150" t="s">
        <v>528</v>
      </c>
      <c r="F71" s="175" t="s">
        <v>561</v>
      </c>
      <c r="G71" s="151" t="s">
        <v>573</v>
      </c>
      <c r="H71" s="151" t="s">
        <v>157</v>
      </c>
      <c r="I71" s="151" t="s">
        <v>2014</v>
      </c>
    </row>
    <row r="72" s="76" customFormat="1" customHeight="1" spans="1:10">
      <c r="A72" s="91">
        <v>70</v>
      </c>
      <c r="B72" s="151" t="s">
        <v>522</v>
      </c>
      <c r="C72" s="170" t="s">
        <v>315</v>
      </c>
      <c r="D72" s="172">
        <v>3304</v>
      </c>
      <c r="E72" s="150" t="s">
        <v>1673</v>
      </c>
      <c r="F72" s="189" t="s">
        <v>561</v>
      </c>
      <c r="G72" s="151" t="s">
        <v>575</v>
      </c>
      <c r="H72" s="151" t="s">
        <v>151</v>
      </c>
      <c r="I72" s="151" t="s">
        <v>2013</v>
      </c>
    </row>
    <row r="73" s="76" customFormat="1" customHeight="1" spans="1:10">
      <c r="A73" s="91">
        <v>71</v>
      </c>
      <c r="B73" s="151" t="s">
        <v>2070</v>
      </c>
      <c r="C73" s="170" t="s">
        <v>181</v>
      </c>
      <c r="D73" s="172">
        <v>30</v>
      </c>
      <c r="E73" s="150" t="s">
        <v>1403</v>
      </c>
      <c r="F73" s="189" t="s">
        <v>566</v>
      </c>
      <c r="G73" s="151" t="s">
        <v>573</v>
      </c>
      <c r="H73" s="151" t="s">
        <v>157</v>
      </c>
      <c r="I73" s="151" t="s">
        <v>2013</v>
      </c>
    </row>
    <row r="74" s="76" customFormat="1" customHeight="1" spans="1:10">
      <c r="A74" s="91">
        <v>72</v>
      </c>
      <c r="B74" s="151" t="s">
        <v>522</v>
      </c>
      <c r="C74" s="170" t="s">
        <v>315</v>
      </c>
      <c r="D74" s="172">
        <v>395</v>
      </c>
      <c r="E74" s="150" t="s">
        <v>1590</v>
      </c>
      <c r="F74" s="189" t="s">
        <v>561</v>
      </c>
      <c r="G74" s="151" t="s">
        <v>573</v>
      </c>
      <c r="H74" s="151" t="s">
        <v>157</v>
      </c>
      <c r="I74" s="151" t="s">
        <v>2013</v>
      </c>
    </row>
    <row r="75" s="76" customFormat="1" customHeight="1" spans="1:10">
      <c r="A75" s="91">
        <v>73</v>
      </c>
      <c r="B75" s="151" t="s">
        <v>2071</v>
      </c>
      <c r="C75" s="170" t="s">
        <v>147</v>
      </c>
      <c r="D75" s="172">
        <v>1187</v>
      </c>
      <c r="E75" s="150" t="s">
        <v>1592</v>
      </c>
      <c r="F75" s="189" t="s">
        <v>561</v>
      </c>
      <c r="G75" s="151" t="s">
        <v>2072</v>
      </c>
      <c r="H75" s="151" t="s">
        <v>157</v>
      </c>
      <c r="I75" s="151" t="s">
        <v>2013</v>
      </c>
      <c r="J75" s="76" t="s">
        <v>2073</v>
      </c>
    </row>
    <row r="76" s="76" customFormat="1" customHeight="1" spans="1:10">
      <c r="A76" s="91">
        <v>74</v>
      </c>
      <c r="B76" s="151" t="s">
        <v>2074</v>
      </c>
      <c r="C76" s="170" t="s">
        <v>147</v>
      </c>
      <c r="D76" s="172">
        <v>1039</v>
      </c>
      <c r="E76" s="150" t="s">
        <v>1596</v>
      </c>
      <c r="F76" s="189" t="s">
        <v>561</v>
      </c>
      <c r="G76" s="151" t="s">
        <v>2075</v>
      </c>
      <c r="H76" s="151" t="s">
        <v>157</v>
      </c>
      <c r="I76" s="151" t="s">
        <v>2013</v>
      </c>
    </row>
    <row r="77" s="76" customFormat="1" customHeight="1" spans="1:10">
      <c r="A77" s="91">
        <v>75</v>
      </c>
      <c r="B77" s="151" t="s">
        <v>509</v>
      </c>
      <c r="C77" s="170" t="s">
        <v>165</v>
      </c>
      <c r="D77" s="172">
        <v>19</v>
      </c>
      <c r="E77" s="150" t="s">
        <v>538</v>
      </c>
      <c r="F77" s="175" t="s">
        <v>561</v>
      </c>
      <c r="G77" s="151" t="s">
        <v>573</v>
      </c>
      <c r="H77" s="151" t="s">
        <v>157</v>
      </c>
      <c r="I77" s="151" t="s">
        <v>2014</v>
      </c>
    </row>
    <row r="78" s="76" customFormat="1" customHeight="1" spans="1:10">
      <c r="A78" s="91">
        <v>76</v>
      </c>
      <c r="B78" s="151" t="s">
        <v>2076</v>
      </c>
      <c r="C78" s="170" t="s">
        <v>216</v>
      </c>
      <c r="D78" s="172">
        <v>11136</v>
      </c>
      <c r="E78" s="150" t="s">
        <v>2077</v>
      </c>
      <c r="F78" s="189" t="s">
        <v>566</v>
      </c>
      <c r="G78" s="151" t="s">
        <v>573</v>
      </c>
      <c r="H78" s="151" t="s">
        <v>157</v>
      </c>
      <c r="I78" s="151" t="s">
        <v>2013</v>
      </c>
    </row>
    <row r="79" s="76" customFormat="1" customHeight="1" spans="1:10">
      <c r="A79" s="91">
        <v>77</v>
      </c>
      <c r="B79" s="151" t="s">
        <v>522</v>
      </c>
      <c r="C79" s="170" t="s">
        <v>315</v>
      </c>
      <c r="D79" s="172">
        <v>300</v>
      </c>
      <c r="E79" s="150" t="s">
        <v>1415</v>
      </c>
      <c r="F79" s="189" t="s">
        <v>561</v>
      </c>
      <c r="G79" s="151" t="s">
        <v>573</v>
      </c>
      <c r="H79" s="151" t="s">
        <v>157</v>
      </c>
      <c r="I79" s="151" t="s">
        <v>2013</v>
      </c>
    </row>
    <row r="80" s="76" customFormat="1" customHeight="1" spans="1:10">
      <c r="A80" s="91">
        <v>78</v>
      </c>
      <c r="B80" s="151" t="s">
        <v>2078</v>
      </c>
      <c r="C80" s="170" t="s">
        <v>159</v>
      </c>
      <c r="D80" s="172">
        <v>3733</v>
      </c>
      <c r="E80" s="150" t="s">
        <v>1681</v>
      </c>
      <c r="F80" s="189" t="s">
        <v>561</v>
      </c>
      <c r="G80" s="151" t="s">
        <v>573</v>
      </c>
      <c r="H80" s="151" t="s">
        <v>157</v>
      </c>
      <c r="I80" s="151" t="s">
        <v>2013</v>
      </c>
    </row>
    <row r="81" s="76" customFormat="1" customHeight="1" spans="1:9">
      <c r="A81" s="190"/>
      <c r="B81" s="191" t="s">
        <v>197</v>
      </c>
      <c r="C81" s="192"/>
      <c r="D81" s="193">
        <f>SUM(D4:D80)</f>
        <v>151636.03</v>
      </c>
      <c r="E81" s="190" t="s">
        <v>785</v>
      </c>
      <c r="F81" s="194"/>
      <c r="G81" s="190"/>
      <c r="H81" s="190" t="s">
        <v>970</v>
      </c>
      <c r="I81" s="190"/>
    </row>
    <row r="82" s="76" customFormat="1" customHeight="1" spans="1:9">
      <c r="C82" s="167"/>
      <c r="F82" s="167"/>
      <c r="G82" s="195"/>
      <c r="H82" s="195"/>
    </row>
    <row r="83" s="76" customFormat="1" customHeight="1" spans="1:9">
      <c r="C83" s="167"/>
      <c r="F83" s="167"/>
      <c r="G83" s="195"/>
      <c r="H83" s="195"/>
    </row>
    <row r="84" s="76" customFormat="1" customHeight="1" spans="1:9">
      <c r="C84" s="167"/>
      <c r="F84" s="167"/>
      <c r="G84" s="195"/>
      <c r="H84" s="195"/>
    </row>
  </sheetData>
  <mergeCells count="2">
    <mergeCell ref="A1:I1"/>
    <mergeCell ref="A2:I2"/>
  </mergeCells>
  <dataValidations count="4">
    <dataValidation type="list" allowBlank="1" showInputMessage="1" showErrorMessage="1" sqref="C1:C3 C65:C80">
      <formula1>"材料费,机械费,工资,福利费,招待费,差旅费,车辆费,办公费,租赁费,水电费,其他,安全费"</formula1>
    </dataValidation>
    <dataValidation type="list" allowBlank="1" showInputMessage="1" showErrorMessage="1" sqref="C4:C64">
      <formula1>"材料费,机械费,工资,福利费,招待费,差旅费,车辆费,办公费,租赁费,水电费"</formula1>
    </dataValidation>
    <dataValidation type="list" allowBlank="1" showInputMessage="1" showErrorMessage="1" sqref="F1:F3">
      <formula1>"是,否"</formula1>
    </dataValidation>
    <dataValidation type="list" allowBlank="1" showInputMessage="1" showErrorMessage="1" sqref="F51:F61 F63:F65 F67:F70 F72:F76 F78:F81">
      <formula1>"有,无"</formula1>
    </dataValidation>
  </dataValidations>
  <pageMargins left="0.75" right="0.75" top="1" bottom="1" header="0.5" footer="0.5"/>
  <headerFooter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36"/>
  <sheetViews>
    <sheetView workbookViewId="0">
      <selection activeCell="D34" sqref="D34"/>
    </sheetView>
  </sheetViews>
  <sheetFormatPr defaultColWidth="8.86666666666667" defaultRowHeight="13.5"/>
  <cols>
    <col min="1" max="1" width="8.86666666666667" style="76"/>
    <col min="2" max="2" width="33.1333333333333" style="161" customWidth="1"/>
    <col min="3" max="3" width="8.86666666666667" style="76"/>
    <col min="4" max="4" width="10.6666666666667" style="76"/>
    <col min="5" max="5" width="12.1333333333333" style="76" customWidth="1"/>
    <col min="6" max="6" width="12.8" style="76" customWidth="1"/>
    <col min="7" max="7" width="14.2" style="76" customWidth="1"/>
    <col min="8" max="8" width="15.2" style="76" customWidth="1"/>
    <col min="9" max="16384" width="8.86666666666667" style="76"/>
  </cols>
  <sheetData>
    <row r="1" s="76" customFormat="1" ht="27" spans="1:10">
      <c r="A1" s="78" t="s">
        <v>136</v>
      </c>
      <c r="B1" s="79"/>
      <c r="C1" s="79"/>
      <c r="D1" s="79"/>
      <c r="E1" s="81"/>
      <c r="F1" s="79"/>
      <c r="G1" s="79"/>
      <c r="H1" s="79"/>
      <c r="I1" s="79"/>
    </row>
    <row r="2" s="76" customFormat="1" ht="19.05" customHeight="1" spans="1:10">
      <c r="A2" s="82" t="s">
        <v>2079</v>
      </c>
      <c r="B2" s="82"/>
      <c r="C2" s="84"/>
      <c r="D2" s="84"/>
      <c r="E2" s="84"/>
      <c r="F2" s="84"/>
      <c r="G2" s="84"/>
      <c r="H2" s="84"/>
      <c r="I2" s="84"/>
    </row>
    <row r="3" s="76" customFormat="1" ht="27" spans="1:10">
      <c r="A3" s="85" t="s">
        <v>138</v>
      </c>
      <c r="B3" s="85" t="s">
        <v>139</v>
      </c>
      <c r="C3" s="85" t="s">
        <v>140</v>
      </c>
      <c r="D3" s="85" t="s">
        <v>141</v>
      </c>
      <c r="E3" s="85" t="s">
        <v>142</v>
      </c>
      <c r="F3" s="85" t="s">
        <v>143</v>
      </c>
      <c r="G3" s="85" t="s">
        <v>144</v>
      </c>
      <c r="H3" s="85" t="s">
        <v>145</v>
      </c>
      <c r="I3" s="85" t="s">
        <v>3</v>
      </c>
    </row>
    <row r="4" s="76" customFormat="1" spans="1:10">
      <c r="A4" s="85">
        <v>1</v>
      </c>
      <c r="B4" s="91" t="s">
        <v>2080</v>
      </c>
      <c r="C4" s="128" t="s">
        <v>315</v>
      </c>
      <c r="D4" s="87">
        <v>423.18</v>
      </c>
      <c r="E4" s="89" t="s">
        <v>425</v>
      </c>
      <c r="F4" s="85" t="s">
        <v>561</v>
      </c>
      <c r="G4" s="91" t="s">
        <v>157</v>
      </c>
      <c r="H4" s="92" t="s">
        <v>1036</v>
      </c>
      <c r="I4" s="93"/>
    </row>
    <row r="5" s="76" customFormat="1" spans="1:10">
      <c r="A5" s="85">
        <v>2</v>
      </c>
      <c r="B5" s="91" t="s">
        <v>329</v>
      </c>
      <c r="C5" s="128" t="s">
        <v>309</v>
      </c>
      <c r="D5" s="87">
        <v>319.1</v>
      </c>
      <c r="E5" s="89" t="s">
        <v>849</v>
      </c>
      <c r="F5" s="85" t="s">
        <v>566</v>
      </c>
      <c r="G5" s="91" t="s">
        <v>157</v>
      </c>
      <c r="H5" s="92" t="s">
        <v>151</v>
      </c>
      <c r="I5" s="93"/>
    </row>
    <row r="6" s="76" customFormat="1" spans="1:10">
      <c r="A6" s="85">
        <v>3</v>
      </c>
      <c r="B6" s="85" t="s">
        <v>2081</v>
      </c>
      <c r="C6" s="128" t="s">
        <v>147</v>
      </c>
      <c r="D6" s="87">
        <v>7453.6</v>
      </c>
      <c r="E6" s="89" t="s">
        <v>1818</v>
      </c>
      <c r="F6" s="85" t="s">
        <v>561</v>
      </c>
      <c r="G6" s="91" t="s">
        <v>157</v>
      </c>
      <c r="H6" s="92" t="s">
        <v>1036</v>
      </c>
      <c r="I6" s="93"/>
    </row>
    <row r="7" s="76" customFormat="1" spans="1:10">
      <c r="A7" s="85">
        <v>4</v>
      </c>
      <c r="B7" s="91" t="s">
        <v>2082</v>
      </c>
      <c r="C7" s="128" t="s">
        <v>309</v>
      </c>
      <c r="D7" s="87">
        <v>700</v>
      </c>
      <c r="E7" s="89" t="s">
        <v>1521</v>
      </c>
      <c r="F7" s="85" t="s">
        <v>566</v>
      </c>
      <c r="G7" s="92" t="s">
        <v>157</v>
      </c>
      <c r="H7" s="92" t="s">
        <v>151</v>
      </c>
      <c r="I7" s="93"/>
    </row>
    <row r="8" s="76" customFormat="1" spans="1:10">
      <c r="A8" s="85">
        <v>5</v>
      </c>
      <c r="B8" s="91" t="s">
        <v>2083</v>
      </c>
      <c r="C8" s="128" t="s">
        <v>315</v>
      </c>
      <c r="D8" s="87">
        <v>675.04</v>
      </c>
      <c r="E8" s="89" t="s">
        <v>1292</v>
      </c>
      <c r="F8" s="85" t="s">
        <v>561</v>
      </c>
      <c r="G8" s="92" t="s">
        <v>157</v>
      </c>
      <c r="H8" s="92" t="s">
        <v>573</v>
      </c>
      <c r="I8" s="93"/>
    </row>
    <row r="9" s="76" customFormat="1" spans="1:10">
      <c r="A9" s="85">
        <v>6</v>
      </c>
      <c r="B9" s="91" t="s">
        <v>886</v>
      </c>
      <c r="C9" s="128" t="s">
        <v>315</v>
      </c>
      <c r="D9" s="87">
        <v>1500</v>
      </c>
      <c r="E9" s="89" t="s">
        <v>1608</v>
      </c>
      <c r="F9" s="85" t="s">
        <v>561</v>
      </c>
      <c r="G9" s="92" t="s">
        <v>157</v>
      </c>
      <c r="H9" s="92" t="s">
        <v>573</v>
      </c>
      <c r="I9" s="93"/>
    </row>
    <row r="10" s="76" customFormat="1" spans="1:10">
      <c r="A10" s="85">
        <v>7</v>
      </c>
      <c r="B10" s="91" t="s">
        <v>2084</v>
      </c>
      <c r="C10" s="128" t="s">
        <v>171</v>
      </c>
      <c r="D10" s="87">
        <v>2200</v>
      </c>
      <c r="E10" s="89" t="s">
        <v>1611</v>
      </c>
      <c r="F10" s="85" t="s">
        <v>561</v>
      </c>
      <c r="G10" s="92" t="s">
        <v>157</v>
      </c>
      <c r="H10" s="92" t="s">
        <v>151</v>
      </c>
      <c r="I10" s="93"/>
    </row>
    <row r="11" s="76" customFormat="1" spans="1:10">
      <c r="A11" s="85">
        <v>8</v>
      </c>
      <c r="B11" s="91" t="s">
        <v>2085</v>
      </c>
      <c r="C11" s="128" t="s">
        <v>181</v>
      </c>
      <c r="D11" s="87">
        <v>7500</v>
      </c>
      <c r="E11" s="89" t="s">
        <v>2086</v>
      </c>
      <c r="F11" s="85" t="s">
        <v>561</v>
      </c>
      <c r="G11" s="92" t="s">
        <v>157</v>
      </c>
      <c r="H11" s="92" t="s">
        <v>151</v>
      </c>
      <c r="I11" s="93"/>
    </row>
    <row r="12" s="76" customFormat="1" spans="1:10">
      <c r="A12" s="85">
        <v>9</v>
      </c>
      <c r="B12" s="91" t="s">
        <v>1166</v>
      </c>
      <c r="C12" s="128" t="s">
        <v>159</v>
      </c>
      <c r="D12" s="87">
        <v>520</v>
      </c>
      <c r="E12" s="89" t="s">
        <v>1298</v>
      </c>
      <c r="F12" s="85" t="s">
        <v>561</v>
      </c>
      <c r="G12" s="92" t="s">
        <v>157</v>
      </c>
      <c r="H12" s="92" t="s">
        <v>151</v>
      </c>
      <c r="I12" s="93"/>
    </row>
    <row r="13" s="76" customFormat="1" spans="1:10">
      <c r="A13" s="85">
        <v>10</v>
      </c>
      <c r="B13" s="91" t="s">
        <v>2087</v>
      </c>
      <c r="C13" s="128" t="s">
        <v>181</v>
      </c>
      <c r="D13" s="87">
        <v>24650</v>
      </c>
      <c r="E13" s="89" t="s">
        <v>2088</v>
      </c>
      <c r="F13" s="85" t="s">
        <v>561</v>
      </c>
      <c r="G13" s="92" t="s">
        <v>157</v>
      </c>
      <c r="H13" s="92" t="s">
        <v>151</v>
      </c>
      <c r="I13" s="93"/>
    </row>
    <row r="14" s="76" customFormat="1" spans="1:10">
      <c r="A14" s="85">
        <v>11</v>
      </c>
      <c r="B14" s="91" t="s">
        <v>2089</v>
      </c>
      <c r="C14" s="128" t="s">
        <v>171</v>
      </c>
      <c r="D14" s="87">
        <v>20000</v>
      </c>
      <c r="E14" s="89" t="s">
        <v>1302</v>
      </c>
      <c r="F14" s="85" t="s">
        <v>561</v>
      </c>
      <c r="G14" s="92" t="s">
        <v>157</v>
      </c>
      <c r="H14" s="92" t="s">
        <v>1036</v>
      </c>
      <c r="I14" s="93"/>
    </row>
    <row r="15" s="76" customFormat="1" spans="1:10">
      <c r="A15" s="85">
        <v>12</v>
      </c>
      <c r="B15" s="91" t="s">
        <v>2090</v>
      </c>
      <c r="C15" s="128" t="s">
        <v>171</v>
      </c>
      <c r="D15" s="87">
        <v>12000</v>
      </c>
      <c r="E15" s="89" t="s">
        <v>1304</v>
      </c>
      <c r="F15" s="85" t="s">
        <v>561</v>
      </c>
      <c r="G15" s="92" t="s">
        <v>157</v>
      </c>
      <c r="H15" s="92" t="s">
        <v>1036</v>
      </c>
      <c r="I15" s="93"/>
    </row>
    <row r="16" s="76" customFormat="1" spans="1:10">
      <c r="A16" s="85">
        <v>13</v>
      </c>
      <c r="B16" s="91" t="s">
        <v>2091</v>
      </c>
      <c r="C16" s="128" t="s">
        <v>216</v>
      </c>
      <c r="D16" s="87">
        <v>12000</v>
      </c>
      <c r="E16" s="89" t="s">
        <v>316</v>
      </c>
      <c r="F16" s="85" t="s">
        <v>561</v>
      </c>
      <c r="G16" s="92" t="s">
        <v>157</v>
      </c>
      <c r="H16" s="92" t="s">
        <v>151</v>
      </c>
      <c r="I16" s="93"/>
      <c r="J16" s="76" t="s">
        <v>1913</v>
      </c>
    </row>
    <row r="17" s="76" customFormat="1" spans="1:10">
      <c r="A17" s="85">
        <v>14</v>
      </c>
      <c r="B17" s="91" t="s">
        <v>2092</v>
      </c>
      <c r="C17" s="128" t="s">
        <v>181</v>
      </c>
      <c r="D17" s="87">
        <v>4800</v>
      </c>
      <c r="E17" s="89" t="s">
        <v>1453</v>
      </c>
      <c r="F17" s="85" t="s">
        <v>566</v>
      </c>
      <c r="G17" s="92" t="s">
        <v>157</v>
      </c>
      <c r="H17" s="92" t="s">
        <v>151</v>
      </c>
      <c r="I17" s="93"/>
    </row>
    <row r="18" s="76" customFormat="1" spans="1:10">
      <c r="A18" s="85">
        <v>15</v>
      </c>
      <c r="B18" s="87" t="s">
        <v>2093</v>
      </c>
      <c r="C18" s="128" t="s">
        <v>315</v>
      </c>
      <c r="D18" s="87">
        <f>360+3580</f>
        <v>3940</v>
      </c>
      <c r="E18" s="89" t="s">
        <v>2094</v>
      </c>
      <c r="F18" s="85" t="s">
        <v>561</v>
      </c>
      <c r="G18" s="92" t="s">
        <v>157</v>
      </c>
      <c r="H18" s="92" t="s">
        <v>151</v>
      </c>
      <c r="I18" s="93"/>
    </row>
    <row r="19" s="76" customFormat="1" spans="1:10">
      <c r="A19" s="85">
        <v>16</v>
      </c>
      <c r="B19" s="87" t="s">
        <v>2095</v>
      </c>
      <c r="C19" s="128" t="s">
        <v>181</v>
      </c>
      <c r="D19" s="87">
        <v>7900</v>
      </c>
      <c r="E19" s="89" t="s">
        <v>1311</v>
      </c>
      <c r="F19" s="85" t="s">
        <v>566</v>
      </c>
      <c r="G19" s="92" t="s">
        <v>157</v>
      </c>
      <c r="H19" s="92" t="s">
        <v>151</v>
      </c>
      <c r="I19" s="93"/>
    </row>
    <row r="20" s="76" customFormat="1" spans="1:10">
      <c r="A20" s="85">
        <v>17</v>
      </c>
      <c r="B20" s="87" t="s">
        <v>2028</v>
      </c>
      <c r="C20" s="128" t="s">
        <v>309</v>
      </c>
      <c r="D20" s="87">
        <v>2557.15</v>
      </c>
      <c r="E20" s="89" t="s">
        <v>1313</v>
      </c>
      <c r="F20" s="85" t="s">
        <v>561</v>
      </c>
      <c r="G20" s="92" t="s">
        <v>157</v>
      </c>
      <c r="H20" s="92" t="s">
        <v>151</v>
      </c>
      <c r="I20" s="93"/>
    </row>
    <row r="21" s="76" customFormat="1" spans="1:10">
      <c r="A21" s="85">
        <v>18</v>
      </c>
      <c r="B21" s="92" t="s">
        <v>2096</v>
      </c>
      <c r="C21" s="128" t="s">
        <v>147</v>
      </c>
      <c r="D21" s="106">
        <v>300</v>
      </c>
      <c r="E21" s="89" t="s">
        <v>1623</v>
      </c>
      <c r="F21" s="92" t="s">
        <v>561</v>
      </c>
      <c r="G21" s="92" t="s">
        <v>1958</v>
      </c>
      <c r="H21" s="92" t="s">
        <v>157</v>
      </c>
      <c r="I21" s="93"/>
      <c r="J21" s="76" t="s">
        <v>1913</v>
      </c>
    </row>
    <row r="22" s="76" customFormat="1" spans="1:10">
      <c r="A22" s="85">
        <v>19</v>
      </c>
      <c r="B22" s="92" t="s">
        <v>1769</v>
      </c>
      <c r="C22" s="128" t="s">
        <v>315</v>
      </c>
      <c r="D22" s="106">
        <v>200</v>
      </c>
      <c r="E22" s="89" t="s">
        <v>1316</v>
      </c>
      <c r="F22" s="92" t="s">
        <v>561</v>
      </c>
      <c r="G22" s="92" t="s">
        <v>1958</v>
      </c>
      <c r="H22" s="92" t="s">
        <v>157</v>
      </c>
      <c r="I22" s="93"/>
    </row>
    <row r="23" s="76" customFormat="1" spans="1:10">
      <c r="A23" s="85">
        <v>20</v>
      </c>
      <c r="B23" s="92" t="s">
        <v>1166</v>
      </c>
      <c r="C23" s="128" t="s">
        <v>159</v>
      </c>
      <c r="D23" s="106">
        <v>503.2</v>
      </c>
      <c r="E23" s="89" t="s">
        <v>1317</v>
      </c>
      <c r="F23" s="92" t="s">
        <v>561</v>
      </c>
      <c r="G23" s="92" t="s">
        <v>1958</v>
      </c>
      <c r="H23" s="92" t="s">
        <v>157</v>
      </c>
      <c r="I23" s="93"/>
    </row>
    <row r="24" s="76" customFormat="1" spans="1:10">
      <c r="A24" s="85">
        <v>21</v>
      </c>
      <c r="B24" s="92" t="s">
        <v>2097</v>
      </c>
      <c r="C24" s="128" t="s">
        <v>165</v>
      </c>
      <c r="D24" s="106">
        <v>19</v>
      </c>
      <c r="E24" s="89" t="s">
        <v>398</v>
      </c>
      <c r="F24" s="92" t="s">
        <v>566</v>
      </c>
      <c r="G24" s="92" t="s">
        <v>573</v>
      </c>
      <c r="H24" s="92" t="s">
        <v>157</v>
      </c>
      <c r="I24" s="93"/>
    </row>
    <row r="25" s="76" customFormat="1" spans="1:10">
      <c r="A25" s="85">
        <v>22</v>
      </c>
      <c r="B25" s="92" t="s">
        <v>2097</v>
      </c>
      <c r="C25" s="128" t="s">
        <v>165</v>
      </c>
      <c r="D25" s="106">
        <v>13</v>
      </c>
      <c r="E25" s="89" t="s">
        <v>453</v>
      </c>
      <c r="F25" s="92" t="s">
        <v>566</v>
      </c>
      <c r="G25" s="92" t="s">
        <v>573</v>
      </c>
      <c r="H25" s="92" t="s">
        <v>157</v>
      </c>
      <c r="I25" s="93"/>
    </row>
    <row r="26" s="76" customFormat="1" spans="1:10">
      <c r="A26" s="85">
        <v>23</v>
      </c>
      <c r="B26" s="92" t="s">
        <v>2098</v>
      </c>
      <c r="C26" s="128" t="s">
        <v>165</v>
      </c>
      <c r="D26" s="106">
        <v>24</v>
      </c>
      <c r="E26" s="89" t="s">
        <v>455</v>
      </c>
      <c r="F26" s="92" t="s">
        <v>566</v>
      </c>
      <c r="G26" s="92" t="s">
        <v>573</v>
      </c>
      <c r="H26" s="92" t="s">
        <v>157</v>
      </c>
      <c r="I26" s="93"/>
    </row>
    <row r="27" s="76" customFormat="1" spans="1:10">
      <c r="A27" s="85">
        <v>24</v>
      </c>
      <c r="B27" s="92" t="s">
        <v>1982</v>
      </c>
      <c r="C27" s="128" t="s">
        <v>171</v>
      </c>
      <c r="D27" s="106">
        <v>125</v>
      </c>
      <c r="E27" s="89" t="s">
        <v>457</v>
      </c>
      <c r="F27" s="92" t="s">
        <v>566</v>
      </c>
      <c r="G27" s="92" t="s">
        <v>573</v>
      </c>
      <c r="H27" s="92" t="s">
        <v>157</v>
      </c>
      <c r="I27" s="93"/>
    </row>
    <row r="28" s="76" customFormat="1" spans="1:10">
      <c r="A28" s="85">
        <v>25</v>
      </c>
      <c r="B28" s="92" t="s">
        <v>522</v>
      </c>
      <c r="C28" s="128" t="s">
        <v>315</v>
      </c>
      <c r="D28" s="106">
        <v>300</v>
      </c>
      <c r="E28" s="89" t="s">
        <v>665</v>
      </c>
      <c r="F28" s="92" t="s">
        <v>561</v>
      </c>
      <c r="G28" s="92" t="s">
        <v>573</v>
      </c>
      <c r="H28" s="92" t="s">
        <v>157</v>
      </c>
      <c r="I28" s="93"/>
    </row>
    <row r="29" s="76" customFormat="1" spans="1:10">
      <c r="A29" s="85">
        <v>26</v>
      </c>
      <c r="B29" s="92" t="s">
        <v>2099</v>
      </c>
      <c r="C29" s="128" t="s">
        <v>171</v>
      </c>
      <c r="D29" s="106">
        <v>220</v>
      </c>
      <c r="E29" s="89" t="s">
        <v>605</v>
      </c>
      <c r="F29" s="92" t="s">
        <v>566</v>
      </c>
      <c r="G29" s="92" t="s">
        <v>573</v>
      </c>
      <c r="H29" s="92" t="s">
        <v>157</v>
      </c>
      <c r="I29" s="93"/>
    </row>
    <row r="30" s="76" customFormat="1" spans="1:10">
      <c r="A30" s="85">
        <v>27</v>
      </c>
      <c r="B30" s="92" t="s">
        <v>522</v>
      </c>
      <c r="C30" s="128" t="s">
        <v>315</v>
      </c>
      <c r="D30" s="106">
        <v>300</v>
      </c>
      <c r="E30" s="89" t="s">
        <v>1331</v>
      </c>
      <c r="F30" s="92" t="s">
        <v>561</v>
      </c>
      <c r="G30" s="92" t="s">
        <v>151</v>
      </c>
      <c r="H30" s="92" t="s">
        <v>157</v>
      </c>
      <c r="I30" s="93"/>
    </row>
    <row r="31" s="76" customFormat="1" spans="1:10">
      <c r="A31" s="85">
        <v>28</v>
      </c>
      <c r="B31" s="92" t="s">
        <v>522</v>
      </c>
      <c r="C31" s="128" t="s">
        <v>315</v>
      </c>
      <c r="D31" s="106">
        <v>346</v>
      </c>
      <c r="E31" s="89" t="s">
        <v>1638</v>
      </c>
      <c r="F31" s="92" t="s">
        <v>561</v>
      </c>
      <c r="G31" s="92" t="s">
        <v>151</v>
      </c>
      <c r="H31" s="92" t="s">
        <v>157</v>
      </c>
      <c r="I31" s="93"/>
    </row>
    <row r="32" s="76" customFormat="1" spans="1:10">
      <c r="A32" s="85">
        <v>29</v>
      </c>
      <c r="B32" s="92" t="s">
        <v>522</v>
      </c>
      <c r="C32" s="128" t="s">
        <v>181</v>
      </c>
      <c r="D32" s="106">
        <v>485</v>
      </c>
      <c r="E32" s="89" t="s">
        <v>1473</v>
      </c>
      <c r="F32" s="92" t="s">
        <v>561</v>
      </c>
      <c r="G32" s="92" t="s">
        <v>151</v>
      </c>
      <c r="H32" s="92" t="s">
        <v>157</v>
      </c>
      <c r="I32" s="93"/>
    </row>
    <row r="33" s="76" customFormat="1" spans="1:9">
      <c r="A33" s="85">
        <v>30</v>
      </c>
      <c r="B33" s="92" t="s">
        <v>886</v>
      </c>
      <c r="C33" s="128" t="s">
        <v>181</v>
      </c>
      <c r="D33" s="106">
        <v>2265</v>
      </c>
      <c r="E33" s="89" t="s">
        <v>1474</v>
      </c>
      <c r="F33" s="92" t="s">
        <v>561</v>
      </c>
      <c r="G33" s="92" t="s">
        <v>151</v>
      </c>
      <c r="H33" s="92" t="s">
        <v>157</v>
      </c>
      <c r="I33" s="93"/>
    </row>
    <row r="34" s="76" customFormat="1" spans="1:9">
      <c r="A34" s="85">
        <v>31</v>
      </c>
      <c r="B34" s="92" t="s">
        <v>2100</v>
      </c>
      <c r="C34" s="128" t="s">
        <v>147</v>
      </c>
      <c r="D34" s="106">
        <v>1093.99</v>
      </c>
      <c r="E34" s="89" t="s">
        <v>1338</v>
      </c>
      <c r="F34" s="92" t="s">
        <v>561</v>
      </c>
      <c r="G34" s="92" t="s">
        <v>1251</v>
      </c>
      <c r="H34" s="92" t="s">
        <v>157</v>
      </c>
      <c r="I34" s="93"/>
    </row>
    <row r="35" s="76" customFormat="1" spans="1:9">
      <c r="B35" s="161"/>
      <c r="D35" s="162">
        <f>SUM(D4:D34)</f>
        <v>115332.26</v>
      </c>
    </row>
    <row r="36" s="76" customFormat="1" spans="1:9">
      <c r="A36" s="136" t="s">
        <v>968</v>
      </c>
      <c r="B36" s="140"/>
      <c r="C36" s="141" t="s">
        <v>969</v>
      </c>
      <c r="D36" s="142"/>
      <c r="E36" s="143"/>
      <c r="F36" s="140"/>
      <c r="G36" s="140" t="s">
        <v>714</v>
      </c>
      <c r="H36" s="140"/>
      <c r="I36" s="144"/>
    </row>
  </sheetData>
  <mergeCells count="2">
    <mergeCell ref="A1:I1"/>
    <mergeCell ref="A2:B2"/>
  </mergeCells>
  <dataValidations count="4">
    <dataValidation type="list" allowBlank="1" showInputMessage="1" showErrorMessage="1" sqref="F36 F21:F34">
      <formula1>"有,无"</formula1>
    </dataValidation>
    <dataValidation type="list" allowBlank="1" showInputMessage="1" showErrorMessage="1" sqref="C1:C3">
      <formula1>"材料费,机械费,工资,福利费,招待费,差旅费,车辆费,办公费,租赁费,水电费,其他,安全费"</formula1>
    </dataValidation>
    <dataValidation type="list" allowBlank="1" showInputMessage="1" showErrorMessage="1" sqref="C4:C34">
      <formula1>"材料费,机械费,工资,福利费,招待费,差旅费,车辆费,办公费,租赁费,水电费"</formula1>
    </dataValidation>
    <dataValidation type="list" allowBlank="1" showInputMessage="1" showErrorMessage="1" sqref="F1:F3">
      <formula1>"是,否"</formula1>
    </dataValidation>
  </dataValidations>
  <pageMargins left="0.75" right="0.75" top="1" bottom="1" header="0.5" footer="0.5"/>
  <headerFooter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49"/>
  <sheetViews>
    <sheetView topLeftCell="A14" workbookViewId="0">
      <selection activeCell="D49" sqref="D49"/>
    </sheetView>
  </sheetViews>
  <sheetFormatPr defaultColWidth="9" defaultRowHeight="13.5"/>
  <cols>
    <col min="1" max="1" width="7.75" style="76" customWidth="1"/>
    <col min="2" max="2" width="36.75" style="76" customWidth="1"/>
    <col min="3" max="3" width="9" style="76"/>
    <col min="4" max="4" width="11.5" style="76" customWidth="1"/>
    <col min="5" max="5" width="15.125" style="76" customWidth="1"/>
    <col min="6" max="6" width="11.5" style="76" customWidth="1"/>
    <col min="7" max="7" width="12.125" style="76" customWidth="1"/>
    <col min="8" max="8" width="11.25" style="76" customWidth="1"/>
    <col min="9" max="16384" width="9" style="76"/>
  </cols>
  <sheetData>
    <row r="1" s="76" customFormat="1" ht="27" spans="1:10">
      <c r="A1" s="145" t="s">
        <v>136</v>
      </c>
      <c r="B1" s="146"/>
      <c r="C1" s="146"/>
      <c r="D1" s="146"/>
      <c r="E1" s="147"/>
      <c r="F1" s="146"/>
      <c r="G1" s="146"/>
      <c r="H1" s="146"/>
      <c r="I1" s="146"/>
    </row>
    <row r="2" s="76" customFormat="1" spans="1:10">
      <c r="A2" s="82" t="s">
        <v>2101</v>
      </c>
      <c r="B2" s="82"/>
      <c r="C2" s="84"/>
      <c r="D2" s="84"/>
      <c r="E2" s="84"/>
      <c r="F2" s="84"/>
      <c r="G2" s="84"/>
      <c r="H2" s="84"/>
      <c r="I2" s="84"/>
    </row>
    <row r="3" s="76" customFormat="1" ht="27" spans="1:10">
      <c r="A3" s="85" t="s">
        <v>138</v>
      </c>
      <c r="B3" s="85" t="s">
        <v>139</v>
      </c>
      <c r="C3" s="85" t="s">
        <v>140</v>
      </c>
      <c r="D3" s="85" t="s">
        <v>141</v>
      </c>
      <c r="E3" s="85" t="s">
        <v>142</v>
      </c>
      <c r="F3" s="85" t="s">
        <v>143</v>
      </c>
      <c r="G3" s="85" t="s">
        <v>144</v>
      </c>
      <c r="H3" s="85" t="s">
        <v>145</v>
      </c>
      <c r="I3" s="85" t="s">
        <v>3</v>
      </c>
    </row>
    <row r="4" s="76" customFormat="1" spans="1:10">
      <c r="A4" s="85">
        <v>1</v>
      </c>
      <c r="B4" s="91" t="s">
        <v>2102</v>
      </c>
      <c r="C4" s="148" t="s">
        <v>181</v>
      </c>
      <c r="D4" s="149">
        <v>675.04</v>
      </c>
      <c r="E4" s="150" t="s">
        <v>2103</v>
      </c>
      <c r="F4" s="151" t="s">
        <v>561</v>
      </c>
      <c r="G4" s="91" t="s">
        <v>573</v>
      </c>
      <c r="H4" s="151" t="s">
        <v>575</v>
      </c>
      <c r="I4" s="93"/>
    </row>
    <row r="5" s="76" customFormat="1" spans="1:10">
      <c r="A5" s="85">
        <v>2</v>
      </c>
      <c r="B5" s="91" t="s">
        <v>2104</v>
      </c>
      <c r="C5" s="148" t="s">
        <v>171</v>
      </c>
      <c r="D5" s="149">
        <v>1940</v>
      </c>
      <c r="E5" s="150" t="s">
        <v>2105</v>
      </c>
      <c r="F5" s="151" t="s">
        <v>561</v>
      </c>
      <c r="G5" s="91" t="s">
        <v>573</v>
      </c>
      <c r="H5" s="151" t="s">
        <v>1958</v>
      </c>
      <c r="I5" s="93"/>
    </row>
    <row r="6" s="76" customFormat="1" spans="1:10">
      <c r="A6" s="85">
        <v>3</v>
      </c>
      <c r="B6" s="85" t="s">
        <v>2106</v>
      </c>
      <c r="C6" s="148" t="s">
        <v>165</v>
      </c>
      <c r="D6" s="149">
        <v>170</v>
      </c>
      <c r="E6" s="150" t="s">
        <v>2107</v>
      </c>
      <c r="F6" s="151" t="s">
        <v>561</v>
      </c>
      <c r="G6" s="91" t="s">
        <v>573</v>
      </c>
      <c r="H6" s="151" t="s">
        <v>151</v>
      </c>
      <c r="I6" s="93"/>
    </row>
    <row r="7" s="76" customFormat="1" spans="1:10">
      <c r="A7" s="85">
        <v>4</v>
      </c>
      <c r="B7" s="91" t="s">
        <v>833</v>
      </c>
      <c r="C7" s="148" t="s">
        <v>315</v>
      </c>
      <c r="D7" s="149">
        <v>300</v>
      </c>
      <c r="E7" s="150" t="s">
        <v>2108</v>
      </c>
      <c r="F7" s="151" t="s">
        <v>561</v>
      </c>
      <c r="G7" s="151" t="s">
        <v>573</v>
      </c>
      <c r="H7" s="151" t="s">
        <v>151</v>
      </c>
      <c r="I7" s="93"/>
    </row>
    <row r="8" s="76" customFormat="1" spans="1:10">
      <c r="A8" s="85">
        <v>5</v>
      </c>
      <c r="B8" s="91" t="s">
        <v>2109</v>
      </c>
      <c r="C8" s="148" t="s">
        <v>181</v>
      </c>
      <c r="D8" s="149">
        <v>4</v>
      </c>
      <c r="E8" s="150" t="s">
        <v>2110</v>
      </c>
      <c r="F8" s="85" t="s">
        <v>561</v>
      </c>
      <c r="G8" s="151" t="s">
        <v>573</v>
      </c>
      <c r="H8" s="151" t="s">
        <v>151</v>
      </c>
      <c r="I8" s="93"/>
      <c r="J8" s="76" t="s">
        <v>1913</v>
      </c>
    </row>
    <row r="9" s="76" customFormat="1" spans="1:10">
      <c r="A9" s="85">
        <v>6</v>
      </c>
      <c r="B9" s="91" t="s">
        <v>1643</v>
      </c>
      <c r="C9" s="148" t="s">
        <v>181</v>
      </c>
      <c r="D9" s="149">
        <v>50</v>
      </c>
      <c r="E9" s="150" t="s">
        <v>2111</v>
      </c>
      <c r="F9" s="85" t="s">
        <v>561</v>
      </c>
      <c r="G9" s="151" t="s">
        <v>575</v>
      </c>
      <c r="H9" s="151" t="s">
        <v>573</v>
      </c>
      <c r="I9" s="93"/>
      <c r="J9" s="76" t="s">
        <v>1913</v>
      </c>
    </row>
    <row r="10" s="76" customFormat="1" spans="1:10">
      <c r="A10" s="85">
        <v>7</v>
      </c>
      <c r="B10" s="91" t="s">
        <v>833</v>
      </c>
      <c r="C10" s="148" t="s">
        <v>315</v>
      </c>
      <c r="D10" s="149">
        <v>240</v>
      </c>
      <c r="E10" s="150" t="s">
        <v>2112</v>
      </c>
      <c r="F10" s="151" t="s">
        <v>561</v>
      </c>
      <c r="G10" s="151" t="s">
        <v>575</v>
      </c>
      <c r="H10" s="151" t="s">
        <v>573</v>
      </c>
      <c r="I10" s="93"/>
    </row>
    <row r="11" s="76" customFormat="1" spans="1:10">
      <c r="A11" s="85">
        <v>8</v>
      </c>
      <c r="B11" s="91" t="s">
        <v>2055</v>
      </c>
      <c r="C11" s="148" t="s">
        <v>159</v>
      </c>
      <c r="D11" s="149">
        <v>370</v>
      </c>
      <c r="E11" s="150" t="s">
        <v>2113</v>
      </c>
      <c r="F11" s="151" t="s">
        <v>561</v>
      </c>
      <c r="G11" s="151" t="s">
        <v>573</v>
      </c>
      <c r="H11" s="151" t="s">
        <v>151</v>
      </c>
      <c r="I11" s="93"/>
    </row>
    <row r="12" s="76" customFormat="1" spans="1:10">
      <c r="A12" s="85">
        <v>9</v>
      </c>
      <c r="B12" s="91" t="s">
        <v>2114</v>
      </c>
      <c r="C12" s="148"/>
      <c r="D12" s="149"/>
      <c r="E12" s="150" t="s">
        <v>2115</v>
      </c>
      <c r="F12" s="85" t="s">
        <v>2116</v>
      </c>
      <c r="G12" s="151" t="s">
        <v>2116</v>
      </c>
      <c r="H12" s="151" t="s">
        <v>2116</v>
      </c>
      <c r="I12" s="93"/>
    </row>
    <row r="13" s="76" customFormat="1" spans="1:10">
      <c r="A13" s="85">
        <v>10</v>
      </c>
      <c r="B13" s="91" t="s">
        <v>2117</v>
      </c>
      <c r="C13" s="148" t="s">
        <v>216</v>
      </c>
      <c r="D13" s="149">
        <v>10000</v>
      </c>
      <c r="E13" s="150" t="s">
        <v>2118</v>
      </c>
      <c r="F13" s="151" t="s">
        <v>561</v>
      </c>
      <c r="G13" s="151" t="s">
        <v>151</v>
      </c>
      <c r="H13" s="151" t="s">
        <v>573</v>
      </c>
      <c r="I13" s="93"/>
      <c r="J13" s="76" t="s">
        <v>1913</v>
      </c>
    </row>
    <row r="14" s="76" customFormat="1" spans="1:10">
      <c r="A14" s="85">
        <v>11</v>
      </c>
      <c r="B14" s="91" t="s">
        <v>833</v>
      </c>
      <c r="C14" s="148" t="s">
        <v>315</v>
      </c>
      <c r="D14" s="149">
        <v>400</v>
      </c>
      <c r="E14" s="150" t="s">
        <v>2119</v>
      </c>
      <c r="F14" s="151" t="s">
        <v>561</v>
      </c>
      <c r="G14" s="151" t="s">
        <v>151</v>
      </c>
      <c r="H14" s="151" t="s">
        <v>573</v>
      </c>
      <c r="I14" s="93"/>
    </row>
    <row r="15" s="76" customFormat="1" spans="1:10">
      <c r="A15" s="85">
        <v>12</v>
      </c>
      <c r="B15" s="91" t="s">
        <v>2120</v>
      </c>
      <c r="C15" s="148" t="s">
        <v>165</v>
      </c>
      <c r="D15" s="149">
        <v>55</v>
      </c>
      <c r="E15" s="150" t="s">
        <v>2121</v>
      </c>
      <c r="F15" s="151" t="s">
        <v>561</v>
      </c>
      <c r="G15" s="151" t="s">
        <v>151</v>
      </c>
      <c r="H15" s="151" t="s">
        <v>573</v>
      </c>
      <c r="I15" s="93"/>
    </row>
    <row r="16" s="76" customFormat="1" spans="1:10">
      <c r="A16" s="85">
        <v>13</v>
      </c>
      <c r="B16" s="91" t="s">
        <v>833</v>
      </c>
      <c r="C16" s="148" t="s">
        <v>315</v>
      </c>
      <c r="D16" s="149">
        <v>435</v>
      </c>
      <c r="E16" s="150" t="s">
        <v>2122</v>
      </c>
      <c r="F16" s="151" t="s">
        <v>561</v>
      </c>
      <c r="G16" s="151" t="s">
        <v>151</v>
      </c>
      <c r="H16" s="151" t="s">
        <v>573</v>
      </c>
      <c r="I16" s="93"/>
    </row>
    <row r="17" s="76" customFormat="1" spans="1:10">
      <c r="A17" s="85">
        <v>14</v>
      </c>
      <c r="B17" s="91" t="s">
        <v>2123</v>
      </c>
      <c r="C17" s="148" t="s">
        <v>159</v>
      </c>
      <c r="D17" s="149">
        <v>580</v>
      </c>
      <c r="E17" s="150" t="s">
        <v>2124</v>
      </c>
      <c r="F17" s="151" t="s">
        <v>561</v>
      </c>
      <c r="G17" s="151" t="s">
        <v>151</v>
      </c>
      <c r="H17" s="151" t="s">
        <v>573</v>
      </c>
      <c r="I17" s="93"/>
    </row>
    <row r="18" s="76" customFormat="1" spans="1:10">
      <c r="A18" s="85">
        <v>15</v>
      </c>
      <c r="B18" s="149" t="s">
        <v>833</v>
      </c>
      <c r="C18" s="148" t="s">
        <v>315</v>
      </c>
      <c r="D18" s="149">
        <v>200</v>
      </c>
      <c r="E18" s="150" t="s">
        <v>2125</v>
      </c>
      <c r="F18" s="151" t="s">
        <v>561</v>
      </c>
      <c r="G18" s="151" t="s">
        <v>151</v>
      </c>
      <c r="H18" s="151" t="s">
        <v>573</v>
      </c>
      <c r="I18" s="93"/>
    </row>
    <row r="19" s="76" customFormat="1" ht="59" customHeight="1" spans="1:10">
      <c r="A19" s="102">
        <v>16</v>
      </c>
      <c r="B19" s="152" t="s">
        <v>795</v>
      </c>
      <c r="C19" s="148" t="s">
        <v>216</v>
      </c>
      <c r="D19" s="152">
        <v>740.5</v>
      </c>
      <c r="E19" s="153" t="s">
        <v>2126</v>
      </c>
      <c r="F19" s="151" t="s">
        <v>561</v>
      </c>
      <c r="G19" s="151" t="s">
        <v>151</v>
      </c>
      <c r="H19" s="151" t="s">
        <v>573</v>
      </c>
      <c r="I19" s="105"/>
    </row>
    <row r="20" s="76" customFormat="1" spans="1:10">
      <c r="A20" s="85">
        <v>17</v>
      </c>
      <c r="B20" s="149" t="s">
        <v>952</v>
      </c>
      <c r="C20" s="148" t="s">
        <v>315</v>
      </c>
      <c r="D20" s="149">
        <v>315</v>
      </c>
      <c r="E20" s="150" t="s">
        <v>2127</v>
      </c>
      <c r="F20" s="151" t="s">
        <v>561</v>
      </c>
      <c r="G20" s="151" t="s">
        <v>151</v>
      </c>
      <c r="H20" s="151" t="s">
        <v>573</v>
      </c>
      <c r="I20" s="93"/>
    </row>
    <row r="21" s="76" customFormat="1" spans="1:10">
      <c r="A21" s="85">
        <v>18</v>
      </c>
      <c r="B21" s="151" t="s">
        <v>2055</v>
      </c>
      <c r="C21" s="148" t="s">
        <v>159</v>
      </c>
      <c r="D21" s="154">
        <v>328</v>
      </c>
      <c r="E21" s="150" t="s">
        <v>2128</v>
      </c>
      <c r="F21" s="151" t="s">
        <v>561</v>
      </c>
      <c r="G21" s="151" t="s">
        <v>151</v>
      </c>
      <c r="H21" s="151" t="s">
        <v>573</v>
      </c>
      <c r="I21" s="93"/>
    </row>
    <row r="22" s="76" customFormat="1" spans="1:10">
      <c r="A22" s="85">
        <v>19</v>
      </c>
      <c r="B22" s="151" t="s">
        <v>833</v>
      </c>
      <c r="C22" s="148" t="s">
        <v>315</v>
      </c>
      <c r="D22" s="154">
        <v>415</v>
      </c>
      <c r="E22" s="150" t="s">
        <v>2129</v>
      </c>
      <c r="F22" s="151" t="s">
        <v>561</v>
      </c>
      <c r="G22" s="151" t="s">
        <v>151</v>
      </c>
      <c r="H22" s="151" t="s">
        <v>575</v>
      </c>
      <c r="I22" s="93"/>
    </row>
    <row r="23" s="76" customFormat="1" spans="1:10">
      <c r="A23" s="85">
        <v>20</v>
      </c>
      <c r="B23" s="151" t="s">
        <v>347</v>
      </c>
      <c r="C23" s="148" t="s">
        <v>181</v>
      </c>
      <c r="D23" s="154">
        <v>3000</v>
      </c>
      <c r="E23" s="150" t="s">
        <v>2130</v>
      </c>
      <c r="F23" s="151" t="s">
        <v>561</v>
      </c>
      <c r="G23" s="151" t="s">
        <v>151</v>
      </c>
      <c r="H23" s="151" t="s">
        <v>575</v>
      </c>
      <c r="I23" s="93"/>
    </row>
    <row r="24" s="76" customFormat="1" spans="1:10">
      <c r="A24" s="85">
        <v>21</v>
      </c>
      <c r="B24" s="151" t="s">
        <v>2055</v>
      </c>
      <c r="C24" s="148" t="s">
        <v>159</v>
      </c>
      <c r="D24" s="154">
        <v>400</v>
      </c>
      <c r="E24" s="150" t="s">
        <v>2131</v>
      </c>
      <c r="F24" s="151" t="s">
        <v>561</v>
      </c>
      <c r="G24" s="151" t="s">
        <v>151</v>
      </c>
      <c r="H24" s="151" t="s">
        <v>573</v>
      </c>
      <c r="I24" s="93"/>
    </row>
    <row r="25" s="76" customFormat="1" spans="1:10">
      <c r="A25" s="85">
        <v>22</v>
      </c>
      <c r="B25" s="151" t="s">
        <v>347</v>
      </c>
      <c r="C25" s="148" t="s">
        <v>181</v>
      </c>
      <c r="D25" s="154">
        <v>3000</v>
      </c>
      <c r="E25" s="150" t="s">
        <v>2132</v>
      </c>
      <c r="F25" s="151" t="s">
        <v>561</v>
      </c>
      <c r="G25" s="151" t="s">
        <v>151</v>
      </c>
      <c r="H25" s="151" t="s">
        <v>575</v>
      </c>
      <c r="I25" s="93"/>
    </row>
    <row r="26" s="76" customFormat="1" spans="1:10">
      <c r="A26" s="85">
        <v>23</v>
      </c>
      <c r="B26" s="151" t="s">
        <v>347</v>
      </c>
      <c r="C26" s="148" t="s">
        <v>181</v>
      </c>
      <c r="D26" s="154">
        <v>2000</v>
      </c>
      <c r="E26" s="150" t="s">
        <v>2133</v>
      </c>
      <c r="F26" s="151" t="s">
        <v>561</v>
      </c>
      <c r="G26" s="151" t="s">
        <v>151</v>
      </c>
      <c r="H26" s="151" t="s">
        <v>575</v>
      </c>
      <c r="I26" s="93"/>
    </row>
    <row r="27" s="76" customFormat="1" spans="1:10">
      <c r="A27" s="85">
        <v>24</v>
      </c>
      <c r="B27" s="151" t="s">
        <v>2134</v>
      </c>
      <c r="C27" s="148" t="s">
        <v>181</v>
      </c>
      <c r="D27" s="154">
        <v>887</v>
      </c>
      <c r="E27" s="150" t="s">
        <v>2135</v>
      </c>
      <c r="F27" s="151" t="s">
        <v>561</v>
      </c>
      <c r="G27" s="151" t="s">
        <v>151</v>
      </c>
      <c r="H27" s="151" t="s">
        <v>573</v>
      </c>
      <c r="I27" s="93"/>
      <c r="J27" s="76" t="s">
        <v>1913</v>
      </c>
    </row>
    <row r="28" s="76" customFormat="1" spans="1:10">
      <c r="A28" s="85">
        <v>25</v>
      </c>
      <c r="B28" s="151" t="s">
        <v>1267</v>
      </c>
      <c r="C28" s="148" t="s">
        <v>309</v>
      </c>
      <c r="D28" s="154">
        <v>2278.6</v>
      </c>
      <c r="E28" s="150" t="s">
        <v>2136</v>
      </c>
      <c r="F28" s="151" t="s">
        <v>561</v>
      </c>
      <c r="G28" s="151" t="s">
        <v>151</v>
      </c>
      <c r="H28" s="151" t="s">
        <v>573</v>
      </c>
      <c r="I28" s="93"/>
    </row>
    <row r="29" s="76" customFormat="1" spans="1:10">
      <c r="A29" s="85">
        <v>26</v>
      </c>
      <c r="B29" s="151" t="s">
        <v>952</v>
      </c>
      <c r="C29" s="148" t="s">
        <v>315</v>
      </c>
      <c r="D29" s="154">
        <v>354</v>
      </c>
      <c r="E29" s="150" t="s">
        <v>2137</v>
      </c>
      <c r="F29" s="151" t="s">
        <v>561</v>
      </c>
      <c r="G29" s="151" t="s">
        <v>151</v>
      </c>
      <c r="H29" s="151" t="s">
        <v>573</v>
      </c>
      <c r="I29" s="93"/>
    </row>
    <row r="30" s="76" customFormat="1" spans="1:10">
      <c r="A30" s="85">
        <v>27</v>
      </c>
      <c r="B30" s="151" t="s">
        <v>2138</v>
      </c>
      <c r="C30" s="148" t="s">
        <v>216</v>
      </c>
      <c r="D30" s="154">
        <v>10780</v>
      </c>
      <c r="E30" s="150" t="s">
        <v>2139</v>
      </c>
      <c r="F30" s="151" t="s">
        <v>566</v>
      </c>
      <c r="G30" s="151" t="s">
        <v>151</v>
      </c>
      <c r="H30" s="151" t="s">
        <v>573</v>
      </c>
      <c r="I30" s="93"/>
      <c r="J30" s="76" t="s">
        <v>2140</v>
      </c>
    </row>
    <row r="31" s="76" customFormat="1" spans="1:10">
      <c r="A31" s="85">
        <v>28</v>
      </c>
      <c r="B31" s="151" t="s">
        <v>2141</v>
      </c>
      <c r="C31" s="148" t="s">
        <v>216</v>
      </c>
      <c r="D31" s="154">
        <v>10478</v>
      </c>
      <c r="E31" s="150" t="s">
        <v>2142</v>
      </c>
      <c r="F31" s="151" t="s">
        <v>566</v>
      </c>
      <c r="G31" s="151" t="s">
        <v>151</v>
      </c>
      <c r="H31" s="151" t="s">
        <v>573</v>
      </c>
      <c r="I31" s="93"/>
      <c r="J31" s="76" t="s">
        <v>2140</v>
      </c>
    </row>
    <row r="32" s="76" customFormat="1" spans="1:10">
      <c r="A32" s="85">
        <v>29</v>
      </c>
      <c r="B32" s="151" t="s">
        <v>2143</v>
      </c>
      <c r="C32" s="148" t="s">
        <v>181</v>
      </c>
      <c r="D32" s="154">
        <v>15000</v>
      </c>
      <c r="E32" s="150" t="s">
        <v>2144</v>
      </c>
      <c r="F32" s="151" t="s">
        <v>561</v>
      </c>
      <c r="G32" s="151" t="s">
        <v>151</v>
      </c>
      <c r="H32" s="151" t="s">
        <v>1958</v>
      </c>
      <c r="I32" s="93"/>
    </row>
    <row r="33" s="76" customFormat="1" spans="1:12">
      <c r="A33" s="85">
        <v>30</v>
      </c>
      <c r="B33" s="151" t="s">
        <v>2145</v>
      </c>
      <c r="C33" s="148" t="s">
        <v>181</v>
      </c>
      <c r="D33" s="154">
        <v>6800</v>
      </c>
      <c r="E33" s="150" t="s">
        <v>2146</v>
      </c>
      <c r="F33" s="151" t="s">
        <v>561</v>
      </c>
      <c r="G33" s="151" t="s">
        <v>151</v>
      </c>
      <c r="H33" s="151" t="s">
        <v>1958</v>
      </c>
      <c r="I33" s="93"/>
    </row>
    <row r="34" s="76" customFormat="1" spans="1:12">
      <c r="A34" s="85">
        <v>31</v>
      </c>
      <c r="B34" s="151" t="s">
        <v>2147</v>
      </c>
      <c r="C34" s="148" t="s">
        <v>181</v>
      </c>
      <c r="D34" s="154">
        <v>17040</v>
      </c>
      <c r="E34" s="150" t="s">
        <v>2148</v>
      </c>
      <c r="F34" s="151" t="s">
        <v>561</v>
      </c>
      <c r="G34" s="151" t="s">
        <v>151</v>
      </c>
      <c r="H34" s="151" t="s">
        <v>1958</v>
      </c>
      <c r="I34" s="93"/>
      <c r="J34" s="76" t="s">
        <v>2149</v>
      </c>
    </row>
    <row r="35" s="76" customFormat="1" spans="1:12">
      <c r="A35" s="85">
        <v>32</v>
      </c>
      <c r="B35" s="151" t="s">
        <v>347</v>
      </c>
      <c r="C35" s="148" t="s">
        <v>181</v>
      </c>
      <c r="D35" s="154">
        <v>1500</v>
      </c>
      <c r="E35" s="150" t="s">
        <v>2150</v>
      </c>
      <c r="F35" s="151" t="s">
        <v>561</v>
      </c>
      <c r="G35" s="151" t="s">
        <v>151</v>
      </c>
      <c r="H35" s="151" t="s">
        <v>575</v>
      </c>
      <c r="I35" s="93"/>
    </row>
    <row r="36" s="76" customFormat="1" spans="1:12">
      <c r="A36" s="85">
        <v>33</v>
      </c>
      <c r="B36" s="151" t="s">
        <v>2151</v>
      </c>
      <c r="C36" s="148" t="s">
        <v>181</v>
      </c>
      <c r="D36" s="154">
        <v>22200</v>
      </c>
      <c r="E36" s="150" t="s">
        <v>2152</v>
      </c>
      <c r="F36" s="151" t="s">
        <v>561</v>
      </c>
      <c r="G36" s="151" t="s">
        <v>151</v>
      </c>
      <c r="H36" s="151" t="s">
        <v>1958</v>
      </c>
      <c r="I36" s="93"/>
    </row>
    <row r="37" s="76" customFormat="1" spans="1:12">
      <c r="A37" s="85">
        <v>34</v>
      </c>
      <c r="B37" s="151" t="s">
        <v>347</v>
      </c>
      <c r="C37" s="148" t="s">
        <v>181</v>
      </c>
      <c r="D37" s="154">
        <v>1500</v>
      </c>
      <c r="E37" s="150" t="s">
        <v>2153</v>
      </c>
      <c r="F37" s="151" t="s">
        <v>561</v>
      </c>
      <c r="G37" s="151" t="s">
        <v>151</v>
      </c>
      <c r="H37" s="151" t="s">
        <v>575</v>
      </c>
      <c r="I37" s="93"/>
    </row>
    <row r="38" s="76" customFormat="1" spans="1:12">
      <c r="A38" s="85">
        <v>35</v>
      </c>
      <c r="B38" s="151" t="s">
        <v>952</v>
      </c>
      <c r="C38" s="148" t="s">
        <v>315</v>
      </c>
      <c r="D38" s="154">
        <v>195.58</v>
      </c>
      <c r="E38" s="150" t="s">
        <v>2154</v>
      </c>
      <c r="F38" s="151" t="s">
        <v>561</v>
      </c>
      <c r="G38" s="151" t="s">
        <v>151</v>
      </c>
      <c r="H38" s="151" t="s">
        <v>573</v>
      </c>
      <c r="I38" s="93"/>
    </row>
    <row r="39" s="76" customFormat="1" spans="1:12">
      <c r="A39" s="85">
        <v>36</v>
      </c>
      <c r="B39" s="151" t="s">
        <v>2123</v>
      </c>
      <c r="C39" s="148" t="s">
        <v>159</v>
      </c>
      <c r="D39" s="154">
        <v>260</v>
      </c>
      <c r="E39" s="150" t="s">
        <v>2155</v>
      </c>
      <c r="F39" s="151" t="s">
        <v>561</v>
      </c>
      <c r="G39" s="151" t="s">
        <v>151</v>
      </c>
      <c r="H39" s="151" t="s">
        <v>575</v>
      </c>
      <c r="I39" s="93"/>
    </row>
    <row r="40" s="76" customFormat="1" spans="1:12">
      <c r="A40" s="85">
        <v>37</v>
      </c>
      <c r="B40" s="151" t="s">
        <v>2123</v>
      </c>
      <c r="C40" s="148" t="s">
        <v>159</v>
      </c>
      <c r="D40" s="154">
        <v>2300</v>
      </c>
      <c r="E40" s="150" t="s">
        <v>2156</v>
      </c>
      <c r="F40" s="151" t="s">
        <v>561</v>
      </c>
      <c r="G40" s="151" t="s">
        <v>151</v>
      </c>
      <c r="H40" s="151" t="s">
        <v>575</v>
      </c>
      <c r="I40" s="93"/>
    </row>
    <row r="41" s="76" customFormat="1" spans="1:12">
      <c r="A41" s="85">
        <v>38</v>
      </c>
      <c r="B41" s="151" t="s">
        <v>2157</v>
      </c>
      <c r="C41" s="148" t="s">
        <v>147</v>
      </c>
      <c r="D41" s="154">
        <v>872</v>
      </c>
      <c r="E41" s="150" t="s">
        <v>2158</v>
      </c>
      <c r="F41" s="151" t="s">
        <v>561</v>
      </c>
      <c r="G41" s="151" t="s">
        <v>151</v>
      </c>
      <c r="H41" s="151" t="s">
        <v>573</v>
      </c>
      <c r="I41" s="93"/>
    </row>
    <row r="42" s="76" customFormat="1" spans="1:12">
      <c r="A42" s="85">
        <v>39</v>
      </c>
      <c r="B42" s="151" t="s">
        <v>2159</v>
      </c>
      <c r="C42" s="148" t="s">
        <v>147</v>
      </c>
      <c r="D42" s="154">
        <v>2406</v>
      </c>
      <c r="E42" s="150" t="s">
        <v>2160</v>
      </c>
      <c r="F42" s="151" t="s">
        <v>561</v>
      </c>
      <c r="G42" s="151" t="s">
        <v>2075</v>
      </c>
      <c r="H42" s="151" t="s">
        <v>575</v>
      </c>
      <c r="I42" s="93"/>
    </row>
    <row r="43" s="76" customFormat="1" spans="1:12">
      <c r="A43" s="85">
        <v>40</v>
      </c>
      <c r="B43" s="151" t="s">
        <v>2161</v>
      </c>
      <c r="C43" s="148" t="s">
        <v>147</v>
      </c>
      <c r="D43" s="154">
        <v>2711.14</v>
      </c>
      <c r="E43" s="150" t="s">
        <v>2162</v>
      </c>
      <c r="F43" s="151" t="s">
        <v>561</v>
      </c>
      <c r="G43" s="151" t="s">
        <v>573</v>
      </c>
      <c r="H43" s="151" t="s">
        <v>575</v>
      </c>
      <c r="I43" s="93"/>
    </row>
    <row r="44" s="76" customFormat="1" spans="1:12">
      <c r="A44" s="85">
        <v>41</v>
      </c>
      <c r="B44" s="151" t="s">
        <v>2163</v>
      </c>
      <c r="C44" s="148" t="s">
        <v>147</v>
      </c>
      <c r="D44" s="154">
        <v>2789</v>
      </c>
      <c r="E44" s="150" t="s">
        <v>2164</v>
      </c>
      <c r="F44" s="151" t="s">
        <v>561</v>
      </c>
      <c r="G44" s="151" t="s">
        <v>575</v>
      </c>
      <c r="H44" s="151" t="s">
        <v>151</v>
      </c>
      <c r="I44" s="93"/>
    </row>
    <row r="45" s="76" customFormat="1" spans="1:12">
      <c r="A45" s="85">
        <v>42</v>
      </c>
      <c r="B45" s="151" t="s">
        <v>2165</v>
      </c>
      <c r="C45" s="148" t="s">
        <v>147</v>
      </c>
      <c r="D45" s="154">
        <v>2641.22</v>
      </c>
      <c r="E45" s="150" t="s">
        <v>2166</v>
      </c>
      <c r="F45" s="151" t="s">
        <v>561</v>
      </c>
      <c r="G45" s="151" t="s">
        <v>1251</v>
      </c>
      <c r="H45" s="151" t="s">
        <v>1322</v>
      </c>
      <c r="I45" s="93"/>
    </row>
    <row r="46" s="76" customFormat="1" spans="1:12">
      <c r="A46" s="85">
        <v>43</v>
      </c>
      <c r="B46" s="151"/>
      <c r="C46" s="160"/>
      <c r="D46" s="154"/>
      <c r="E46" s="150"/>
      <c r="F46" s="151"/>
      <c r="G46" s="151"/>
      <c r="H46" s="151"/>
      <c r="I46" s="93"/>
    </row>
    <row r="47" s="76" customFormat="1" spans="1:12">
      <c r="B47" s="161"/>
      <c r="D47" s="76">
        <f>SUM(D4:D46)</f>
        <v>128610.08</v>
      </c>
    </row>
    <row r="48" s="76" customFormat="1" spans="1:12">
      <c r="A48" s="136" t="s">
        <v>968</v>
      </c>
      <c r="B48" s="163"/>
      <c r="C48" s="164" t="s">
        <v>969</v>
      </c>
      <c r="D48" s="165"/>
      <c r="E48" s="166"/>
      <c r="F48" s="163"/>
      <c r="G48" s="163" t="s">
        <v>714</v>
      </c>
      <c r="H48" s="163"/>
      <c r="I48" s="144"/>
      <c r="L48" s="76" t="s">
        <v>1179</v>
      </c>
    </row>
    <row r="49" s="76" customFormat="1" spans="4:4">
      <c r="D49" s="162">
        <f>D47-20000</f>
        <v>108610.08</v>
      </c>
    </row>
  </sheetData>
  <mergeCells count="2">
    <mergeCell ref="A1:I1"/>
    <mergeCell ref="A2:B2"/>
  </mergeCells>
  <dataValidations count="4">
    <dataValidation type="list" allowBlank="1" showInputMessage="1" showErrorMessage="1" sqref="F48 F4:F7 F10:F11 F13:F46">
      <formula1>"有,无"</formula1>
    </dataValidation>
    <dataValidation type="list" allowBlank="1" showInputMessage="1" showErrorMessage="1" sqref="C1:C3">
      <formula1>"材料费,机械费,工资,福利费,招待费,差旅费,车辆费,办公费,租赁费,水电费,其他,安全费"</formula1>
    </dataValidation>
    <dataValidation type="list" allowBlank="1" showInputMessage="1" showErrorMessage="1" sqref="C4:C45">
      <formula1>"材料费,机械费,工资,福利费,招待费,差旅费,车辆费,办公费,租赁费,水电费"</formula1>
    </dataValidation>
    <dataValidation type="list" allowBlank="1" showInputMessage="1" showErrorMessage="1" sqref="F1:F3">
      <formula1>"是,否"</formula1>
    </dataValidation>
  </dataValidations>
  <pageMargins left="0.75" right="0.75" top="1" bottom="1" header="0.5" footer="0.5"/>
  <headerFooter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49"/>
  <sheetViews>
    <sheetView topLeftCell="A19" workbookViewId="0">
      <selection activeCell="D48" sqref="D48"/>
    </sheetView>
  </sheetViews>
  <sheetFormatPr defaultColWidth="9" defaultRowHeight="13.5"/>
  <cols>
    <col min="1" max="1" width="7.75" style="76" customWidth="1"/>
    <col min="2" max="2" width="36.75" style="76" customWidth="1"/>
    <col min="3" max="3" width="9" style="76"/>
    <col min="4" max="4" width="11.5" style="76" customWidth="1"/>
    <col min="5" max="5" width="15.125" style="76" customWidth="1"/>
    <col min="6" max="6" width="11.5" style="76" customWidth="1"/>
    <col min="7" max="7" width="12.125" style="76" customWidth="1"/>
    <col min="8" max="8" width="11.25" style="76" customWidth="1"/>
    <col min="9" max="16384" width="9" style="76"/>
  </cols>
  <sheetData>
    <row r="1" s="76" customFormat="1" ht="27" spans="1:9">
      <c r="A1" s="145" t="s">
        <v>136</v>
      </c>
      <c r="B1" s="146"/>
      <c r="C1" s="146"/>
      <c r="D1" s="146"/>
      <c r="E1" s="147"/>
      <c r="F1" s="146"/>
      <c r="G1" s="146"/>
      <c r="H1" s="146"/>
      <c r="I1" s="146"/>
    </row>
    <row r="2" s="76" customFormat="1" spans="1:9">
      <c r="A2" s="82" t="s">
        <v>2167</v>
      </c>
      <c r="B2" s="82"/>
      <c r="C2" s="84"/>
      <c r="D2" s="84"/>
      <c r="E2" s="84"/>
      <c r="F2" s="84"/>
      <c r="G2" s="84"/>
      <c r="H2" s="84"/>
      <c r="I2" s="84"/>
    </row>
    <row r="3" s="76" customFormat="1" ht="27" spans="1:9">
      <c r="A3" s="85" t="s">
        <v>138</v>
      </c>
      <c r="B3" s="85" t="s">
        <v>139</v>
      </c>
      <c r="C3" s="85" t="s">
        <v>140</v>
      </c>
      <c r="D3" s="85" t="s">
        <v>141</v>
      </c>
      <c r="E3" s="85" t="s">
        <v>142</v>
      </c>
      <c r="F3" s="85" t="s">
        <v>143</v>
      </c>
      <c r="G3" s="85" t="s">
        <v>144</v>
      </c>
      <c r="H3" s="85" t="s">
        <v>145</v>
      </c>
      <c r="I3" s="85" t="s">
        <v>3</v>
      </c>
    </row>
    <row r="4" s="76" customFormat="1" spans="1:9">
      <c r="A4" s="85">
        <v>1</v>
      </c>
      <c r="B4" s="91" t="s">
        <v>2168</v>
      </c>
      <c r="C4" s="148" t="s">
        <v>165</v>
      </c>
      <c r="D4" s="149">
        <v>23.5</v>
      </c>
      <c r="E4" s="150" t="s">
        <v>2169</v>
      </c>
      <c r="F4" s="151" t="s">
        <v>566</v>
      </c>
      <c r="G4" s="91" t="s">
        <v>151</v>
      </c>
      <c r="H4" s="151" t="s">
        <v>573</v>
      </c>
      <c r="I4" s="93"/>
    </row>
    <row r="5" s="76" customFormat="1" spans="1:9">
      <c r="A5" s="85">
        <v>2</v>
      </c>
      <c r="B5" s="91" t="s">
        <v>2170</v>
      </c>
      <c r="C5" s="148" t="s">
        <v>159</v>
      </c>
      <c r="D5" s="149">
        <v>1000</v>
      </c>
      <c r="E5" s="150" t="s">
        <v>2171</v>
      </c>
      <c r="F5" s="151" t="s">
        <v>566</v>
      </c>
      <c r="G5" s="91" t="s">
        <v>151</v>
      </c>
      <c r="H5" s="151" t="s">
        <v>1036</v>
      </c>
      <c r="I5" s="93"/>
    </row>
    <row r="6" s="76" customFormat="1" spans="1:9">
      <c r="A6" s="85">
        <v>3</v>
      </c>
      <c r="B6" s="85" t="s">
        <v>952</v>
      </c>
      <c r="C6" s="148" t="s">
        <v>315</v>
      </c>
      <c r="D6" s="149">
        <v>320</v>
      </c>
      <c r="E6" s="150" t="s">
        <v>2107</v>
      </c>
      <c r="F6" s="151" t="s">
        <v>561</v>
      </c>
      <c r="G6" s="91" t="s">
        <v>151</v>
      </c>
      <c r="H6" s="151" t="s">
        <v>575</v>
      </c>
      <c r="I6" s="93"/>
    </row>
    <row r="7" s="76" customFormat="1" spans="1:9">
      <c r="A7" s="85">
        <v>4</v>
      </c>
      <c r="B7" s="91" t="s">
        <v>2172</v>
      </c>
      <c r="C7" s="148" t="s">
        <v>216</v>
      </c>
      <c r="D7" s="149">
        <v>5914</v>
      </c>
      <c r="E7" s="150" t="s">
        <v>2173</v>
      </c>
      <c r="F7" s="151" t="s">
        <v>566</v>
      </c>
      <c r="G7" s="151" t="s">
        <v>573</v>
      </c>
      <c r="H7" s="151" t="s">
        <v>151</v>
      </c>
      <c r="I7" s="93"/>
    </row>
    <row r="8" s="76" customFormat="1" spans="1:9">
      <c r="A8" s="85">
        <v>5</v>
      </c>
      <c r="B8" s="91" t="s">
        <v>725</v>
      </c>
      <c r="C8" s="148" t="s">
        <v>159</v>
      </c>
      <c r="D8" s="149">
        <v>850</v>
      </c>
      <c r="E8" s="150" t="s">
        <v>2110</v>
      </c>
      <c r="F8" s="85" t="s">
        <v>561</v>
      </c>
      <c r="G8" s="151" t="s">
        <v>151</v>
      </c>
      <c r="H8" s="151" t="s">
        <v>573</v>
      </c>
      <c r="I8" s="93"/>
    </row>
    <row r="9" s="76" customFormat="1" spans="1:9">
      <c r="A9" s="85">
        <v>6</v>
      </c>
      <c r="B9" s="91" t="s">
        <v>2174</v>
      </c>
      <c r="C9" s="148" t="s">
        <v>165</v>
      </c>
      <c r="D9" s="149">
        <v>49</v>
      </c>
      <c r="E9" s="150" t="s">
        <v>2175</v>
      </c>
      <c r="F9" s="85" t="s">
        <v>566</v>
      </c>
      <c r="G9" s="151" t="s">
        <v>575</v>
      </c>
      <c r="H9" s="151" t="s">
        <v>573</v>
      </c>
      <c r="I9" s="93"/>
    </row>
    <row r="10" s="76" customFormat="1" spans="1:9">
      <c r="A10" s="85">
        <v>7</v>
      </c>
      <c r="B10" s="91" t="s">
        <v>2176</v>
      </c>
      <c r="C10" s="148" t="s">
        <v>165</v>
      </c>
      <c r="D10" s="149">
        <v>8</v>
      </c>
      <c r="E10" s="150" t="s">
        <v>2177</v>
      </c>
      <c r="F10" s="151" t="s">
        <v>566</v>
      </c>
      <c r="G10" s="151" t="s">
        <v>575</v>
      </c>
      <c r="H10" s="151" t="s">
        <v>573</v>
      </c>
      <c r="I10" s="93"/>
    </row>
    <row r="11" s="76" customFormat="1" spans="1:9">
      <c r="A11" s="85">
        <v>8</v>
      </c>
      <c r="B11" s="91" t="s">
        <v>2055</v>
      </c>
      <c r="C11" s="148" t="s">
        <v>159</v>
      </c>
      <c r="D11" s="149">
        <v>245</v>
      </c>
      <c r="E11" s="150" t="s">
        <v>2113</v>
      </c>
      <c r="F11" s="151" t="s">
        <v>561</v>
      </c>
      <c r="G11" s="151" t="s">
        <v>575</v>
      </c>
      <c r="H11" s="151" t="s">
        <v>573</v>
      </c>
      <c r="I11" s="93"/>
    </row>
    <row r="12" s="76" customFormat="1" spans="1:9">
      <c r="A12" s="85">
        <v>9</v>
      </c>
      <c r="B12" s="91" t="s">
        <v>2178</v>
      </c>
      <c r="C12" s="148" t="s">
        <v>181</v>
      </c>
      <c r="D12" s="149">
        <v>400</v>
      </c>
      <c r="E12" s="150" t="s">
        <v>2115</v>
      </c>
      <c r="F12" s="85" t="s">
        <v>561</v>
      </c>
      <c r="G12" s="151" t="s">
        <v>151</v>
      </c>
      <c r="H12" s="151" t="s">
        <v>573</v>
      </c>
      <c r="I12" s="93"/>
    </row>
    <row r="13" s="76" customFormat="1" spans="1:9">
      <c r="A13" s="85">
        <v>10</v>
      </c>
      <c r="B13" s="91" t="s">
        <v>347</v>
      </c>
      <c r="C13" s="148" t="s">
        <v>181</v>
      </c>
      <c r="D13" s="149">
        <v>800</v>
      </c>
      <c r="E13" s="150" t="s">
        <v>2179</v>
      </c>
      <c r="F13" s="151" t="s">
        <v>561</v>
      </c>
      <c r="G13" s="151" t="s">
        <v>1958</v>
      </c>
      <c r="H13" s="151" t="s">
        <v>573</v>
      </c>
      <c r="I13" s="93"/>
    </row>
    <row r="14" s="76" customFormat="1" spans="1:9">
      <c r="A14" s="85">
        <v>11</v>
      </c>
      <c r="B14" s="91" t="s">
        <v>833</v>
      </c>
      <c r="C14" s="148" t="s">
        <v>181</v>
      </c>
      <c r="D14" s="149">
        <v>390</v>
      </c>
      <c r="E14" s="150" t="s">
        <v>2119</v>
      </c>
      <c r="F14" s="151" t="s">
        <v>561</v>
      </c>
      <c r="G14" s="151" t="s">
        <v>573</v>
      </c>
      <c r="H14" s="151" t="s">
        <v>151</v>
      </c>
      <c r="I14" s="93"/>
    </row>
    <row r="15" s="76" customFormat="1" spans="1:9">
      <c r="A15" s="85">
        <v>12</v>
      </c>
      <c r="B15" s="91" t="s">
        <v>509</v>
      </c>
      <c r="C15" s="148" t="s">
        <v>165</v>
      </c>
      <c r="D15" s="149">
        <v>23</v>
      </c>
      <c r="E15" s="150" t="s">
        <v>2180</v>
      </c>
      <c r="F15" s="151" t="s">
        <v>566</v>
      </c>
      <c r="G15" s="151" t="s">
        <v>573</v>
      </c>
      <c r="H15" s="151" t="s">
        <v>575</v>
      </c>
      <c r="I15" s="93"/>
    </row>
    <row r="16" s="76" customFormat="1" spans="1:9">
      <c r="A16" s="85">
        <v>13</v>
      </c>
      <c r="B16" s="91" t="s">
        <v>833</v>
      </c>
      <c r="C16" s="148" t="s">
        <v>315</v>
      </c>
      <c r="D16" s="149">
        <v>324</v>
      </c>
      <c r="E16" s="150" t="s">
        <v>2122</v>
      </c>
      <c r="F16" s="151" t="s">
        <v>561</v>
      </c>
      <c r="G16" s="151" t="s">
        <v>573</v>
      </c>
      <c r="H16" s="151" t="s">
        <v>575</v>
      </c>
      <c r="I16" s="93"/>
    </row>
    <row r="17" s="76" customFormat="1" spans="1:9">
      <c r="A17" s="85">
        <v>14</v>
      </c>
      <c r="B17" s="91" t="s">
        <v>2181</v>
      </c>
      <c r="C17" s="148" t="s">
        <v>165</v>
      </c>
      <c r="D17" s="149">
        <v>3</v>
      </c>
      <c r="E17" s="150" t="s">
        <v>2182</v>
      </c>
      <c r="F17" s="151" t="s">
        <v>566</v>
      </c>
      <c r="G17" s="151" t="s">
        <v>573</v>
      </c>
      <c r="H17" s="151" t="s">
        <v>575</v>
      </c>
      <c r="I17" s="93"/>
    </row>
    <row r="18" s="76" customFormat="1" spans="1:9">
      <c r="A18" s="85">
        <v>15</v>
      </c>
      <c r="B18" s="149" t="s">
        <v>2174</v>
      </c>
      <c r="C18" s="148" t="s">
        <v>165</v>
      </c>
      <c r="D18" s="149">
        <v>47</v>
      </c>
      <c r="E18" s="150" t="s">
        <v>2183</v>
      </c>
      <c r="F18" s="151" t="s">
        <v>566</v>
      </c>
      <c r="G18" s="151" t="s">
        <v>573</v>
      </c>
      <c r="H18" s="151" t="s">
        <v>575</v>
      </c>
      <c r="I18" s="93"/>
    </row>
    <row r="19" s="76" customFormat="1" ht="23" customHeight="1" spans="1:9">
      <c r="A19" s="102">
        <v>16</v>
      </c>
      <c r="B19" s="152" t="s">
        <v>952</v>
      </c>
      <c r="C19" s="148" t="s">
        <v>315</v>
      </c>
      <c r="D19" s="152">
        <v>286</v>
      </c>
      <c r="E19" s="153" t="s">
        <v>2184</v>
      </c>
      <c r="F19" s="151" t="s">
        <v>561</v>
      </c>
      <c r="G19" s="151" t="s">
        <v>573</v>
      </c>
      <c r="H19" s="151" t="s">
        <v>151</v>
      </c>
      <c r="I19" s="105"/>
    </row>
    <row r="20" s="76" customFormat="1" spans="1:9">
      <c r="A20" s="85">
        <v>17</v>
      </c>
      <c r="B20" s="149" t="s">
        <v>548</v>
      </c>
      <c r="C20" s="148" t="s">
        <v>309</v>
      </c>
      <c r="D20" s="149">
        <v>200</v>
      </c>
      <c r="E20" s="150" t="s">
        <v>2185</v>
      </c>
      <c r="F20" s="151" t="s">
        <v>566</v>
      </c>
      <c r="G20" s="151" t="s">
        <v>573</v>
      </c>
      <c r="H20" s="151" t="s">
        <v>151</v>
      </c>
      <c r="I20" s="93"/>
    </row>
    <row r="21" s="76" customFormat="1" spans="1:9">
      <c r="A21" s="85">
        <v>18</v>
      </c>
      <c r="B21" s="151" t="s">
        <v>2186</v>
      </c>
      <c r="C21" s="148" t="s">
        <v>171</v>
      </c>
      <c r="D21" s="154">
        <v>470</v>
      </c>
      <c r="E21" s="150" t="s">
        <v>2128</v>
      </c>
      <c r="F21" s="151" t="s">
        <v>566</v>
      </c>
      <c r="G21" s="151" t="s">
        <v>573</v>
      </c>
      <c r="H21" s="151" t="s">
        <v>151</v>
      </c>
      <c r="I21" s="93"/>
    </row>
    <row r="22" s="76" customFormat="1" spans="1:9">
      <c r="A22" s="85">
        <v>19</v>
      </c>
      <c r="B22" s="151" t="s">
        <v>159</v>
      </c>
      <c r="C22" s="148" t="s">
        <v>159</v>
      </c>
      <c r="D22" s="154">
        <v>4737</v>
      </c>
      <c r="E22" s="150" t="s">
        <v>2187</v>
      </c>
      <c r="F22" s="151" t="s">
        <v>561</v>
      </c>
      <c r="G22" s="151" t="s">
        <v>151</v>
      </c>
      <c r="H22" s="151" t="s">
        <v>573</v>
      </c>
      <c r="I22" s="93"/>
    </row>
    <row r="23" s="76" customFormat="1" spans="1:9">
      <c r="A23" s="85">
        <v>20</v>
      </c>
      <c r="B23" s="151" t="s">
        <v>2188</v>
      </c>
      <c r="C23" s="148" t="s">
        <v>216</v>
      </c>
      <c r="D23" s="154">
        <v>11988.56</v>
      </c>
      <c r="E23" s="150" t="s">
        <v>2189</v>
      </c>
      <c r="F23" s="151" t="s">
        <v>561</v>
      </c>
      <c r="G23" s="151" t="s">
        <v>151</v>
      </c>
      <c r="H23" s="151" t="s">
        <v>573</v>
      </c>
      <c r="I23" s="155" t="s">
        <v>2190</v>
      </c>
    </row>
    <row r="24" s="76" customFormat="1" spans="1:9">
      <c r="A24" s="85">
        <v>21</v>
      </c>
      <c r="B24" s="151" t="s">
        <v>2191</v>
      </c>
      <c r="C24" s="148" t="s">
        <v>171</v>
      </c>
      <c r="D24" s="154">
        <v>13740</v>
      </c>
      <c r="E24" s="150" t="s">
        <v>2192</v>
      </c>
      <c r="F24" s="151" t="s">
        <v>561</v>
      </c>
      <c r="G24" s="151" t="s">
        <v>151</v>
      </c>
      <c r="H24" s="151" t="s">
        <v>573</v>
      </c>
      <c r="I24" s="93"/>
    </row>
    <row r="25" s="76" customFormat="1" spans="1:9">
      <c r="A25" s="85">
        <v>22</v>
      </c>
      <c r="B25" s="151" t="s">
        <v>2193</v>
      </c>
      <c r="C25" s="148" t="s">
        <v>171</v>
      </c>
      <c r="D25" s="154">
        <v>8548</v>
      </c>
      <c r="E25" s="150" t="s">
        <v>2194</v>
      </c>
      <c r="F25" s="151" t="s">
        <v>561</v>
      </c>
      <c r="G25" s="151" t="s">
        <v>151</v>
      </c>
      <c r="H25" s="151" t="s">
        <v>573</v>
      </c>
      <c r="I25" s="93"/>
    </row>
    <row r="26" s="76" customFormat="1" spans="1:9">
      <c r="A26" s="85">
        <v>23</v>
      </c>
      <c r="B26" s="151" t="s">
        <v>2195</v>
      </c>
      <c r="C26" s="148" t="s">
        <v>171</v>
      </c>
      <c r="D26" s="154">
        <v>24000</v>
      </c>
      <c r="E26" s="150" t="s">
        <v>2196</v>
      </c>
      <c r="F26" s="151" t="s">
        <v>561</v>
      </c>
      <c r="G26" s="151" t="s">
        <v>151</v>
      </c>
      <c r="H26" s="151" t="s">
        <v>1036</v>
      </c>
      <c r="I26" s="93"/>
    </row>
    <row r="27" s="76" customFormat="1" spans="1:9">
      <c r="A27" s="85">
        <v>24</v>
      </c>
      <c r="B27" s="151" t="s">
        <v>2197</v>
      </c>
      <c r="C27" s="148" t="s">
        <v>165</v>
      </c>
      <c r="D27" s="154">
        <v>4562</v>
      </c>
      <c r="E27" s="150" t="s">
        <v>2198</v>
      </c>
      <c r="F27" s="151" t="s">
        <v>561</v>
      </c>
      <c r="G27" s="151" t="s">
        <v>151</v>
      </c>
      <c r="H27" s="151" t="s">
        <v>1251</v>
      </c>
      <c r="I27" s="93"/>
    </row>
    <row r="28" s="76" customFormat="1" spans="1:9">
      <c r="A28" s="85">
        <v>25</v>
      </c>
      <c r="B28" s="151" t="s">
        <v>347</v>
      </c>
      <c r="C28" s="148" t="s">
        <v>181</v>
      </c>
      <c r="D28" s="154">
        <v>2000</v>
      </c>
      <c r="E28" s="150" t="s">
        <v>2136</v>
      </c>
      <c r="F28" s="151" t="s">
        <v>561</v>
      </c>
      <c r="G28" s="151" t="s">
        <v>575</v>
      </c>
      <c r="H28" s="151" t="s">
        <v>1958</v>
      </c>
      <c r="I28" s="93"/>
    </row>
    <row r="29" s="76" customFormat="1" spans="1:9">
      <c r="A29" s="85">
        <v>26</v>
      </c>
      <c r="B29" s="151" t="s">
        <v>347</v>
      </c>
      <c r="C29" s="148" t="s">
        <v>181</v>
      </c>
      <c r="D29" s="154">
        <v>2000</v>
      </c>
      <c r="E29" s="150" t="s">
        <v>2137</v>
      </c>
      <c r="F29" s="151" t="s">
        <v>561</v>
      </c>
      <c r="G29" s="151" t="s">
        <v>575</v>
      </c>
      <c r="H29" s="151" t="s">
        <v>1958</v>
      </c>
      <c r="I29" s="93"/>
    </row>
    <row r="30" s="76" customFormat="1" spans="1:9">
      <c r="A30" s="85">
        <v>27</v>
      </c>
      <c r="B30" s="151" t="s">
        <v>2199</v>
      </c>
      <c r="C30" s="148" t="s">
        <v>171</v>
      </c>
      <c r="D30" s="154">
        <v>22080</v>
      </c>
      <c r="E30" s="150" t="s">
        <v>2200</v>
      </c>
      <c r="F30" s="151" t="s">
        <v>561</v>
      </c>
      <c r="G30" s="151" t="s">
        <v>575</v>
      </c>
      <c r="H30" s="151" t="s">
        <v>151</v>
      </c>
      <c r="I30" s="93"/>
    </row>
    <row r="31" s="76" customFormat="1" spans="1:9">
      <c r="A31" s="85">
        <v>28</v>
      </c>
      <c r="B31" s="151" t="s">
        <v>1483</v>
      </c>
      <c r="C31" s="148" t="s">
        <v>309</v>
      </c>
      <c r="D31" s="154">
        <v>761.88</v>
      </c>
      <c r="E31" s="150" t="s">
        <v>2201</v>
      </c>
      <c r="F31" s="151" t="s">
        <v>561</v>
      </c>
      <c r="G31" s="151" t="s">
        <v>151</v>
      </c>
      <c r="H31" s="151" t="s">
        <v>573</v>
      </c>
      <c r="I31" s="156"/>
    </row>
    <row r="32" s="76" customFormat="1" spans="1:9">
      <c r="A32" s="85">
        <v>29</v>
      </c>
      <c r="B32" s="151" t="s">
        <v>952</v>
      </c>
      <c r="C32" s="148" t="s">
        <v>315</v>
      </c>
      <c r="D32" s="154">
        <v>357</v>
      </c>
      <c r="E32" s="150" t="s">
        <v>2202</v>
      </c>
      <c r="F32" s="151" t="s">
        <v>561</v>
      </c>
      <c r="G32" s="151" t="s">
        <v>151</v>
      </c>
      <c r="H32" s="151" t="s">
        <v>573</v>
      </c>
      <c r="I32" s="93"/>
    </row>
    <row r="33" s="76" customFormat="1" spans="1:9">
      <c r="A33" s="85">
        <v>30</v>
      </c>
      <c r="B33" s="151" t="s">
        <v>952</v>
      </c>
      <c r="C33" s="148" t="s">
        <v>315</v>
      </c>
      <c r="D33" s="154">
        <v>257</v>
      </c>
      <c r="E33" s="150" t="s">
        <v>2203</v>
      </c>
      <c r="F33" s="151" t="s">
        <v>561</v>
      </c>
      <c r="G33" s="151" t="s">
        <v>151</v>
      </c>
      <c r="H33" s="151" t="s">
        <v>573</v>
      </c>
      <c r="I33" s="93"/>
    </row>
    <row r="34" s="76" customFormat="1" spans="1:9">
      <c r="A34" s="85">
        <v>31</v>
      </c>
      <c r="B34" s="151" t="s">
        <v>2157</v>
      </c>
      <c r="C34" s="148" t="s">
        <v>147</v>
      </c>
      <c r="D34" s="154">
        <v>438</v>
      </c>
      <c r="E34" s="150" t="s">
        <v>2204</v>
      </c>
      <c r="F34" s="151" t="s">
        <v>561</v>
      </c>
      <c r="G34" s="151" t="s">
        <v>151</v>
      </c>
      <c r="H34" s="151" t="s">
        <v>573</v>
      </c>
      <c r="I34" s="93"/>
    </row>
    <row r="35" s="76" customFormat="1" spans="1:9">
      <c r="A35" s="85">
        <v>32</v>
      </c>
      <c r="B35" s="151" t="s">
        <v>2157</v>
      </c>
      <c r="C35" s="148" t="s">
        <v>147</v>
      </c>
      <c r="D35" s="154">
        <v>2567</v>
      </c>
      <c r="E35" s="150" t="s">
        <v>2205</v>
      </c>
      <c r="F35" s="151" t="s">
        <v>561</v>
      </c>
      <c r="G35" s="151" t="s">
        <v>151</v>
      </c>
      <c r="H35" s="151" t="s">
        <v>573</v>
      </c>
      <c r="I35" s="93"/>
    </row>
    <row r="36" s="76" customFormat="1" spans="1:9">
      <c r="A36" s="85">
        <v>33</v>
      </c>
      <c r="B36" s="151" t="s">
        <v>2206</v>
      </c>
      <c r="C36" s="148" t="s">
        <v>147</v>
      </c>
      <c r="D36" s="154">
        <v>1523.43</v>
      </c>
      <c r="E36" s="150" t="s">
        <v>2207</v>
      </c>
      <c r="F36" s="151" t="s">
        <v>561</v>
      </c>
      <c r="G36" s="151" t="s">
        <v>1251</v>
      </c>
      <c r="H36" s="151" t="s">
        <v>151</v>
      </c>
      <c r="I36" s="155" t="s">
        <v>2208</v>
      </c>
    </row>
    <row r="37" s="76" customFormat="1" spans="1:9">
      <c r="A37" s="85">
        <v>34</v>
      </c>
      <c r="B37" s="151" t="s">
        <v>2209</v>
      </c>
      <c r="C37" s="148" t="s">
        <v>147</v>
      </c>
      <c r="D37" s="154">
        <v>7140.16</v>
      </c>
      <c r="E37" s="150" t="s">
        <v>2210</v>
      </c>
      <c r="F37" s="151" t="s">
        <v>561</v>
      </c>
      <c r="G37" s="151" t="s">
        <v>1036</v>
      </c>
      <c r="H37" s="151" t="s">
        <v>154</v>
      </c>
      <c r="I37" s="155" t="s">
        <v>2211</v>
      </c>
    </row>
    <row r="38" s="76" customFormat="1" spans="1:9">
      <c r="A38" s="85">
        <v>35</v>
      </c>
      <c r="B38" s="151" t="s">
        <v>1120</v>
      </c>
      <c r="C38" s="148" t="s">
        <v>309</v>
      </c>
      <c r="D38" s="154">
        <v>50</v>
      </c>
      <c r="E38" s="150" t="s">
        <v>2212</v>
      </c>
      <c r="F38" s="151" t="s">
        <v>566</v>
      </c>
      <c r="G38" s="151" t="s">
        <v>151</v>
      </c>
      <c r="H38" s="151" t="s">
        <v>573</v>
      </c>
      <c r="I38" s="93"/>
    </row>
    <row r="39" s="76" customFormat="1" spans="1:9">
      <c r="A39" s="85">
        <v>36</v>
      </c>
      <c r="B39" s="151" t="s">
        <v>2213</v>
      </c>
      <c r="C39" s="148" t="s">
        <v>315</v>
      </c>
      <c r="D39" s="154">
        <v>35</v>
      </c>
      <c r="E39" s="150" t="s">
        <v>2214</v>
      </c>
      <c r="F39" s="151" t="s">
        <v>566</v>
      </c>
      <c r="G39" s="151" t="s">
        <v>151</v>
      </c>
      <c r="H39" s="151" t="s">
        <v>573</v>
      </c>
      <c r="I39" s="93"/>
    </row>
    <row r="40" s="76" customFormat="1" ht="35" customHeight="1" spans="1:9">
      <c r="A40" s="102">
        <v>37</v>
      </c>
      <c r="B40" s="157" t="s">
        <v>2215</v>
      </c>
      <c r="C40" s="148" t="s">
        <v>181</v>
      </c>
      <c r="D40" s="154">
        <v>4000</v>
      </c>
      <c r="E40" s="150" t="s">
        <v>2156</v>
      </c>
      <c r="F40" s="151" t="s">
        <v>561</v>
      </c>
      <c r="G40" s="151" t="s">
        <v>151</v>
      </c>
      <c r="H40" s="151" t="s">
        <v>573</v>
      </c>
      <c r="I40" s="158" t="s">
        <v>2216</v>
      </c>
    </row>
    <row r="41" s="76" customFormat="1" ht="20" customHeight="1" spans="1:9">
      <c r="A41" s="102">
        <v>38</v>
      </c>
      <c r="B41" s="157" t="s">
        <v>2217</v>
      </c>
      <c r="C41" s="148" t="s">
        <v>181</v>
      </c>
      <c r="D41" s="154">
        <v>215</v>
      </c>
      <c r="E41" s="150" t="s">
        <v>2218</v>
      </c>
      <c r="F41" s="151" t="s">
        <v>566</v>
      </c>
      <c r="G41" s="151" t="s">
        <v>1036</v>
      </c>
      <c r="H41" s="151" t="s">
        <v>151</v>
      </c>
      <c r="I41" s="159" t="s">
        <v>2219</v>
      </c>
    </row>
    <row r="42" s="76" customFormat="1" ht="16" customHeight="1" spans="1:9">
      <c r="A42" s="102">
        <v>39</v>
      </c>
      <c r="B42" s="157" t="s">
        <v>2055</v>
      </c>
      <c r="C42" s="148" t="s">
        <v>159</v>
      </c>
      <c r="D42" s="154">
        <v>768</v>
      </c>
      <c r="E42" s="150" t="s">
        <v>2220</v>
      </c>
      <c r="F42" s="151" t="s">
        <v>561</v>
      </c>
      <c r="G42" s="151" t="s">
        <v>1036</v>
      </c>
      <c r="H42" s="151" t="s">
        <v>154</v>
      </c>
      <c r="I42" s="158"/>
    </row>
    <row r="43" s="76" customFormat="1" ht="17" customHeight="1" spans="1:9">
      <c r="A43" s="102">
        <v>40</v>
      </c>
      <c r="B43" s="157" t="s">
        <v>2221</v>
      </c>
      <c r="C43" s="148" t="s">
        <v>159</v>
      </c>
      <c r="D43" s="154">
        <v>828</v>
      </c>
      <c r="E43" s="150" t="s">
        <v>2222</v>
      </c>
      <c r="F43" s="151" t="s">
        <v>561</v>
      </c>
      <c r="G43" s="151" t="s">
        <v>1036</v>
      </c>
      <c r="H43" s="151" t="s">
        <v>154</v>
      </c>
      <c r="I43" s="156"/>
    </row>
    <row r="44" s="76" customFormat="1" ht="17" customHeight="1" spans="1:9">
      <c r="A44" s="102">
        <v>41</v>
      </c>
      <c r="B44" s="151" t="s">
        <v>2209</v>
      </c>
      <c r="C44" s="148" t="s">
        <v>147</v>
      </c>
      <c r="D44" s="154">
        <v>2173</v>
      </c>
      <c r="E44" s="150" t="s">
        <v>2223</v>
      </c>
      <c r="F44" s="151" t="s">
        <v>561</v>
      </c>
      <c r="G44" s="151" t="s">
        <v>1036</v>
      </c>
      <c r="H44" s="151" t="s">
        <v>154</v>
      </c>
      <c r="I44" s="155" t="s">
        <v>2224</v>
      </c>
    </row>
    <row r="45" s="76" customFormat="1" ht="17" customHeight="1" spans="1:9">
      <c r="A45" s="102">
        <v>42</v>
      </c>
      <c r="B45" s="151" t="s">
        <v>2055</v>
      </c>
      <c r="C45" s="148" t="s">
        <v>159</v>
      </c>
      <c r="D45" s="154">
        <v>273</v>
      </c>
      <c r="E45" s="150" t="s">
        <v>2225</v>
      </c>
      <c r="F45" s="151" t="s">
        <v>561</v>
      </c>
      <c r="G45" s="151" t="s">
        <v>154</v>
      </c>
      <c r="H45" s="151" t="s">
        <v>1036</v>
      </c>
      <c r="I45" s="158"/>
    </row>
    <row r="46" s="76" customFormat="1" spans="1:9">
      <c r="A46" s="102">
        <v>43</v>
      </c>
      <c r="B46" s="151" t="s">
        <v>2226</v>
      </c>
      <c r="C46" s="148" t="s">
        <v>147</v>
      </c>
      <c r="D46" s="154">
        <v>1489.4</v>
      </c>
      <c r="E46" s="150" t="s">
        <v>2166</v>
      </c>
      <c r="F46" s="151" t="s">
        <v>561</v>
      </c>
      <c r="G46" s="151" t="s">
        <v>157</v>
      </c>
      <c r="H46" s="151" t="s">
        <v>151</v>
      </c>
      <c r="I46" s="93"/>
    </row>
    <row r="47" s="76" customFormat="1" spans="1:9">
      <c r="A47" s="102">
        <v>45</v>
      </c>
      <c r="B47" s="151"/>
      <c r="C47" s="160"/>
      <c r="D47" s="154"/>
      <c r="E47" s="150"/>
      <c r="F47" s="151"/>
      <c r="G47" s="151"/>
      <c r="H47" s="151"/>
      <c r="I47" s="93"/>
    </row>
    <row r="48" s="76" customFormat="1" spans="1:9">
      <c r="B48" s="161"/>
      <c r="D48" s="162">
        <f>SUM(D4:D47)</f>
        <v>127883.93</v>
      </c>
    </row>
    <row r="49" s="76" customFormat="1" spans="1:9">
      <c r="A49" s="136" t="s">
        <v>968</v>
      </c>
      <c r="B49" s="163"/>
      <c r="C49" s="164" t="s">
        <v>969</v>
      </c>
      <c r="D49" s="165"/>
      <c r="E49" s="166"/>
      <c r="F49" s="163"/>
      <c r="G49" s="163" t="s">
        <v>714</v>
      </c>
      <c r="H49" s="163"/>
      <c r="I49" s="144"/>
    </row>
  </sheetData>
  <mergeCells count="2">
    <mergeCell ref="A1:I1"/>
    <mergeCell ref="A2:B2"/>
  </mergeCells>
  <dataValidations count="4">
    <dataValidation type="list" allowBlank="1" showInputMessage="1" showErrorMessage="1" sqref="F49 F4:F7 F10:F11 F13:F47">
      <formula1>"有,无"</formula1>
    </dataValidation>
    <dataValidation type="list" allowBlank="1" showInputMessage="1" showErrorMessage="1" sqref="C1:C3">
      <formula1>"材料费,机械费,工资,福利费,招待费,差旅费,车辆费,办公费,租赁费,水电费,其他,安全费"</formula1>
    </dataValidation>
    <dataValidation type="list" allowBlank="1" showInputMessage="1" showErrorMessage="1" sqref="C4:C46">
      <formula1>"材料费,机械费,工资,福利费,招待费,差旅费,车辆费,办公费,租赁费,水电费"</formula1>
    </dataValidation>
    <dataValidation type="list" allowBlank="1" showInputMessage="1" showErrorMessage="1" sqref="F1:F3">
      <formula1>"是,否"</formula1>
    </dataValidation>
  </dataValidations>
  <pageMargins left="0.75" right="0.75" top="1" bottom="1" header="0.5" footer="0.5"/>
  <headerFooter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6384"/>
  <sheetViews>
    <sheetView topLeftCell="A62" workbookViewId="0">
      <selection activeCell="E89" sqref="E89"/>
    </sheetView>
  </sheetViews>
  <sheetFormatPr defaultColWidth="9" defaultRowHeight="13.5"/>
  <cols>
    <col min="1" max="1" width="7.73333333333333" style="76" customWidth="1"/>
    <col min="2" max="2" width="36.7333333333333" style="76" customWidth="1"/>
    <col min="3" max="3" width="9" style="76"/>
    <col min="4" max="4" width="11.4666666666667" style="76" customWidth="1"/>
    <col min="5" max="5" width="15.1333333333333" style="76" customWidth="1"/>
    <col min="6" max="6" width="11.4666666666667" style="76" customWidth="1"/>
    <col min="7" max="7" width="12.1333333333333" style="76" customWidth="1"/>
    <col min="8" max="8" width="11.2666666666667" style="76" customWidth="1"/>
    <col min="9" max="9" width="22.2666666666667" style="76" customWidth="1"/>
    <col min="10" max="10" width="9" style="76"/>
    <col min="11" max="11" width="9.4" style="76"/>
    <col min="12" max="13" width="9" style="76"/>
    <col min="14" max="14" width="9.4" style="76"/>
    <col min="15" max="16384" width="9" style="76"/>
  </cols>
  <sheetData>
    <row r="1" s="127" customFormat="1" ht="27" spans="1:13">
      <c r="A1" s="78" t="s">
        <v>136</v>
      </c>
      <c r="B1" s="79"/>
      <c r="C1" s="79"/>
      <c r="D1" s="79"/>
      <c r="E1" s="81"/>
      <c r="F1" s="79"/>
      <c r="G1" s="79"/>
      <c r="H1" s="79"/>
      <c r="I1" s="79"/>
    </row>
    <row r="2" s="127" customFormat="1" spans="1:13">
      <c r="A2" s="82" t="s">
        <v>2227</v>
      </c>
      <c r="B2" s="82"/>
      <c r="C2" s="84"/>
      <c r="D2" s="84"/>
      <c r="E2" s="84"/>
      <c r="F2" s="84"/>
      <c r="G2" s="84"/>
      <c r="H2" s="84"/>
      <c r="I2" s="84"/>
    </row>
    <row r="3" s="127" customFormat="1" ht="27" spans="1:13">
      <c r="A3" s="85" t="s">
        <v>138</v>
      </c>
      <c r="B3" s="85" t="s">
        <v>139</v>
      </c>
      <c r="C3" s="85" t="s">
        <v>140</v>
      </c>
      <c r="D3" s="85" t="s">
        <v>141</v>
      </c>
      <c r="E3" s="85" t="s">
        <v>142</v>
      </c>
      <c r="F3" s="85" t="s">
        <v>143</v>
      </c>
      <c r="G3" s="85" t="s">
        <v>144</v>
      </c>
      <c r="H3" s="85" t="s">
        <v>145</v>
      </c>
      <c r="I3" s="85" t="s">
        <v>3</v>
      </c>
    </row>
    <row r="4" s="127" customFormat="1" spans="1:13">
      <c r="A4" s="85">
        <v>1</v>
      </c>
      <c r="B4" s="91" t="s">
        <v>1120</v>
      </c>
      <c r="C4" s="128" t="s">
        <v>165</v>
      </c>
      <c r="D4" s="87">
        <v>200</v>
      </c>
      <c r="E4" s="89" t="s">
        <v>2228</v>
      </c>
      <c r="F4" s="92" t="s">
        <v>566</v>
      </c>
      <c r="G4" s="91" t="s">
        <v>151</v>
      </c>
      <c r="H4" s="92" t="s">
        <v>573</v>
      </c>
      <c r="I4" s="93"/>
    </row>
    <row r="5" s="127" customFormat="1" spans="1:13">
      <c r="A5" s="85">
        <v>2</v>
      </c>
      <c r="B5" s="91" t="s">
        <v>509</v>
      </c>
      <c r="C5" s="128" t="s">
        <v>165</v>
      </c>
      <c r="D5" s="87">
        <v>25</v>
      </c>
      <c r="E5" s="89" t="s">
        <v>2171</v>
      </c>
      <c r="F5" s="92" t="s">
        <v>566</v>
      </c>
      <c r="G5" s="91" t="s">
        <v>151</v>
      </c>
      <c r="H5" s="92" t="s">
        <v>573</v>
      </c>
      <c r="I5" s="93"/>
    </row>
    <row r="6" s="127" customFormat="1" spans="1:13">
      <c r="A6" s="85">
        <v>3</v>
      </c>
      <c r="B6" s="85" t="s">
        <v>2168</v>
      </c>
      <c r="C6" s="128" t="s">
        <v>165</v>
      </c>
      <c r="D6" s="87">
        <v>2</v>
      </c>
      <c r="E6" s="89" t="s">
        <v>2229</v>
      </c>
      <c r="F6" s="92" t="s">
        <v>566</v>
      </c>
      <c r="G6" s="91" t="s">
        <v>151</v>
      </c>
      <c r="H6" s="92" t="s">
        <v>573</v>
      </c>
      <c r="I6" s="93"/>
    </row>
    <row r="7" s="127" customFormat="1" spans="1:13">
      <c r="A7" s="85">
        <v>4</v>
      </c>
      <c r="B7" s="91" t="s">
        <v>952</v>
      </c>
      <c r="C7" s="128" t="s">
        <v>315</v>
      </c>
      <c r="D7" s="87">
        <v>306</v>
      </c>
      <c r="E7" s="89" t="s">
        <v>2108</v>
      </c>
      <c r="F7" s="92" t="s">
        <v>561</v>
      </c>
      <c r="G7" s="91" t="s">
        <v>151</v>
      </c>
      <c r="H7" s="92" t="s">
        <v>573</v>
      </c>
      <c r="I7" s="129"/>
      <c r="J7" s="130"/>
    </row>
    <row r="8" s="127" customFormat="1" spans="1:13">
      <c r="A8" s="85">
        <v>5</v>
      </c>
      <c r="B8" s="91" t="s">
        <v>2230</v>
      </c>
      <c r="C8" s="128" t="s">
        <v>171</v>
      </c>
      <c r="D8" s="87">
        <v>12420</v>
      </c>
      <c r="E8" s="89" t="s">
        <v>2231</v>
      </c>
      <c r="F8" s="85" t="s">
        <v>561</v>
      </c>
      <c r="G8" s="91" t="s">
        <v>151</v>
      </c>
      <c r="H8" s="92" t="s">
        <v>573</v>
      </c>
      <c r="I8" s="129"/>
      <c r="J8" s="130"/>
    </row>
    <row r="9" s="76" customFormat="1" spans="1:13">
      <c r="A9" s="85">
        <v>6</v>
      </c>
      <c r="B9" s="91" t="s">
        <v>2232</v>
      </c>
      <c r="C9" s="128" t="s">
        <v>181</v>
      </c>
      <c r="D9" s="87">
        <v>270</v>
      </c>
      <c r="E9" s="89" t="s">
        <v>2111</v>
      </c>
      <c r="F9" s="92" t="s">
        <v>561</v>
      </c>
      <c r="G9" s="91" t="s">
        <v>151</v>
      </c>
      <c r="H9" s="92" t="s">
        <v>573</v>
      </c>
      <c r="I9" s="129" t="s">
        <v>2233</v>
      </c>
      <c r="J9" s="131"/>
    </row>
    <row r="10" s="127" customFormat="1" spans="1:13">
      <c r="A10" s="85">
        <v>7</v>
      </c>
      <c r="B10" s="91" t="s">
        <v>952</v>
      </c>
      <c r="C10" s="128" t="s">
        <v>315</v>
      </c>
      <c r="D10" s="87">
        <v>330</v>
      </c>
      <c r="E10" s="89" t="s">
        <v>2112</v>
      </c>
      <c r="F10" s="92" t="s">
        <v>561</v>
      </c>
      <c r="G10" s="91" t="s">
        <v>151</v>
      </c>
      <c r="H10" s="92" t="s">
        <v>573</v>
      </c>
      <c r="I10" s="129"/>
      <c r="J10" s="130"/>
    </row>
    <row r="11" s="76" customFormat="1" spans="1:13">
      <c r="A11" s="85">
        <v>8</v>
      </c>
      <c r="B11" s="91" t="s">
        <v>2234</v>
      </c>
      <c r="C11" s="128" t="s">
        <v>165</v>
      </c>
      <c r="D11" s="87">
        <v>200</v>
      </c>
      <c r="E11" s="89" t="s">
        <v>2235</v>
      </c>
      <c r="F11" s="92" t="s">
        <v>566</v>
      </c>
      <c r="G11" s="91" t="s">
        <v>151</v>
      </c>
      <c r="H11" s="92" t="s">
        <v>573</v>
      </c>
      <c r="I11" s="129"/>
      <c r="J11" s="131"/>
    </row>
    <row r="12" s="127" customFormat="1" spans="1:13">
      <c r="A12" s="85">
        <v>9</v>
      </c>
      <c r="B12" s="91" t="s">
        <v>2055</v>
      </c>
      <c r="C12" s="128" t="s">
        <v>159</v>
      </c>
      <c r="D12" s="87">
        <v>356</v>
      </c>
      <c r="E12" s="89" t="s">
        <v>2236</v>
      </c>
      <c r="F12" s="85" t="s">
        <v>561</v>
      </c>
      <c r="G12" s="91" t="s">
        <v>151</v>
      </c>
      <c r="H12" s="92" t="s">
        <v>573</v>
      </c>
      <c r="I12" s="129"/>
      <c r="J12" s="130"/>
      <c r="M12" s="76"/>
    </row>
    <row r="13" s="127" customFormat="1" spans="1:13">
      <c r="A13" s="85">
        <v>10</v>
      </c>
      <c r="B13" s="91" t="s">
        <v>2237</v>
      </c>
      <c r="C13" s="128" t="s">
        <v>181</v>
      </c>
      <c r="D13" s="87">
        <v>5100</v>
      </c>
      <c r="E13" s="89" t="s">
        <v>2179</v>
      </c>
      <c r="F13" s="92" t="s">
        <v>561</v>
      </c>
      <c r="G13" s="91" t="s">
        <v>151</v>
      </c>
      <c r="H13" s="92" t="s">
        <v>573</v>
      </c>
      <c r="I13" s="129"/>
      <c r="J13" s="130"/>
    </row>
    <row r="14" s="127" customFormat="1" spans="1:13">
      <c r="A14" s="85">
        <v>11</v>
      </c>
      <c r="B14" s="91" t="s">
        <v>347</v>
      </c>
      <c r="C14" s="128" t="s">
        <v>181</v>
      </c>
      <c r="D14" s="87">
        <v>3393</v>
      </c>
      <c r="E14" s="89" t="s">
        <v>2119</v>
      </c>
      <c r="F14" s="92" t="s">
        <v>561</v>
      </c>
      <c r="G14" s="91" t="s">
        <v>151</v>
      </c>
      <c r="H14" s="92" t="s">
        <v>573</v>
      </c>
      <c r="I14" s="129"/>
      <c r="J14" s="132"/>
    </row>
    <row r="15" s="127" customFormat="1" spans="1:13">
      <c r="A15" s="85">
        <v>12</v>
      </c>
      <c r="B15" s="91" t="s">
        <v>2238</v>
      </c>
      <c r="C15" s="128" t="s">
        <v>181</v>
      </c>
      <c r="D15" s="87">
        <v>1500</v>
      </c>
      <c r="E15" s="89" t="s">
        <v>2121</v>
      </c>
      <c r="F15" s="92" t="s">
        <v>561</v>
      </c>
      <c r="G15" s="91" t="s">
        <v>151</v>
      </c>
      <c r="H15" s="92" t="s">
        <v>573</v>
      </c>
      <c r="I15" s="129" t="s">
        <v>2239</v>
      </c>
      <c r="J15" s="132"/>
    </row>
    <row r="16" s="127" customFormat="1" spans="1:13">
      <c r="A16" s="85">
        <v>13</v>
      </c>
      <c r="B16" s="91" t="s">
        <v>652</v>
      </c>
      <c r="C16" s="128" t="s">
        <v>165</v>
      </c>
      <c r="D16" s="87">
        <v>300</v>
      </c>
      <c r="E16" s="89" t="s">
        <v>2240</v>
      </c>
      <c r="F16" s="92" t="s">
        <v>566</v>
      </c>
      <c r="G16" s="91" t="s">
        <v>151</v>
      </c>
      <c r="H16" s="92" t="s">
        <v>573</v>
      </c>
      <c r="I16" s="129"/>
      <c r="J16" s="132"/>
    </row>
    <row r="17" s="127" customFormat="1" spans="1:10">
      <c r="A17" s="85">
        <v>14</v>
      </c>
      <c r="B17" s="91" t="s">
        <v>349</v>
      </c>
      <c r="C17" s="128" t="s">
        <v>181</v>
      </c>
      <c r="D17" s="87">
        <v>1504</v>
      </c>
      <c r="E17" s="133" t="s">
        <v>2124</v>
      </c>
      <c r="F17" s="92" t="s">
        <v>561</v>
      </c>
      <c r="G17" s="91" t="s">
        <v>151</v>
      </c>
      <c r="H17" s="92" t="s">
        <v>573</v>
      </c>
      <c r="I17" s="129" t="s">
        <v>2241</v>
      </c>
      <c r="J17" s="132">
        <f>4000-1504</f>
        <v>2496</v>
      </c>
    </row>
    <row r="18" s="127" customFormat="1" spans="1:10">
      <c r="A18" s="85">
        <v>15</v>
      </c>
      <c r="B18" s="87" t="s">
        <v>2242</v>
      </c>
      <c r="C18" s="134" t="s">
        <v>200</v>
      </c>
      <c r="D18" s="87">
        <v>13000</v>
      </c>
      <c r="E18" s="89" t="s">
        <v>2125</v>
      </c>
      <c r="F18" s="92" t="s">
        <v>561</v>
      </c>
      <c r="G18" s="91" t="s">
        <v>151</v>
      </c>
      <c r="H18" s="92" t="s">
        <v>573</v>
      </c>
      <c r="I18" s="129"/>
      <c r="J18" s="132"/>
    </row>
    <row r="19" s="127" customFormat="1" spans="1:10">
      <c r="A19" s="102">
        <v>16</v>
      </c>
      <c r="B19" s="103" t="s">
        <v>2243</v>
      </c>
      <c r="C19" s="134" t="s">
        <v>216</v>
      </c>
      <c r="D19" s="103">
        <v>4206.5</v>
      </c>
      <c r="E19" s="104" t="s">
        <v>2244</v>
      </c>
      <c r="F19" s="92" t="s">
        <v>561</v>
      </c>
      <c r="G19" s="91" t="s">
        <v>151</v>
      </c>
      <c r="H19" s="92" t="s">
        <v>573</v>
      </c>
      <c r="I19" s="135"/>
      <c r="J19" s="132" t="s">
        <v>2233</v>
      </c>
    </row>
    <row r="20" s="127" customFormat="1" spans="1:10">
      <c r="A20" s="85">
        <v>17</v>
      </c>
      <c r="B20" s="87" t="s">
        <v>2245</v>
      </c>
      <c r="C20" s="134" t="s">
        <v>315</v>
      </c>
      <c r="D20" s="87">
        <v>300</v>
      </c>
      <c r="E20" s="89" t="s">
        <v>2127</v>
      </c>
      <c r="F20" s="92" t="s">
        <v>561</v>
      </c>
      <c r="G20" s="91" t="s">
        <v>151</v>
      </c>
      <c r="H20" s="92" t="s">
        <v>573</v>
      </c>
      <c r="I20" s="129"/>
      <c r="J20" s="132"/>
    </row>
    <row r="21" s="127" customFormat="1" spans="1:10">
      <c r="A21" s="85">
        <v>18</v>
      </c>
      <c r="B21" s="92" t="s">
        <v>2246</v>
      </c>
      <c r="C21" s="134" t="s">
        <v>181</v>
      </c>
      <c r="D21" s="106">
        <v>900</v>
      </c>
      <c r="E21" s="89" t="s">
        <v>2247</v>
      </c>
      <c r="F21" s="92" t="s">
        <v>561</v>
      </c>
      <c r="G21" s="91" t="s">
        <v>151</v>
      </c>
      <c r="H21" s="92" t="s">
        <v>573</v>
      </c>
      <c r="I21" s="129" t="s">
        <v>2233</v>
      </c>
      <c r="J21" s="132"/>
    </row>
    <row r="22" s="127" customFormat="1" spans="1:10">
      <c r="A22" s="85">
        <v>19</v>
      </c>
      <c r="B22" s="92" t="s">
        <v>2248</v>
      </c>
      <c r="C22" s="134" t="s">
        <v>181</v>
      </c>
      <c r="D22" s="106">
        <v>100</v>
      </c>
      <c r="E22" s="89" t="s">
        <v>2249</v>
      </c>
      <c r="F22" s="92" t="s">
        <v>561</v>
      </c>
      <c r="G22" s="91" t="s">
        <v>151</v>
      </c>
      <c r="H22" s="92" t="s">
        <v>573</v>
      </c>
      <c r="I22" s="129" t="s">
        <v>2233</v>
      </c>
      <c r="J22" s="132"/>
    </row>
    <row r="23" s="127" customFormat="1" spans="1:10">
      <c r="A23" s="85">
        <v>20</v>
      </c>
      <c r="B23" s="92" t="s">
        <v>833</v>
      </c>
      <c r="C23" s="134" t="s">
        <v>315</v>
      </c>
      <c r="D23" s="106">
        <v>535</v>
      </c>
      <c r="E23" s="89" t="s">
        <v>2130</v>
      </c>
      <c r="F23" s="92" t="s">
        <v>561</v>
      </c>
      <c r="G23" s="91" t="s">
        <v>151</v>
      </c>
      <c r="H23" s="92" t="s">
        <v>573</v>
      </c>
      <c r="I23" s="129"/>
      <c r="J23" s="132"/>
    </row>
    <row r="24" s="127" customFormat="1" spans="1:10">
      <c r="A24" s="85">
        <v>21</v>
      </c>
      <c r="B24" s="92" t="s">
        <v>1483</v>
      </c>
      <c r="C24" s="134" t="s">
        <v>309</v>
      </c>
      <c r="D24" s="106">
        <v>903.53</v>
      </c>
      <c r="E24" s="89" t="s">
        <v>2131</v>
      </c>
      <c r="F24" s="92" t="s">
        <v>561</v>
      </c>
      <c r="G24" s="91" t="s">
        <v>151</v>
      </c>
      <c r="H24" s="92" t="s">
        <v>573</v>
      </c>
      <c r="I24" s="129"/>
      <c r="J24" s="132"/>
    </row>
    <row r="25" s="127" customFormat="1" spans="1:10">
      <c r="A25" s="85">
        <v>22</v>
      </c>
      <c r="B25" s="92" t="s">
        <v>952</v>
      </c>
      <c r="C25" s="134" t="s">
        <v>315</v>
      </c>
      <c r="D25" s="106">
        <v>345</v>
      </c>
      <c r="E25" s="89" t="s">
        <v>2132</v>
      </c>
      <c r="F25" s="92" t="s">
        <v>561</v>
      </c>
      <c r="G25" s="91" t="s">
        <v>151</v>
      </c>
      <c r="H25" s="92" t="s">
        <v>573</v>
      </c>
      <c r="I25" s="129"/>
      <c r="J25" s="132"/>
    </row>
    <row r="26" s="127" customFormat="1" spans="1:10">
      <c r="A26" s="85">
        <v>23</v>
      </c>
      <c r="B26" s="92" t="s">
        <v>2250</v>
      </c>
      <c r="C26" s="134" t="s">
        <v>181</v>
      </c>
      <c r="D26" s="106">
        <v>670</v>
      </c>
      <c r="E26" s="89" t="s">
        <v>2251</v>
      </c>
      <c r="F26" s="92" t="s">
        <v>561</v>
      </c>
      <c r="G26" s="91" t="s">
        <v>151</v>
      </c>
      <c r="H26" s="92" t="s">
        <v>573</v>
      </c>
      <c r="I26" s="129" t="s">
        <v>2233</v>
      </c>
      <c r="J26" s="132"/>
    </row>
    <row r="27" s="127" customFormat="1" spans="1:10">
      <c r="A27" s="85">
        <v>24</v>
      </c>
      <c r="B27" s="92" t="s">
        <v>2252</v>
      </c>
      <c r="C27" s="134" t="s">
        <v>181</v>
      </c>
      <c r="D27" s="106">
        <v>55</v>
      </c>
      <c r="E27" s="89" t="s">
        <v>2253</v>
      </c>
      <c r="F27" s="92" t="s">
        <v>561</v>
      </c>
      <c r="G27" s="91" t="s">
        <v>151</v>
      </c>
      <c r="H27" s="92" t="s">
        <v>573</v>
      </c>
      <c r="I27" s="129" t="s">
        <v>2233</v>
      </c>
      <c r="J27" s="130"/>
    </row>
    <row r="28" s="127" customFormat="1" spans="1:10">
      <c r="A28" s="85">
        <v>25</v>
      </c>
      <c r="B28" s="92" t="s">
        <v>509</v>
      </c>
      <c r="C28" s="134" t="s">
        <v>165</v>
      </c>
      <c r="D28" s="106">
        <v>18</v>
      </c>
      <c r="E28" s="89" t="s">
        <v>2254</v>
      </c>
      <c r="F28" s="92" t="s">
        <v>566</v>
      </c>
      <c r="G28" s="91" t="s">
        <v>151</v>
      </c>
      <c r="H28" s="92" t="s">
        <v>573</v>
      </c>
      <c r="I28" s="129"/>
      <c r="J28" s="130"/>
    </row>
    <row r="29" s="127" customFormat="1" spans="1:10">
      <c r="A29" s="85">
        <v>26</v>
      </c>
      <c r="B29" s="92" t="s">
        <v>952</v>
      </c>
      <c r="C29" s="134" t="s">
        <v>315</v>
      </c>
      <c r="D29" s="106">
        <v>310</v>
      </c>
      <c r="E29" s="89" t="s">
        <v>2137</v>
      </c>
      <c r="F29" s="92" t="s">
        <v>561</v>
      </c>
      <c r="G29" s="91" t="s">
        <v>151</v>
      </c>
      <c r="H29" s="92" t="s">
        <v>573</v>
      </c>
      <c r="I29" s="129"/>
      <c r="J29" s="130"/>
    </row>
    <row r="30" s="127" customFormat="1" spans="1:10">
      <c r="A30" s="85">
        <v>27</v>
      </c>
      <c r="B30" s="92" t="s">
        <v>833</v>
      </c>
      <c r="C30" s="134" t="s">
        <v>315</v>
      </c>
      <c r="D30" s="106">
        <v>500</v>
      </c>
      <c r="E30" s="89" t="s">
        <v>2200</v>
      </c>
      <c r="F30" s="92" t="s">
        <v>561</v>
      </c>
      <c r="G30" s="91" t="s">
        <v>151</v>
      </c>
      <c r="H30" s="92" t="s">
        <v>573</v>
      </c>
      <c r="I30" s="129"/>
      <c r="J30" s="130"/>
    </row>
    <row r="31" s="127" customFormat="1" spans="1:10">
      <c r="A31" s="85">
        <v>28</v>
      </c>
      <c r="B31" s="92" t="s">
        <v>2255</v>
      </c>
      <c r="C31" s="134" t="s">
        <v>181</v>
      </c>
      <c r="D31" s="106">
        <v>11050</v>
      </c>
      <c r="E31" s="89" t="s">
        <v>2201</v>
      </c>
      <c r="F31" s="92" t="s">
        <v>561</v>
      </c>
      <c r="G31" s="91" t="s">
        <v>151</v>
      </c>
      <c r="H31" s="92" t="s">
        <v>573</v>
      </c>
      <c r="I31" s="129" t="s">
        <v>2256</v>
      </c>
      <c r="J31" s="130"/>
    </row>
    <row r="32" s="127" customFormat="1" spans="1:10">
      <c r="A32" s="85">
        <v>29</v>
      </c>
      <c r="B32" s="92" t="s">
        <v>2257</v>
      </c>
      <c r="C32" s="134" t="s">
        <v>315</v>
      </c>
      <c r="D32" s="106">
        <v>80</v>
      </c>
      <c r="E32" s="89" t="s">
        <v>2258</v>
      </c>
      <c r="F32" s="92" t="s">
        <v>566</v>
      </c>
      <c r="G32" s="91" t="s">
        <v>151</v>
      </c>
      <c r="H32" s="92" t="s">
        <v>573</v>
      </c>
      <c r="I32" s="129"/>
      <c r="J32" s="130"/>
    </row>
    <row r="33" s="127" customFormat="1" spans="1:10">
      <c r="A33" s="85">
        <v>30</v>
      </c>
      <c r="B33" s="92" t="s">
        <v>833</v>
      </c>
      <c r="C33" s="134" t="s">
        <v>315</v>
      </c>
      <c r="D33" s="106">
        <v>400</v>
      </c>
      <c r="E33" s="89" t="s">
        <v>2203</v>
      </c>
      <c r="F33" s="92" t="s">
        <v>561</v>
      </c>
      <c r="G33" s="91" t="s">
        <v>151</v>
      </c>
      <c r="H33" s="92" t="s">
        <v>573</v>
      </c>
      <c r="I33" s="129"/>
      <c r="J33" s="130"/>
    </row>
    <row r="34" s="127" customFormat="1" spans="1:10">
      <c r="A34" s="85">
        <v>31</v>
      </c>
      <c r="B34" s="92" t="s">
        <v>2168</v>
      </c>
      <c r="C34" s="134" t="s">
        <v>165</v>
      </c>
      <c r="D34" s="106">
        <v>6</v>
      </c>
      <c r="E34" s="89" t="s">
        <v>2259</v>
      </c>
      <c r="F34" s="92" t="s">
        <v>566</v>
      </c>
      <c r="G34" s="91" t="s">
        <v>151</v>
      </c>
      <c r="H34" s="92" t="s">
        <v>573</v>
      </c>
      <c r="I34" s="129"/>
      <c r="J34" s="130"/>
    </row>
    <row r="35" s="127" customFormat="1" spans="1:10">
      <c r="A35" s="85">
        <v>32</v>
      </c>
      <c r="B35" s="92" t="s">
        <v>2168</v>
      </c>
      <c r="C35" s="134" t="s">
        <v>165</v>
      </c>
      <c r="D35" s="106">
        <v>11</v>
      </c>
      <c r="E35" s="89" t="s">
        <v>2260</v>
      </c>
      <c r="F35" s="92" t="s">
        <v>566</v>
      </c>
      <c r="G35" s="91" t="s">
        <v>151</v>
      </c>
      <c r="H35" s="92" t="s">
        <v>573</v>
      </c>
      <c r="I35" s="93"/>
    </row>
    <row r="36" s="127" customFormat="1" spans="1:10">
      <c r="A36" s="85">
        <v>33</v>
      </c>
      <c r="B36" s="92" t="s">
        <v>2261</v>
      </c>
      <c r="C36" s="134" t="s">
        <v>159</v>
      </c>
      <c r="D36" s="106">
        <v>83</v>
      </c>
      <c r="E36" s="89" t="s">
        <v>2262</v>
      </c>
      <c r="F36" s="92" t="s">
        <v>561</v>
      </c>
      <c r="G36" s="91" t="s">
        <v>151</v>
      </c>
      <c r="H36" s="92" t="s">
        <v>573</v>
      </c>
      <c r="I36" s="93" t="s">
        <v>2263</v>
      </c>
    </row>
    <row r="37" s="127" customFormat="1" spans="1:10">
      <c r="A37" s="85">
        <v>34</v>
      </c>
      <c r="B37" s="92" t="s">
        <v>2264</v>
      </c>
      <c r="C37" s="134" t="s">
        <v>171</v>
      </c>
      <c r="D37" s="106">
        <v>8060</v>
      </c>
      <c r="E37" s="89" t="s">
        <v>2265</v>
      </c>
      <c r="F37" s="92" t="s">
        <v>566</v>
      </c>
      <c r="G37" s="91" t="s">
        <v>151</v>
      </c>
      <c r="H37" s="92" t="s">
        <v>573</v>
      </c>
      <c r="I37" s="93"/>
    </row>
    <row r="38" s="127" customFormat="1" spans="1:10">
      <c r="A38" s="85">
        <v>35</v>
      </c>
      <c r="B38" s="92" t="s">
        <v>833</v>
      </c>
      <c r="C38" s="134" t="s">
        <v>315</v>
      </c>
      <c r="D38" s="106">
        <v>485</v>
      </c>
      <c r="E38" s="89" t="s">
        <v>2154</v>
      </c>
      <c r="F38" s="92" t="s">
        <v>561</v>
      </c>
      <c r="G38" s="91" t="s">
        <v>151</v>
      </c>
      <c r="H38" s="92" t="s">
        <v>573</v>
      </c>
      <c r="I38" s="93"/>
    </row>
    <row r="39" s="127" customFormat="1" spans="1:10">
      <c r="A39" s="85">
        <v>36</v>
      </c>
      <c r="B39" s="92" t="s">
        <v>2266</v>
      </c>
      <c r="C39" s="134" t="s">
        <v>181</v>
      </c>
      <c r="D39" s="106">
        <v>2400</v>
      </c>
      <c r="E39" s="89" t="s">
        <v>2155</v>
      </c>
      <c r="F39" s="92" t="s">
        <v>561</v>
      </c>
      <c r="G39" s="91" t="s">
        <v>151</v>
      </c>
      <c r="H39" s="92" t="s">
        <v>573</v>
      </c>
      <c r="I39" s="93"/>
    </row>
    <row r="40" s="127" customFormat="1" spans="1:10">
      <c r="A40" s="85">
        <v>37</v>
      </c>
      <c r="B40" s="92" t="s">
        <v>2267</v>
      </c>
      <c r="C40" s="134" t="s">
        <v>159</v>
      </c>
      <c r="D40" s="106">
        <v>165</v>
      </c>
      <c r="E40" s="89" t="s">
        <v>2268</v>
      </c>
      <c r="F40" s="92" t="s">
        <v>561</v>
      </c>
      <c r="G40" s="91" t="s">
        <v>151</v>
      </c>
      <c r="H40" s="92" t="s">
        <v>573</v>
      </c>
      <c r="I40" s="93" t="s">
        <v>2263</v>
      </c>
    </row>
    <row r="41" s="127" customFormat="1" spans="1:10">
      <c r="A41" s="85">
        <v>38</v>
      </c>
      <c r="B41" s="92" t="s">
        <v>952</v>
      </c>
      <c r="C41" s="134" t="s">
        <v>315</v>
      </c>
      <c r="D41" s="106">
        <v>225</v>
      </c>
      <c r="E41" s="89" t="s">
        <v>2218</v>
      </c>
      <c r="F41" s="92" t="s">
        <v>561</v>
      </c>
      <c r="G41" s="91" t="s">
        <v>151</v>
      </c>
      <c r="H41" s="92" t="s">
        <v>573</v>
      </c>
      <c r="I41" s="93"/>
    </row>
    <row r="42" s="127" customFormat="1" spans="1:10">
      <c r="A42" s="85">
        <v>39</v>
      </c>
      <c r="B42" s="92" t="s">
        <v>2261</v>
      </c>
      <c r="C42" s="134" t="s">
        <v>159</v>
      </c>
      <c r="D42" s="106">
        <v>98</v>
      </c>
      <c r="E42" s="89" t="s">
        <v>2269</v>
      </c>
      <c r="F42" s="92" t="s">
        <v>561</v>
      </c>
      <c r="G42" s="91" t="s">
        <v>151</v>
      </c>
      <c r="H42" s="92" t="s">
        <v>573</v>
      </c>
      <c r="I42" s="93" t="s">
        <v>2263</v>
      </c>
    </row>
    <row r="43" s="127" customFormat="1" spans="1:10">
      <c r="A43" s="85">
        <v>40</v>
      </c>
      <c r="B43" s="92" t="s">
        <v>2270</v>
      </c>
      <c r="C43" s="134" t="s">
        <v>181</v>
      </c>
      <c r="D43" s="106">
        <v>900</v>
      </c>
      <c r="E43" s="89" t="s">
        <v>2271</v>
      </c>
      <c r="F43" s="92" t="s">
        <v>561</v>
      </c>
      <c r="G43" s="91" t="s">
        <v>151</v>
      </c>
      <c r="H43" s="92" t="s">
        <v>573</v>
      </c>
      <c r="I43" s="129" t="s">
        <v>2233</v>
      </c>
    </row>
    <row r="44" s="127" customFormat="1" spans="1:10">
      <c r="A44" s="85">
        <v>41</v>
      </c>
      <c r="B44" s="92" t="s">
        <v>1120</v>
      </c>
      <c r="C44" s="134" t="s">
        <v>309</v>
      </c>
      <c r="D44" s="106">
        <v>300</v>
      </c>
      <c r="E44" s="89" t="s">
        <v>2272</v>
      </c>
      <c r="F44" s="92" t="s">
        <v>566</v>
      </c>
      <c r="G44" s="91" t="s">
        <v>151</v>
      </c>
      <c r="H44" s="92" t="s">
        <v>573</v>
      </c>
      <c r="I44" s="93"/>
    </row>
    <row r="45" s="127" customFormat="1" spans="1:10">
      <c r="A45" s="85">
        <v>42</v>
      </c>
      <c r="B45" s="92" t="s">
        <v>652</v>
      </c>
      <c r="C45" s="134" t="s">
        <v>165</v>
      </c>
      <c r="D45" s="106">
        <v>111</v>
      </c>
      <c r="E45" s="89" t="s">
        <v>2273</v>
      </c>
      <c r="F45" s="92" t="s">
        <v>566</v>
      </c>
      <c r="G45" s="91" t="s">
        <v>151</v>
      </c>
      <c r="H45" s="92" t="s">
        <v>573</v>
      </c>
      <c r="I45" s="93"/>
    </row>
    <row r="46" s="127" customFormat="1" spans="1:10">
      <c r="A46" s="85">
        <v>43</v>
      </c>
      <c r="B46" s="92" t="s">
        <v>952</v>
      </c>
      <c r="C46" s="134" t="s">
        <v>315</v>
      </c>
      <c r="D46" s="106">
        <v>390</v>
      </c>
      <c r="E46" s="89" t="s">
        <v>2274</v>
      </c>
      <c r="F46" s="92" t="s">
        <v>561</v>
      </c>
      <c r="G46" s="91" t="s">
        <v>151</v>
      </c>
      <c r="H46" s="92" t="s">
        <v>573</v>
      </c>
      <c r="I46" s="93"/>
    </row>
    <row r="47" s="127" customFormat="1" spans="1:10">
      <c r="A47" s="136">
        <v>44</v>
      </c>
      <c r="B47" s="92" t="s">
        <v>2275</v>
      </c>
      <c r="C47" s="134" t="s">
        <v>315</v>
      </c>
      <c r="D47" s="106">
        <v>635</v>
      </c>
      <c r="E47" s="89" t="s">
        <v>2276</v>
      </c>
      <c r="F47" s="92" t="s">
        <v>561</v>
      </c>
      <c r="G47" s="91" t="s">
        <v>151</v>
      </c>
      <c r="H47" s="92" t="s">
        <v>573</v>
      </c>
      <c r="I47" s="93"/>
    </row>
    <row r="48" s="127" customFormat="1" spans="1:10">
      <c r="A48" s="85">
        <v>45</v>
      </c>
      <c r="B48" s="92" t="s">
        <v>2055</v>
      </c>
      <c r="C48" s="134" t="s">
        <v>159</v>
      </c>
      <c r="D48" s="106">
        <v>197</v>
      </c>
      <c r="E48" s="89" t="s">
        <v>2277</v>
      </c>
      <c r="F48" s="92" t="s">
        <v>561</v>
      </c>
      <c r="G48" s="91" t="s">
        <v>1958</v>
      </c>
      <c r="H48" s="92" t="s">
        <v>573</v>
      </c>
      <c r="I48" s="93"/>
    </row>
    <row r="49" s="127" customFormat="1" spans="1:11">
      <c r="A49" s="85">
        <v>46</v>
      </c>
      <c r="B49" s="92" t="s">
        <v>2055</v>
      </c>
      <c r="C49" s="134" t="s">
        <v>159</v>
      </c>
      <c r="D49" s="106">
        <v>155</v>
      </c>
      <c r="E49" s="89" t="s">
        <v>2278</v>
      </c>
      <c r="F49" s="92" t="s">
        <v>561</v>
      </c>
      <c r="G49" s="91" t="s">
        <v>1958</v>
      </c>
      <c r="H49" s="92" t="s">
        <v>573</v>
      </c>
      <c r="I49" s="93"/>
    </row>
    <row r="50" s="127" customFormat="1" spans="1:11">
      <c r="A50" s="85">
        <v>47</v>
      </c>
      <c r="B50" s="92" t="s">
        <v>509</v>
      </c>
      <c r="C50" s="134" t="s">
        <v>165</v>
      </c>
      <c r="D50" s="106">
        <v>23</v>
      </c>
      <c r="E50" s="89" t="s">
        <v>2279</v>
      </c>
      <c r="F50" s="92" t="s">
        <v>566</v>
      </c>
      <c r="G50" s="91" t="s">
        <v>575</v>
      </c>
      <c r="H50" s="92" t="s">
        <v>573</v>
      </c>
      <c r="I50" s="93"/>
    </row>
    <row r="51" s="127" customFormat="1" spans="1:11">
      <c r="A51" s="85">
        <v>48</v>
      </c>
      <c r="B51" s="92" t="s">
        <v>509</v>
      </c>
      <c r="C51" s="134" t="s">
        <v>165</v>
      </c>
      <c r="D51" s="106">
        <v>21</v>
      </c>
      <c r="E51" s="89" t="s">
        <v>2280</v>
      </c>
      <c r="F51" s="92" t="s">
        <v>566</v>
      </c>
      <c r="G51" s="91" t="s">
        <v>575</v>
      </c>
      <c r="H51" s="92" t="s">
        <v>573</v>
      </c>
      <c r="I51" s="93"/>
    </row>
    <row r="52" s="127" customFormat="1" spans="1:11">
      <c r="A52" s="85">
        <v>49</v>
      </c>
      <c r="B52" s="92" t="s">
        <v>1643</v>
      </c>
      <c r="C52" s="134" t="s">
        <v>315</v>
      </c>
      <c r="D52" s="106">
        <v>60</v>
      </c>
      <c r="E52" s="89" t="s">
        <v>2281</v>
      </c>
      <c r="F52" s="92" t="s">
        <v>566</v>
      </c>
      <c r="G52" s="91" t="s">
        <v>575</v>
      </c>
      <c r="H52" s="92" t="s">
        <v>151</v>
      </c>
      <c r="I52" s="93"/>
    </row>
    <row r="53" s="127" customFormat="1" spans="1:11">
      <c r="A53" s="85">
        <v>50</v>
      </c>
      <c r="B53" s="92" t="s">
        <v>1433</v>
      </c>
      <c r="C53" s="134" t="s">
        <v>165</v>
      </c>
      <c r="D53" s="106">
        <v>157</v>
      </c>
      <c r="E53" s="89" t="s">
        <v>2282</v>
      </c>
      <c r="F53" s="92" t="s">
        <v>561</v>
      </c>
      <c r="G53" s="91" t="s">
        <v>575</v>
      </c>
      <c r="H53" s="92" t="s">
        <v>1036</v>
      </c>
      <c r="I53" s="93"/>
    </row>
    <row r="54" s="127" customFormat="1" spans="1:11">
      <c r="A54" s="85">
        <v>51</v>
      </c>
      <c r="B54" s="92" t="s">
        <v>833</v>
      </c>
      <c r="C54" s="134" t="s">
        <v>315</v>
      </c>
      <c r="D54" s="106">
        <v>465</v>
      </c>
      <c r="E54" s="89" t="s">
        <v>2283</v>
      </c>
      <c r="F54" s="92" t="s">
        <v>561</v>
      </c>
      <c r="G54" s="91" t="s">
        <v>575</v>
      </c>
      <c r="H54" s="92" t="s">
        <v>1036</v>
      </c>
      <c r="I54" s="93"/>
    </row>
    <row r="55" s="127" customFormat="1" spans="1:11">
      <c r="A55" s="85">
        <v>52</v>
      </c>
      <c r="B55" s="92" t="s">
        <v>833</v>
      </c>
      <c r="C55" s="134" t="s">
        <v>315</v>
      </c>
      <c r="D55" s="106">
        <v>445</v>
      </c>
      <c r="E55" s="89" t="s">
        <v>2284</v>
      </c>
      <c r="F55" s="92" t="s">
        <v>561</v>
      </c>
      <c r="G55" s="91" t="s">
        <v>575</v>
      </c>
      <c r="H55" s="92" t="s">
        <v>1036</v>
      </c>
      <c r="I55" s="93"/>
    </row>
    <row r="56" s="127" customFormat="1" spans="1:11">
      <c r="A56" s="85">
        <v>53</v>
      </c>
      <c r="B56" s="92" t="s">
        <v>1643</v>
      </c>
      <c r="C56" s="134" t="s">
        <v>315</v>
      </c>
      <c r="D56" s="106">
        <v>60</v>
      </c>
      <c r="E56" s="89" t="s">
        <v>2285</v>
      </c>
      <c r="F56" s="92" t="s">
        <v>566</v>
      </c>
      <c r="G56" s="91" t="s">
        <v>575</v>
      </c>
      <c r="H56" s="92" t="s">
        <v>573</v>
      </c>
      <c r="I56" s="93"/>
    </row>
    <row r="57" s="127" customFormat="1" spans="1:11">
      <c r="A57" s="85">
        <v>54</v>
      </c>
      <c r="B57" s="92" t="s">
        <v>1433</v>
      </c>
      <c r="C57" s="134" t="s">
        <v>165</v>
      </c>
      <c r="D57" s="106">
        <v>114</v>
      </c>
      <c r="E57" s="89" t="s">
        <v>2286</v>
      </c>
      <c r="F57" s="92" t="s">
        <v>566</v>
      </c>
      <c r="G57" s="91" t="s">
        <v>575</v>
      </c>
      <c r="H57" s="92" t="s">
        <v>151</v>
      </c>
      <c r="I57" s="93"/>
    </row>
    <row r="58" s="127" customFormat="1" spans="1:11">
      <c r="A58" s="85">
        <v>55</v>
      </c>
      <c r="B58" s="92" t="s">
        <v>2287</v>
      </c>
      <c r="C58" s="134" t="s">
        <v>165</v>
      </c>
      <c r="D58" s="106">
        <v>90</v>
      </c>
      <c r="E58" s="89" t="s">
        <v>2288</v>
      </c>
      <c r="F58" s="92" t="s">
        <v>561</v>
      </c>
      <c r="G58" s="91" t="s">
        <v>575</v>
      </c>
      <c r="H58" s="92" t="s">
        <v>151</v>
      </c>
      <c r="I58" s="93"/>
    </row>
    <row r="59" s="76" customFormat="1" spans="1:11">
      <c r="A59" s="85">
        <v>56</v>
      </c>
      <c r="B59" s="92" t="s">
        <v>2289</v>
      </c>
      <c r="C59" s="134" t="s">
        <v>181</v>
      </c>
      <c r="D59" s="106">
        <v>3000</v>
      </c>
      <c r="E59" s="89" t="s">
        <v>2290</v>
      </c>
      <c r="F59" s="92" t="s">
        <v>561</v>
      </c>
      <c r="G59" s="91" t="s">
        <v>573</v>
      </c>
      <c r="H59" s="92" t="s">
        <v>151</v>
      </c>
      <c r="I59" s="93"/>
      <c r="J59" s="76" t="s">
        <v>2291</v>
      </c>
    </row>
    <row r="60" s="127" customFormat="1" spans="1:11">
      <c r="A60" s="85">
        <v>57</v>
      </c>
      <c r="B60" s="92" t="s">
        <v>2292</v>
      </c>
      <c r="C60" s="134" t="s">
        <v>216</v>
      </c>
      <c r="D60" s="106">
        <v>314</v>
      </c>
      <c r="E60" s="89" t="s">
        <v>2293</v>
      </c>
      <c r="F60" s="92" t="s">
        <v>561</v>
      </c>
      <c r="G60" s="91" t="s">
        <v>573</v>
      </c>
      <c r="H60" s="92" t="s">
        <v>151</v>
      </c>
      <c r="I60" s="129"/>
      <c r="J60" s="130" t="s">
        <v>2233</v>
      </c>
      <c r="K60" s="130"/>
    </row>
    <row r="61" s="127" customFormat="1" spans="1:11">
      <c r="A61" s="85">
        <v>58</v>
      </c>
      <c r="B61" s="92" t="s">
        <v>509</v>
      </c>
      <c r="C61" s="134" t="s">
        <v>165</v>
      </c>
      <c r="D61" s="106">
        <v>3</v>
      </c>
      <c r="E61" s="89" t="s">
        <v>2294</v>
      </c>
      <c r="F61" s="92" t="s">
        <v>566</v>
      </c>
      <c r="G61" s="91" t="s">
        <v>573</v>
      </c>
      <c r="H61" s="92" t="s">
        <v>575</v>
      </c>
      <c r="I61" s="129"/>
      <c r="J61" s="130"/>
      <c r="K61" s="130"/>
    </row>
    <row r="62" s="127" customFormat="1" spans="1:11">
      <c r="A62" s="85">
        <v>59</v>
      </c>
      <c r="B62" s="92" t="s">
        <v>2295</v>
      </c>
      <c r="C62" s="134" t="s">
        <v>181</v>
      </c>
      <c r="D62" s="106">
        <v>30</v>
      </c>
      <c r="E62" s="89" t="s">
        <v>2296</v>
      </c>
      <c r="F62" s="92" t="s">
        <v>561</v>
      </c>
      <c r="G62" s="91" t="s">
        <v>573</v>
      </c>
      <c r="H62" s="92" t="s">
        <v>575</v>
      </c>
      <c r="I62" s="129" t="s">
        <v>2233</v>
      </c>
      <c r="J62" s="130"/>
      <c r="K62" s="130"/>
    </row>
    <row r="63" s="127" customFormat="1" spans="1:11">
      <c r="A63" s="85">
        <v>60</v>
      </c>
      <c r="B63" s="92" t="s">
        <v>2297</v>
      </c>
      <c r="C63" s="134" t="s">
        <v>165</v>
      </c>
      <c r="D63" s="106">
        <v>116.86</v>
      </c>
      <c r="E63" s="89" t="s">
        <v>2298</v>
      </c>
      <c r="F63" s="92" t="s">
        <v>566</v>
      </c>
      <c r="G63" s="91" t="s">
        <v>573</v>
      </c>
      <c r="H63" s="92" t="s">
        <v>575</v>
      </c>
      <c r="I63" s="129"/>
      <c r="J63" s="130"/>
      <c r="K63" s="132"/>
    </row>
    <row r="64" s="127" customFormat="1" spans="1:11">
      <c r="A64" s="85">
        <v>61</v>
      </c>
      <c r="B64" s="92" t="s">
        <v>2299</v>
      </c>
      <c r="C64" s="134" t="s">
        <v>315</v>
      </c>
      <c r="D64" s="106">
        <v>270</v>
      </c>
      <c r="E64" s="89" t="s">
        <v>2300</v>
      </c>
      <c r="F64" s="92" t="s">
        <v>566</v>
      </c>
      <c r="G64" s="91" t="s">
        <v>1958</v>
      </c>
      <c r="H64" s="92" t="s">
        <v>151</v>
      </c>
      <c r="I64" s="129"/>
      <c r="J64" s="130"/>
      <c r="K64" s="132"/>
    </row>
    <row r="65" s="127" customFormat="1" spans="1:11">
      <c r="A65" s="85">
        <v>62</v>
      </c>
      <c r="B65" s="92" t="s">
        <v>2301</v>
      </c>
      <c r="C65" s="134" t="s">
        <v>312</v>
      </c>
      <c r="D65" s="106">
        <v>3000</v>
      </c>
      <c r="E65" s="89" t="s">
        <v>2302</v>
      </c>
      <c r="F65" s="92" t="s">
        <v>561</v>
      </c>
      <c r="G65" s="91" t="s">
        <v>151</v>
      </c>
      <c r="H65" s="92" t="s">
        <v>573</v>
      </c>
      <c r="I65" s="129"/>
      <c r="J65" s="130"/>
      <c r="K65" s="132"/>
    </row>
    <row r="66" s="127" customFormat="1" spans="1:11">
      <c r="A66" s="85">
        <v>63</v>
      </c>
      <c r="B66" s="92" t="s">
        <v>2303</v>
      </c>
      <c r="C66" s="134" t="s">
        <v>181</v>
      </c>
      <c r="D66" s="106">
        <v>800</v>
      </c>
      <c r="E66" s="89" t="s">
        <v>2304</v>
      </c>
      <c r="F66" s="92" t="s">
        <v>561</v>
      </c>
      <c r="G66" s="91" t="s">
        <v>151</v>
      </c>
      <c r="H66" s="92" t="s">
        <v>573</v>
      </c>
      <c r="I66" s="129" t="s">
        <v>2305</v>
      </c>
      <c r="J66" s="130"/>
      <c r="K66" s="132">
        <f>1200-800</f>
        <v>400</v>
      </c>
    </row>
    <row r="67" s="127" customFormat="1" spans="1:11">
      <c r="A67" s="85">
        <v>64</v>
      </c>
      <c r="B67" s="92" t="s">
        <v>795</v>
      </c>
      <c r="C67" s="134" t="s">
        <v>216</v>
      </c>
      <c r="D67" s="106">
        <v>410</v>
      </c>
      <c r="E67" s="89" t="s">
        <v>2306</v>
      </c>
      <c r="F67" s="92" t="s">
        <v>561</v>
      </c>
      <c r="G67" s="91" t="s">
        <v>151</v>
      </c>
      <c r="H67" s="92" t="s">
        <v>573</v>
      </c>
      <c r="I67" s="129"/>
      <c r="J67" s="130" t="s">
        <v>2233</v>
      </c>
      <c r="K67" s="132"/>
    </row>
    <row r="68" s="127" customFormat="1" spans="1:11">
      <c r="A68" s="85">
        <v>65</v>
      </c>
      <c r="B68" s="92" t="s">
        <v>833</v>
      </c>
      <c r="C68" s="134" t="s">
        <v>315</v>
      </c>
      <c r="D68" s="106">
        <v>300</v>
      </c>
      <c r="E68" s="89" t="s">
        <v>2307</v>
      </c>
      <c r="F68" s="92" t="s">
        <v>561</v>
      </c>
      <c r="G68" s="91" t="s">
        <v>1958</v>
      </c>
      <c r="H68" s="92" t="s">
        <v>573</v>
      </c>
      <c r="I68" s="129"/>
      <c r="J68" s="130"/>
      <c r="K68" s="132"/>
    </row>
    <row r="69" s="127" customFormat="1" spans="1:11">
      <c r="A69" s="85">
        <v>66</v>
      </c>
      <c r="B69" s="92" t="s">
        <v>347</v>
      </c>
      <c r="C69" s="134" t="s">
        <v>181</v>
      </c>
      <c r="D69" s="106">
        <v>1000</v>
      </c>
      <c r="E69" s="133" t="s">
        <v>2308</v>
      </c>
      <c r="F69" s="92" t="s">
        <v>561</v>
      </c>
      <c r="G69" s="91" t="s">
        <v>151</v>
      </c>
      <c r="H69" s="92" t="s">
        <v>573</v>
      </c>
      <c r="I69" s="129" t="s">
        <v>2309</v>
      </c>
      <c r="J69" s="130"/>
      <c r="K69" s="132">
        <f>1600-1000</f>
        <v>600</v>
      </c>
    </row>
    <row r="70" s="127" customFormat="1" spans="1:11">
      <c r="A70" s="85">
        <v>67</v>
      </c>
      <c r="B70" s="92" t="s">
        <v>2310</v>
      </c>
      <c r="C70" s="134" t="s">
        <v>147</v>
      </c>
      <c r="D70" s="106">
        <v>149</v>
      </c>
      <c r="E70" s="89" t="s">
        <v>2311</v>
      </c>
      <c r="F70" s="92" t="s">
        <v>561</v>
      </c>
      <c r="G70" s="91" t="s">
        <v>2064</v>
      </c>
      <c r="H70" s="92" t="s">
        <v>151</v>
      </c>
      <c r="I70" s="129"/>
      <c r="J70" s="130"/>
      <c r="K70" s="132"/>
    </row>
    <row r="71" s="127" customFormat="1" spans="1:11">
      <c r="A71" s="85">
        <v>68</v>
      </c>
      <c r="B71" s="92" t="s">
        <v>2312</v>
      </c>
      <c r="C71" s="134" t="s">
        <v>147</v>
      </c>
      <c r="D71" s="106">
        <v>3126.5</v>
      </c>
      <c r="E71" s="89" t="s">
        <v>2313</v>
      </c>
      <c r="F71" s="92" t="s">
        <v>561</v>
      </c>
      <c r="G71" s="91" t="s">
        <v>573</v>
      </c>
      <c r="H71" s="92" t="s">
        <v>575</v>
      </c>
      <c r="I71" s="129"/>
      <c r="J71" s="130"/>
      <c r="K71" s="132"/>
    </row>
    <row r="72" s="127" customFormat="1" spans="1:11">
      <c r="A72" s="85">
        <v>69</v>
      </c>
      <c r="B72" s="92" t="s">
        <v>2314</v>
      </c>
      <c r="C72" s="134" t="s">
        <v>181</v>
      </c>
      <c r="D72" s="106">
        <v>265</v>
      </c>
      <c r="E72" s="89" t="s">
        <v>2315</v>
      </c>
      <c r="F72" s="92" t="s">
        <v>561</v>
      </c>
      <c r="G72" s="91" t="s">
        <v>1958</v>
      </c>
      <c r="H72" s="92" t="s">
        <v>573</v>
      </c>
      <c r="I72" s="129" t="s">
        <v>2316</v>
      </c>
      <c r="J72" s="130"/>
      <c r="K72" s="132">
        <f>777-265</f>
        <v>512</v>
      </c>
    </row>
    <row r="73" s="127" customFormat="1" spans="1:11">
      <c r="A73" s="85">
        <v>70</v>
      </c>
      <c r="B73" s="92" t="s">
        <v>2317</v>
      </c>
      <c r="C73" s="134" t="s">
        <v>147</v>
      </c>
      <c r="D73" s="106">
        <v>2583.4</v>
      </c>
      <c r="E73" s="89" t="s">
        <v>2318</v>
      </c>
      <c r="F73" s="92" t="s">
        <v>561</v>
      </c>
      <c r="G73" s="91" t="s">
        <v>2075</v>
      </c>
      <c r="H73" s="92" t="s">
        <v>573</v>
      </c>
      <c r="I73" s="129"/>
      <c r="J73" s="130"/>
      <c r="K73" s="132"/>
    </row>
    <row r="74" s="127" customFormat="1" spans="1:11">
      <c r="A74" s="85">
        <v>71</v>
      </c>
      <c r="B74" s="92" t="s">
        <v>2319</v>
      </c>
      <c r="C74" s="134" t="s">
        <v>147</v>
      </c>
      <c r="D74" s="106">
        <v>4423</v>
      </c>
      <c r="E74" s="89" t="s">
        <v>2320</v>
      </c>
      <c r="F74" s="92" t="s">
        <v>561</v>
      </c>
      <c r="G74" s="91" t="s">
        <v>575</v>
      </c>
      <c r="H74" s="92" t="s">
        <v>1036</v>
      </c>
      <c r="I74" s="129"/>
      <c r="J74" s="130"/>
      <c r="K74" s="132"/>
    </row>
    <row r="75" s="127" customFormat="1" spans="1:11">
      <c r="A75" s="85">
        <v>72</v>
      </c>
      <c r="B75" s="92" t="s">
        <v>952</v>
      </c>
      <c r="C75" s="134" t="s">
        <v>315</v>
      </c>
      <c r="D75" s="106">
        <v>354</v>
      </c>
      <c r="E75" s="89" t="s">
        <v>2321</v>
      </c>
      <c r="F75" s="92" t="s">
        <v>561</v>
      </c>
      <c r="G75" s="91" t="s">
        <v>151</v>
      </c>
      <c r="H75" s="92" t="s">
        <v>573</v>
      </c>
      <c r="I75" s="129"/>
      <c r="J75" s="130"/>
      <c r="K75" s="132"/>
    </row>
    <row r="76" s="127" customFormat="1" spans="1:11">
      <c r="A76" s="85">
        <v>73</v>
      </c>
      <c r="B76" s="92" t="s">
        <v>2168</v>
      </c>
      <c r="C76" s="134" t="s">
        <v>165</v>
      </c>
      <c r="D76" s="106">
        <v>2</v>
      </c>
      <c r="E76" s="89" t="s">
        <v>2322</v>
      </c>
      <c r="F76" s="92" t="s">
        <v>566</v>
      </c>
      <c r="G76" s="91" t="s">
        <v>151</v>
      </c>
      <c r="H76" s="92" t="s">
        <v>573</v>
      </c>
      <c r="I76" s="129"/>
      <c r="J76" s="130"/>
      <c r="K76" s="130"/>
    </row>
    <row r="77" s="127" customFormat="1" spans="1:11">
      <c r="A77" s="85">
        <v>74</v>
      </c>
      <c r="B77" s="92" t="s">
        <v>2323</v>
      </c>
      <c r="C77" s="134" t="s">
        <v>159</v>
      </c>
      <c r="D77" s="106">
        <v>194</v>
      </c>
      <c r="E77" s="89" t="s">
        <v>2324</v>
      </c>
      <c r="F77" s="92" t="s">
        <v>561</v>
      </c>
      <c r="G77" s="91" t="s">
        <v>151</v>
      </c>
      <c r="H77" s="92" t="s">
        <v>573</v>
      </c>
      <c r="I77" s="93" t="s">
        <v>2263</v>
      </c>
      <c r="J77" s="130"/>
      <c r="K77" s="130"/>
    </row>
    <row r="78" s="127" customFormat="1" spans="1:11">
      <c r="A78" s="85">
        <v>75</v>
      </c>
      <c r="B78" s="92" t="s">
        <v>2267</v>
      </c>
      <c r="C78" s="134" t="s">
        <v>159</v>
      </c>
      <c r="D78" s="106">
        <v>288</v>
      </c>
      <c r="E78" s="89" t="s">
        <v>2325</v>
      </c>
      <c r="F78" s="92" t="s">
        <v>561</v>
      </c>
      <c r="G78" s="91" t="s">
        <v>151</v>
      </c>
      <c r="H78" s="92" t="s">
        <v>573</v>
      </c>
      <c r="I78" s="93" t="s">
        <v>2263</v>
      </c>
      <c r="J78" s="130"/>
      <c r="K78" s="130"/>
    </row>
    <row r="79" s="127" customFormat="1" spans="1:11">
      <c r="A79" s="85">
        <v>76</v>
      </c>
      <c r="B79" s="92" t="s">
        <v>795</v>
      </c>
      <c r="C79" s="134" t="s">
        <v>216</v>
      </c>
      <c r="D79" s="106">
        <v>958</v>
      </c>
      <c r="E79" s="89" t="s">
        <v>2326</v>
      </c>
      <c r="F79" s="92" t="s">
        <v>561</v>
      </c>
      <c r="G79" s="91" t="s">
        <v>151</v>
      </c>
      <c r="H79" s="92" t="s">
        <v>573</v>
      </c>
      <c r="I79" s="129"/>
      <c r="J79" s="130" t="s">
        <v>2233</v>
      </c>
      <c r="K79" s="130"/>
    </row>
    <row r="80" s="127" customFormat="1" spans="1:11">
      <c r="A80" s="85">
        <v>77</v>
      </c>
      <c r="B80" s="92" t="s">
        <v>2267</v>
      </c>
      <c r="C80" s="134" t="s">
        <v>159</v>
      </c>
      <c r="D80" s="106">
        <v>330</v>
      </c>
      <c r="E80" s="89" t="s">
        <v>2327</v>
      </c>
      <c r="F80" s="92" t="s">
        <v>561</v>
      </c>
      <c r="G80" s="91" t="s">
        <v>151</v>
      </c>
      <c r="H80" s="92" t="s">
        <v>573</v>
      </c>
      <c r="I80" s="93" t="s">
        <v>2263</v>
      </c>
      <c r="J80" s="130"/>
      <c r="K80" s="130"/>
    </row>
    <row r="81" s="127" customFormat="1" spans="1:11">
      <c r="A81" s="85">
        <v>78</v>
      </c>
      <c r="B81" s="92" t="s">
        <v>2328</v>
      </c>
      <c r="C81" s="134" t="s">
        <v>181</v>
      </c>
      <c r="D81" s="106">
        <v>100</v>
      </c>
      <c r="E81" s="89" t="s">
        <v>2329</v>
      </c>
      <c r="F81" s="92" t="s">
        <v>561</v>
      </c>
      <c r="G81" s="91" t="s">
        <v>151</v>
      </c>
      <c r="H81" s="92" t="s">
        <v>573</v>
      </c>
      <c r="I81" s="129" t="s">
        <v>2233</v>
      </c>
      <c r="J81" s="130"/>
      <c r="K81" s="130"/>
    </row>
    <row r="82" s="127" customFormat="1" spans="1:11">
      <c r="A82" s="85">
        <v>79</v>
      </c>
      <c r="B82" s="92" t="s">
        <v>2055</v>
      </c>
      <c r="C82" s="134" t="s">
        <v>159</v>
      </c>
      <c r="D82" s="106">
        <v>205</v>
      </c>
      <c r="E82" s="89" t="s">
        <v>2330</v>
      </c>
      <c r="F82" s="92" t="s">
        <v>561</v>
      </c>
      <c r="G82" s="91" t="s">
        <v>1036</v>
      </c>
      <c r="H82" s="92" t="s">
        <v>575</v>
      </c>
      <c r="I82" s="129"/>
      <c r="J82" s="130"/>
      <c r="K82" s="130"/>
    </row>
    <row r="83" s="127" customFormat="1" spans="1:11">
      <c r="A83" s="85">
        <v>80</v>
      </c>
      <c r="B83" s="92" t="s">
        <v>2331</v>
      </c>
      <c r="C83" s="128" t="s">
        <v>315</v>
      </c>
      <c r="D83" s="106">
        <v>2906.34</v>
      </c>
      <c r="E83" s="89" t="s">
        <v>2332</v>
      </c>
      <c r="F83" s="92" t="s">
        <v>561</v>
      </c>
      <c r="G83" s="91" t="s">
        <v>1036</v>
      </c>
      <c r="H83" s="92" t="s">
        <v>1958</v>
      </c>
      <c r="I83" s="129"/>
      <c r="J83" s="130"/>
      <c r="K83" s="130"/>
    </row>
    <row r="84" s="127" customFormat="1" spans="1:11">
      <c r="A84" s="85">
        <v>81</v>
      </c>
      <c r="B84" s="92"/>
      <c r="C84" s="137"/>
      <c r="D84" s="106"/>
      <c r="E84" s="89"/>
      <c r="F84" s="92"/>
      <c r="G84" s="91"/>
      <c r="H84" s="92"/>
      <c r="I84" s="93"/>
    </row>
    <row r="85" s="127" customFormat="1" spans="1:11">
      <c r="A85" s="85"/>
      <c r="B85" s="138"/>
      <c r="C85" s="93" t="s">
        <v>194</v>
      </c>
      <c r="D85" s="139">
        <v>100063.13</v>
      </c>
      <c r="E85" s="93"/>
      <c r="F85" s="93"/>
      <c r="G85" s="91"/>
      <c r="H85" s="92"/>
      <c r="I85" s="93"/>
    </row>
    <row r="86" s="127" customFormat="1" spans="1:11">
      <c r="A86" s="136" t="s">
        <v>968</v>
      </c>
      <c r="B86" s="140"/>
      <c r="C86" s="141" t="s">
        <v>969</v>
      </c>
      <c r="D86" s="142"/>
      <c r="E86" s="143"/>
      <c r="F86" s="140"/>
      <c r="G86" s="140" t="s">
        <v>714</v>
      </c>
      <c r="H86" s="140"/>
      <c r="I86" s="144"/>
    </row>
    <row r="87" s="127" customFormat="1"/>
    <row r="88" s="127" customFormat="1"/>
    <row r="89" s="127" customFormat="1"/>
    <row r="90" s="127" customFormat="1"/>
    <row r="91" s="127" customFormat="1"/>
    <row r="92" s="127" customFormat="1"/>
    <row r="93" s="127" customFormat="1"/>
    <row r="94" s="127" customFormat="1"/>
    <row r="95" s="127" customFormat="1"/>
    <row r="96" s="127" customFormat="1"/>
    <row r="97" s="127" customFormat="1"/>
    <row r="98" s="127" customFormat="1"/>
    <row r="99" s="127" customFormat="1"/>
    <row r="100" s="127" customFormat="1"/>
    <row r="101" s="127" customFormat="1"/>
    <row r="102" s="127" customFormat="1"/>
    <row r="103" s="127" customFormat="1"/>
    <row r="104" s="127" customFormat="1"/>
    <row r="105" s="127" customFormat="1"/>
    <row r="106" s="127" customFormat="1"/>
    <row r="107" s="127" customFormat="1"/>
    <row r="108" s="127" customFormat="1"/>
    <row r="109" s="127" customFormat="1"/>
    <row r="110" s="127" customFormat="1"/>
    <row r="111" s="127" customFormat="1"/>
    <row r="112" s="127" customFormat="1"/>
    <row r="113" s="127" customFormat="1"/>
    <row r="114" s="127" customFormat="1"/>
    <row r="115" s="127" customFormat="1"/>
    <row r="116" s="127" customFormat="1"/>
    <row r="117" s="127" customFormat="1"/>
    <row r="118" s="127" customFormat="1"/>
    <row r="119" s="127" customFormat="1"/>
    <row r="120" s="127" customFormat="1"/>
    <row r="121" s="127" customFormat="1"/>
    <row r="122" s="127" customFormat="1"/>
    <row r="123" s="127" customFormat="1"/>
    <row r="124" s="127" customFormat="1"/>
    <row r="125" s="127" customFormat="1"/>
    <row r="126" s="127" customFormat="1"/>
    <row r="127" s="127" customFormat="1"/>
    <row r="128" s="127" customFormat="1"/>
    <row r="129" s="127" customFormat="1"/>
    <row r="130" s="127" customFormat="1"/>
    <row r="131" s="127" customFormat="1"/>
    <row r="132" s="127" customFormat="1"/>
    <row r="133" s="127" customFormat="1"/>
    <row r="134" s="127" customFormat="1"/>
    <row r="135" s="127" customFormat="1"/>
    <row r="136" s="127" customFormat="1"/>
    <row r="137" s="127" customFormat="1"/>
    <row r="138" s="127" customFormat="1"/>
    <row r="139" s="127" customFormat="1"/>
    <row r="140" s="127" customFormat="1"/>
    <row r="141" s="127" customFormat="1"/>
    <row r="142" s="127" customFormat="1"/>
    <row r="143" s="127" customFormat="1"/>
    <row r="144" s="127" customFormat="1"/>
    <row r="145" s="127" customFormat="1"/>
    <row r="146" s="127" customFormat="1"/>
    <row r="147" s="127" customFormat="1"/>
    <row r="148" s="127" customFormat="1"/>
    <row r="149" s="127" customFormat="1"/>
    <row r="150" s="127" customFormat="1"/>
    <row r="151" s="127" customFormat="1"/>
    <row r="152" s="127" customFormat="1"/>
    <row r="153" s="127" customFormat="1"/>
    <row r="154" s="127" customFormat="1"/>
    <row r="155" s="127" customFormat="1"/>
    <row r="156" s="127" customFormat="1"/>
    <row r="157" s="127" customFormat="1"/>
    <row r="158" s="127" customFormat="1"/>
    <row r="159" s="127" customFormat="1"/>
    <row r="160" s="127" customFormat="1"/>
    <row r="161" s="127" customFormat="1"/>
    <row r="162" s="127" customFormat="1"/>
    <row r="163" s="127" customFormat="1"/>
    <row r="164" s="127" customFormat="1"/>
    <row r="165" s="127" customFormat="1"/>
    <row r="166" s="127" customFormat="1"/>
    <row r="167" s="127" customFormat="1"/>
    <row r="168" s="127" customFormat="1"/>
    <row r="169" s="127" customFormat="1"/>
    <row r="170" s="127" customFormat="1"/>
    <row r="171" s="127" customFormat="1"/>
    <row r="172" s="127" customFormat="1"/>
    <row r="173" s="127" customFormat="1"/>
    <row r="174" s="127" customFormat="1"/>
    <row r="175" s="127" customFormat="1"/>
    <row r="176" s="127" customFormat="1"/>
    <row r="177" s="127" customFormat="1"/>
    <row r="178" s="127" customFormat="1"/>
    <row r="179" s="127" customFormat="1"/>
    <row r="180" s="127" customFormat="1"/>
    <row r="181" s="127" customFormat="1"/>
    <row r="182" s="127" customFormat="1"/>
    <row r="183" s="127" customFormat="1"/>
    <row r="184" s="127" customFormat="1"/>
    <row r="185" s="127" customFormat="1"/>
    <row r="186" s="127" customFormat="1"/>
    <row r="187" s="127" customFormat="1"/>
    <row r="188" s="127" customFormat="1"/>
    <row r="189" s="127" customFormat="1"/>
    <row r="190" s="127" customFormat="1"/>
    <row r="191" s="127" customFormat="1"/>
    <row r="192" s="127" customFormat="1"/>
    <row r="193" s="127" customFormat="1"/>
    <row r="194" s="127" customFormat="1"/>
    <row r="195" s="127" customFormat="1"/>
    <row r="196" s="127" customFormat="1"/>
    <row r="197" s="127" customFormat="1"/>
    <row r="198" s="127" customFormat="1"/>
    <row r="199" s="127" customFormat="1"/>
    <row r="200" s="127" customFormat="1"/>
    <row r="201" s="127" customFormat="1"/>
    <row r="202" s="127" customFormat="1"/>
    <row r="203" s="127" customFormat="1"/>
    <row r="204" s="127" customFormat="1"/>
    <row r="205" s="127" customFormat="1"/>
    <row r="206" s="127" customFormat="1"/>
    <row r="207" s="127" customFormat="1"/>
    <row r="208" s="127" customFormat="1"/>
    <row r="209" s="127" customFormat="1"/>
    <row r="210" s="127" customFormat="1"/>
    <row r="211" s="127" customFormat="1"/>
    <row r="212" s="127" customFormat="1"/>
    <row r="213" s="127" customFormat="1"/>
    <row r="214" s="127" customFormat="1"/>
    <row r="215" s="127" customFormat="1"/>
    <row r="216" s="127" customFormat="1"/>
    <row r="217" s="127" customFormat="1"/>
    <row r="218" s="127" customFormat="1"/>
    <row r="219" s="127" customFormat="1"/>
    <row r="220" s="127" customFormat="1"/>
    <row r="221" s="127" customFormat="1"/>
    <row r="222" s="127" customFormat="1"/>
    <row r="223" s="127" customFormat="1"/>
    <row r="224" s="127" customFormat="1"/>
    <row r="225" s="127" customFormat="1"/>
    <row r="226" s="127" customFormat="1"/>
    <row r="227" s="127" customFormat="1"/>
    <row r="228" s="127" customFormat="1"/>
    <row r="229" s="127" customFormat="1"/>
    <row r="230" s="127" customFormat="1"/>
    <row r="231" s="127" customFormat="1"/>
    <row r="232" s="127" customFormat="1"/>
    <row r="233" s="127" customFormat="1"/>
    <row r="234" s="127" customFormat="1"/>
    <row r="235" s="127" customFormat="1"/>
    <row r="236" s="127" customFormat="1"/>
    <row r="237" s="127" customFormat="1"/>
    <row r="238" s="127" customFormat="1"/>
    <row r="239" s="127" customFormat="1"/>
    <row r="240" s="127" customFormat="1"/>
    <row r="241" s="127" customFormat="1"/>
    <row r="242" s="127" customFormat="1"/>
    <row r="243" s="127" customFormat="1"/>
    <row r="244" s="127" customFormat="1"/>
    <row r="245" s="127" customFormat="1"/>
    <row r="246" s="127" customFormat="1"/>
    <row r="247" s="127" customFormat="1"/>
    <row r="248" s="127" customFormat="1"/>
    <row r="249" s="127" customFormat="1"/>
    <row r="250" s="127" customFormat="1"/>
    <row r="251" s="127" customFormat="1"/>
    <row r="252" s="127" customFormat="1"/>
    <row r="253" s="127" customFormat="1"/>
    <row r="254" s="127" customFormat="1"/>
    <row r="255" s="127" customFormat="1"/>
    <row r="256" s="127" customFormat="1"/>
    <row r="257" s="127" customFormat="1"/>
    <row r="258" s="127" customFormat="1"/>
    <row r="259" s="127" customFormat="1"/>
    <row r="260" s="127" customFormat="1"/>
    <row r="261" s="127" customFormat="1"/>
    <row r="262" s="127" customFormat="1"/>
    <row r="263" s="127" customFormat="1"/>
    <row r="264" s="127" customFormat="1"/>
    <row r="265" s="127" customFormat="1"/>
    <row r="266" s="127" customFormat="1"/>
    <row r="267" s="127" customFormat="1"/>
    <row r="268" s="127" customFormat="1"/>
    <row r="269" s="127" customFormat="1"/>
    <row r="270" s="127" customFormat="1"/>
    <row r="271" s="127" customFormat="1"/>
    <row r="272" s="127" customFormat="1"/>
    <row r="273" s="127" customFormat="1"/>
    <row r="274" s="127" customFormat="1"/>
    <row r="275" s="127" customFormat="1"/>
    <row r="276" s="127" customFormat="1"/>
    <row r="277" s="127" customFormat="1"/>
    <row r="278" s="127" customFormat="1"/>
    <row r="279" s="127" customFormat="1"/>
    <row r="280" s="127" customFormat="1"/>
    <row r="281" s="127" customFormat="1"/>
    <row r="282" s="127" customFormat="1"/>
    <row r="283" s="127" customFormat="1"/>
    <row r="284" s="127" customFormat="1"/>
    <row r="285" s="127" customFormat="1"/>
    <row r="286" s="127" customFormat="1"/>
    <row r="287" s="127" customFormat="1"/>
    <row r="288" s="127" customFormat="1"/>
    <row r="289" s="127" customFormat="1"/>
    <row r="290" s="127" customFormat="1"/>
    <row r="291" s="127" customFormat="1"/>
    <row r="292" s="127" customFormat="1"/>
    <row r="293" s="127" customFormat="1"/>
    <row r="294" s="127" customFormat="1"/>
    <row r="295" s="127" customFormat="1"/>
    <row r="296" s="127" customFormat="1"/>
    <row r="297" s="127" customFormat="1"/>
    <row r="298" s="127" customFormat="1"/>
    <row r="299" s="127" customFormat="1"/>
    <row r="300" s="127" customFormat="1"/>
    <row r="301" s="127" customFormat="1"/>
    <row r="302" s="127" customFormat="1"/>
    <row r="303" s="127" customFormat="1"/>
    <row r="304" s="127" customFormat="1"/>
    <row r="305" s="127" customFormat="1"/>
    <row r="306" s="127" customFormat="1"/>
    <row r="307" s="127" customFormat="1"/>
    <row r="308" s="127" customFormat="1"/>
    <row r="309" s="127" customFormat="1"/>
    <row r="310" s="127" customFormat="1"/>
    <row r="311" s="127" customFormat="1"/>
    <row r="312" s="127" customFormat="1"/>
    <row r="313" s="127" customFormat="1"/>
    <row r="314" s="127" customFormat="1"/>
    <row r="315" s="127" customFormat="1"/>
    <row r="316" s="127" customFormat="1"/>
    <row r="317" s="127" customFormat="1"/>
    <row r="318" s="127" customFormat="1"/>
    <row r="319" s="127" customFormat="1"/>
    <row r="320" s="127" customFormat="1"/>
    <row r="321" s="127" customFormat="1"/>
    <row r="322" s="127" customFormat="1"/>
    <row r="323" s="127" customFormat="1"/>
    <row r="324" s="127" customFormat="1"/>
    <row r="325" s="127" customFormat="1"/>
    <row r="326" s="127" customFormat="1"/>
    <row r="327" s="127" customFormat="1"/>
    <row r="328" s="127" customFormat="1"/>
    <row r="329" s="127" customFormat="1"/>
    <row r="330" s="127" customFormat="1"/>
    <row r="331" s="127" customFormat="1"/>
    <row r="332" s="127" customFormat="1"/>
    <row r="333" s="127" customFormat="1"/>
    <row r="334" s="127" customFormat="1"/>
    <row r="335" s="127" customFormat="1"/>
    <row r="336" s="127" customFormat="1"/>
    <row r="337" s="127" customFormat="1"/>
    <row r="338" s="127" customFormat="1"/>
    <row r="339" s="127" customFormat="1"/>
    <row r="340" s="127" customFormat="1"/>
    <row r="341" s="127" customFormat="1"/>
    <row r="342" s="127" customFormat="1"/>
    <row r="343" s="127" customFormat="1"/>
    <row r="344" s="127" customFormat="1"/>
    <row r="345" s="127" customFormat="1"/>
    <row r="346" s="127" customFormat="1"/>
    <row r="347" s="127" customFormat="1"/>
    <row r="348" s="127" customFormat="1"/>
    <row r="349" s="127" customFormat="1"/>
    <row r="350" s="127" customFormat="1"/>
    <row r="351" s="127" customFormat="1"/>
    <row r="352" s="127" customFormat="1"/>
    <row r="353" s="127" customFormat="1"/>
    <row r="354" s="127" customFormat="1"/>
    <row r="355" s="127" customFormat="1"/>
    <row r="356" s="127" customFormat="1"/>
    <row r="357" s="127" customFormat="1"/>
    <row r="358" s="127" customFormat="1"/>
    <row r="359" s="127" customFormat="1"/>
    <row r="360" s="127" customFormat="1"/>
    <row r="361" s="127" customFormat="1"/>
    <row r="362" s="127" customFormat="1"/>
    <row r="363" s="127" customFormat="1"/>
    <row r="364" s="127" customFormat="1"/>
    <row r="365" s="127" customFormat="1"/>
    <row r="366" s="127" customFormat="1"/>
    <row r="367" s="127" customFormat="1"/>
    <row r="368" s="127" customFormat="1"/>
    <row r="369" s="127" customFormat="1"/>
    <row r="370" s="127" customFormat="1"/>
    <row r="371" s="127" customFormat="1"/>
    <row r="372" s="127" customFormat="1"/>
    <row r="373" s="127" customFormat="1"/>
    <row r="374" s="127" customFormat="1"/>
    <row r="375" s="127" customFormat="1"/>
    <row r="376" s="127" customFormat="1"/>
    <row r="377" s="127" customFormat="1"/>
    <row r="378" s="127" customFormat="1"/>
    <row r="379" s="127" customFormat="1"/>
    <row r="380" s="127" customFormat="1"/>
    <row r="381" s="127" customFormat="1"/>
    <row r="382" s="127" customFormat="1"/>
    <row r="383" s="127" customFormat="1"/>
    <row r="384" s="127" customFormat="1"/>
    <row r="385" s="127" customFormat="1"/>
    <row r="386" s="127" customFormat="1"/>
    <row r="387" s="127" customFormat="1"/>
    <row r="388" s="127" customFormat="1"/>
    <row r="389" s="127" customFormat="1"/>
    <row r="390" s="127" customFormat="1"/>
    <row r="391" s="127" customFormat="1"/>
    <row r="392" s="127" customFormat="1"/>
    <row r="393" s="127" customFormat="1"/>
    <row r="394" s="127" customFormat="1"/>
    <row r="395" s="127" customFormat="1"/>
    <row r="396" s="127" customFormat="1"/>
    <row r="397" s="127" customFormat="1"/>
    <row r="398" s="127" customFormat="1"/>
    <row r="399" s="127" customFormat="1"/>
    <row r="400" s="127" customFormat="1"/>
    <row r="401" s="127" customFormat="1"/>
    <row r="402" s="127" customFormat="1"/>
    <row r="403" s="127" customFormat="1"/>
    <row r="404" s="127" customFormat="1"/>
    <row r="405" s="127" customFormat="1"/>
    <row r="406" s="127" customFormat="1"/>
    <row r="407" s="127" customFormat="1"/>
    <row r="408" s="127" customFormat="1"/>
    <row r="409" s="127" customFormat="1"/>
    <row r="410" s="127" customFormat="1"/>
    <row r="411" s="127" customFormat="1"/>
    <row r="412" s="127" customFormat="1"/>
    <row r="413" s="127" customFormat="1"/>
    <row r="414" s="127" customFormat="1"/>
    <row r="415" s="127" customFormat="1"/>
    <row r="416" s="127" customFormat="1"/>
    <row r="417" s="127" customFormat="1"/>
    <row r="418" s="127" customFormat="1"/>
    <row r="419" s="127" customFormat="1"/>
    <row r="420" s="127" customFormat="1"/>
    <row r="421" s="127" customFormat="1"/>
    <row r="422" s="127" customFormat="1"/>
    <row r="423" s="127" customFormat="1"/>
    <row r="424" s="127" customFormat="1"/>
    <row r="425" s="127" customFormat="1"/>
    <row r="426" s="127" customFormat="1"/>
    <row r="427" s="127" customFormat="1"/>
    <row r="428" s="127" customFormat="1"/>
    <row r="429" s="127" customFormat="1"/>
    <row r="430" s="127" customFormat="1"/>
    <row r="431" s="127" customFormat="1"/>
    <row r="432" s="127" customFormat="1"/>
    <row r="433" s="127" customFormat="1"/>
    <row r="434" s="127" customFormat="1"/>
    <row r="435" s="127" customFormat="1"/>
    <row r="436" s="127" customFormat="1"/>
    <row r="437" s="127" customFormat="1"/>
    <row r="438" s="127" customFormat="1"/>
    <row r="439" s="127" customFormat="1"/>
    <row r="440" s="127" customFormat="1"/>
    <row r="441" s="127" customFormat="1"/>
    <row r="442" s="127" customFormat="1"/>
    <row r="443" s="127" customFormat="1"/>
    <row r="444" s="127" customFormat="1"/>
    <row r="445" s="127" customFormat="1"/>
    <row r="446" s="127" customFormat="1"/>
    <row r="447" s="127" customFormat="1"/>
    <row r="448" s="127" customFormat="1"/>
    <row r="449" s="127" customFormat="1"/>
    <row r="450" s="127" customFormat="1"/>
    <row r="451" s="127" customFormat="1"/>
    <row r="452" s="127" customFormat="1"/>
    <row r="453" s="127" customFormat="1"/>
    <row r="454" s="127" customFormat="1"/>
    <row r="455" s="127" customFormat="1"/>
    <row r="456" s="127" customFormat="1"/>
    <row r="457" s="127" customFormat="1"/>
    <row r="458" s="127" customFormat="1"/>
    <row r="459" s="127" customFormat="1"/>
    <row r="460" s="127" customFormat="1"/>
    <row r="461" s="127" customFormat="1"/>
    <row r="462" s="127" customFormat="1"/>
    <row r="463" s="127" customFormat="1"/>
    <row r="464" s="127" customFormat="1"/>
    <row r="465" s="127" customFormat="1"/>
    <row r="466" s="127" customFormat="1"/>
    <row r="467" s="127" customFormat="1"/>
    <row r="468" s="127" customFormat="1"/>
    <row r="469" s="127" customFormat="1"/>
    <row r="470" s="127" customFormat="1"/>
    <row r="471" s="127" customFormat="1"/>
    <row r="472" s="127" customFormat="1"/>
    <row r="473" s="127" customFormat="1"/>
    <row r="474" s="127" customFormat="1"/>
    <row r="475" s="127" customFormat="1"/>
    <row r="476" s="127" customFormat="1"/>
    <row r="477" s="127" customFormat="1"/>
    <row r="478" s="127" customFormat="1"/>
    <row r="479" s="127" customFormat="1"/>
    <row r="480" s="127" customFormat="1"/>
    <row r="481" s="127" customFormat="1"/>
    <row r="482" s="127" customFormat="1"/>
    <row r="483" s="127" customFormat="1"/>
    <row r="484" s="127" customFormat="1"/>
    <row r="485" s="127" customFormat="1"/>
    <row r="486" s="127" customFormat="1"/>
    <row r="487" s="127" customFormat="1"/>
    <row r="488" s="127" customFormat="1"/>
    <row r="489" s="127" customFormat="1"/>
    <row r="490" s="127" customFormat="1"/>
    <row r="491" s="127" customFormat="1"/>
    <row r="492" s="127" customFormat="1"/>
    <row r="493" s="127" customFormat="1"/>
    <row r="494" s="127" customFormat="1"/>
    <row r="495" s="127" customFormat="1"/>
    <row r="496" s="127" customFormat="1"/>
    <row r="497" s="127" customFormat="1"/>
    <row r="498" s="127" customFormat="1"/>
    <row r="499" s="127" customFormat="1"/>
    <row r="500" s="127" customFormat="1"/>
    <row r="501" s="127" customFormat="1"/>
    <row r="502" s="127" customFormat="1"/>
    <row r="503" s="127" customFormat="1"/>
    <row r="504" s="127" customFormat="1"/>
    <row r="505" s="127" customFormat="1"/>
    <row r="506" s="127" customFormat="1"/>
    <row r="507" s="127" customFormat="1"/>
    <row r="508" s="127" customFormat="1"/>
    <row r="509" s="127" customFormat="1"/>
    <row r="510" s="127" customFormat="1"/>
    <row r="511" s="127" customFormat="1"/>
    <row r="512" s="127" customFormat="1"/>
    <row r="513" s="127" customFormat="1"/>
    <row r="514" s="127" customFormat="1"/>
    <row r="515" s="127" customFormat="1"/>
    <row r="516" s="127" customFormat="1"/>
    <row r="517" s="127" customFormat="1"/>
    <row r="518" s="127" customFormat="1"/>
    <row r="519" s="127" customFormat="1"/>
    <row r="520" s="127" customFormat="1"/>
    <row r="521" s="127" customFormat="1"/>
    <row r="522" s="127" customFormat="1"/>
    <row r="523" s="127" customFormat="1"/>
    <row r="524" s="127" customFormat="1"/>
    <row r="525" s="127" customFormat="1"/>
    <row r="526" s="127" customFormat="1"/>
    <row r="527" s="127" customFormat="1"/>
    <row r="528" s="127" customFormat="1"/>
    <row r="529" s="127" customFormat="1"/>
    <row r="530" s="127" customFormat="1"/>
    <row r="531" s="127" customFormat="1"/>
    <row r="532" s="127" customFormat="1"/>
    <row r="533" s="127" customFormat="1"/>
    <row r="534" s="127" customFormat="1"/>
    <row r="535" s="127" customFormat="1"/>
    <row r="536" s="127" customFormat="1"/>
    <row r="537" s="127" customFormat="1"/>
    <row r="538" s="127" customFormat="1"/>
    <row r="539" s="127" customFormat="1"/>
    <row r="540" s="127" customFormat="1"/>
    <row r="541" s="127" customFormat="1"/>
    <row r="542" s="127" customFormat="1"/>
    <row r="543" s="127" customFormat="1"/>
    <row r="544" s="127" customFormat="1"/>
    <row r="545" s="127" customFormat="1"/>
    <row r="546" s="127" customFormat="1"/>
    <row r="547" s="127" customFormat="1"/>
    <row r="548" s="127" customFormat="1"/>
    <row r="549" s="127" customFormat="1"/>
    <row r="550" s="127" customFormat="1"/>
    <row r="551" s="127" customFormat="1"/>
    <row r="552" s="127" customFormat="1"/>
    <row r="553" s="127" customFormat="1"/>
    <row r="554" s="127" customFormat="1"/>
    <row r="555" s="127" customFormat="1"/>
    <row r="556" s="127" customFormat="1"/>
    <row r="557" s="127" customFormat="1"/>
    <row r="558" s="127" customFormat="1"/>
    <row r="559" s="127" customFormat="1"/>
    <row r="560" s="127" customFormat="1"/>
    <row r="561" s="127" customFormat="1"/>
    <row r="562" s="127" customFormat="1"/>
    <row r="563" s="127" customFormat="1"/>
    <row r="564" s="127" customFormat="1"/>
    <row r="565" s="127" customFormat="1"/>
    <row r="566" s="127" customFormat="1"/>
    <row r="567" s="127" customFormat="1"/>
    <row r="568" s="127" customFormat="1"/>
    <row r="569" s="127" customFormat="1"/>
    <row r="570" s="127" customFormat="1"/>
    <row r="571" s="127" customFormat="1"/>
    <row r="572" s="127" customFormat="1"/>
    <row r="573" s="127" customFormat="1"/>
    <row r="574" s="127" customFormat="1"/>
    <row r="575" s="127" customFormat="1"/>
    <row r="576" s="127" customFormat="1"/>
    <row r="577" s="127" customFormat="1"/>
    <row r="578" s="127" customFormat="1"/>
    <row r="579" s="127" customFormat="1"/>
    <row r="580" s="127" customFormat="1"/>
    <row r="581" s="127" customFormat="1"/>
    <row r="582" s="127" customFormat="1"/>
    <row r="583" s="127" customFormat="1"/>
    <row r="584" s="127" customFormat="1"/>
    <row r="585" s="127" customFormat="1"/>
    <row r="586" s="127" customFormat="1"/>
    <row r="587" s="127" customFormat="1"/>
    <row r="588" s="127" customFormat="1"/>
    <row r="589" s="127" customFormat="1"/>
    <row r="590" s="127" customFormat="1"/>
    <row r="591" s="127" customFormat="1"/>
    <row r="592" s="127" customFormat="1"/>
    <row r="593" s="127" customFormat="1"/>
    <row r="594" s="127" customFormat="1"/>
    <row r="595" s="127" customFormat="1"/>
    <row r="596" s="127" customFormat="1"/>
    <row r="597" s="127" customFormat="1"/>
    <row r="598" s="127" customFormat="1"/>
    <row r="599" s="127" customFormat="1"/>
    <row r="600" s="127" customFormat="1"/>
    <row r="601" s="127" customFormat="1"/>
    <row r="602" s="127" customFormat="1"/>
    <row r="603" s="127" customFormat="1"/>
    <row r="604" s="127" customFormat="1"/>
    <row r="605" s="127" customFormat="1"/>
    <row r="606" s="127" customFormat="1"/>
    <row r="607" s="127" customFormat="1"/>
    <row r="608" s="127" customFormat="1"/>
    <row r="609" s="127" customFormat="1"/>
    <row r="610" s="127" customFormat="1"/>
    <row r="611" s="127" customFormat="1"/>
    <row r="612" s="127" customFormat="1"/>
    <row r="613" s="127" customFormat="1"/>
    <row r="614" s="127" customFormat="1"/>
    <row r="615" s="127" customFormat="1"/>
    <row r="616" s="127" customFormat="1"/>
    <row r="617" s="127" customFormat="1"/>
    <row r="618" s="127" customFormat="1"/>
    <row r="619" s="127" customFormat="1"/>
    <row r="620" s="127" customFormat="1"/>
    <row r="621" s="127" customFormat="1"/>
    <row r="622" s="127" customFormat="1"/>
    <row r="623" s="127" customFormat="1"/>
    <row r="624" s="127" customFormat="1"/>
    <row r="625" s="127" customFormat="1"/>
    <row r="626" s="127" customFormat="1"/>
    <row r="627" s="127" customFormat="1"/>
    <row r="628" s="127" customFormat="1"/>
    <row r="629" s="127" customFormat="1"/>
    <row r="630" s="127" customFormat="1"/>
    <row r="631" s="127" customFormat="1"/>
    <row r="632" s="127" customFormat="1"/>
    <row r="633" s="127" customFormat="1"/>
    <row r="634" s="127" customFormat="1"/>
    <row r="635" s="127" customFormat="1"/>
    <row r="636" s="127" customFormat="1"/>
    <row r="637" s="127" customFormat="1"/>
    <row r="638" s="127" customFormat="1"/>
    <row r="639" s="127" customFormat="1"/>
    <row r="640" s="127" customFormat="1"/>
    <row r="641" s="127" customFormat="1"/>
    <row r="642" s="127" customFormat="1"/>
    <row r="643" s="127" customFormat="1"/>
    <row r="644" s="127" customFormat="1"/>
    <row r="645" s="127" customFormat="1"/>
    <row r="646" s="127" customFormat="1"/>
    <row r="647" s="127" customFormat="1"/>
    <row r="648" s="127" customFormat="1"/>
    <row r="649" s="127" customFormat="1"/>
    <row r="650" s="127" customFormat="1"/>
    <row r="651" s="127" customFormat="1"/>
    <row r="652" s="127" customFormat="1"/>
    <row r="653" s="127" customFormat="1"/>
    <row r="654" s="127" customFormat="1"/>
    <row r="655" s="127" customFormat="1"/>
    <row r="656" s="127" customFormat="1"/>
    <row r="657" s="127" customFormat="1"/>
    <row r="658" s="127" customFormat="1"/>
    <row r="659" s="127" customFormat="1"/>
    <row r="660" s="127" customFormat="1"/>
    <row r="661" s="127" customFormat="1"/>
    <row r="662" s="127" customFormat="1"/>
    <row r="663" s="127" customFormat="1"/>
    <row r="664" s="127" customFormat="1"/>
    <row r="665" s="127" customFormat="1"/>
    <row r="666" s="127" customFormat="1"/>
    <row r="667" s="127" customFormat="1"/>
    <row r="668" s="127" customFormat="1"/>
    <row r="669" s="127" customFormat="1"/>
    <row r="670" s="127" customFormat="1"/>
    <row r="671" s="127" customFormat="1"/>
    <row r="672" s="127" customFormat="1"/>
    <row r="673" s="127" customFormat="1"/>
    <row r="674" s="127" customFormat="1"/>
    <row r="675" s="127" customFormat="1"/>
    <row r="676" s="127" customFormat="1"/>
    <row r="677" s="127" customFormat="1"/>
    <row r="678" s="127" customFormat="1"/>
    <row r="679" s="127" customFormat="1"/>
    <row r="680" s="127" customFormat="1"/>
    <row r="681" s="127" customFormat="1"/>
    <row r="682" s="127" customFormat="1"/>
    <row r="683" s="127" customFormat="1"/>
    <row r="684" s="127" customFormat="1"/>
    <row r="685" s="127" customFormat="1"/>
    <row r="686" s="127" customFormat="1"/>
    <row r="687" s="127" customFormat="1"/>
    <row r="688" s="127" customFormat="1"/>
    <row r="689" s="127" customFormat="1"/>
    <row r="690" s="127" customFormat="1"/>
    <row r="691" s="127" customFormat="1"/>
    <row r="692" s="127" customFormat="1"/>
    <row r="693" s="127" customFormat="1"/>
    <row r="694" s="127" customFormat="1"/>
    <row r="695" s="127" customFormat="1"/>
    <row r="696" s="127" customFormat="1"/>
    <row r="697" s="127" customFormat="1"/>
    <row r="698" s="127" customFormat="1"/>
    <row r="699" s="127" customFormat="1"/>
    <row r="700" s="127" customFormat="1"/>
    <row r="701" s="127" customFormat="1"/>
    <row r="702" s="127" customFormat="1"/>
    <row r="703" s="127" customFormat="1"/>
    <row r="704" s="127" customFormat="1"/>
    <row r="705" s="127" customFormat="1"/>
    <row r="706" s="127" customFormat="1"/>
    <row r="707" s="127" customFormat="1"/>
    <row r="708" s="127" customFormat="1"/>
    <row r="709" s="127" customFormat="1"/>
    <row r="710" s="127" customFormat="1"/>
    <row r="711" s="127" customFormat="1"/>
    <row r="712" s="127" customFormat="1"/>
    <row r="713" s="127" customFormat="1"/>
    <row r="714" s="127" customFormat="1"/>
    <row r="715" s="127" customFormat="1"/>
    <row r="716" s="127" customFormat="1"/>
    <row r="717" s="127" customFormat="1"/>
    <row r="718" s="127" customFormat="1"/>
    <row r="719" s="127" customFormat="1"/>
    <row r="720" s="127" customFormat="1"/>
    <row r="721" s="127" customFormat="1"/>
    <row r="722" s="127" customFormat="1"/>
    <row r="723" s="127" customFormat="1"/>
    <row r="724" s="127" customFormat="1"/>
    <row r="725" s="127" customFormat="1"/>
    <row r="726" s="127" customFormat="1"/>
    <row r="727" s="127" customFormat="1"/>
    <row r="728" s="127" customFormat="1"/>
    <row r="729" s="127" customFormat="1"/>
    <row r="730" s="127" customFormat="1"/>
    <row r="731" s="127" customFormat="1"/>
    <row r="732" s="127" customFormat="1"/>
    <row r="733" s="127" customFormat="1"/>
    <row r="734" s="127" customFormat="1"/>
    <row r="735" s="127" customFormat="1"/>
    <row r="736" s="127" customFormat="1"/>
    <row r="737" s="127" customFormat="1"/>
    <row r="738" s="127" customFormat="1"/>
    <row r="739" s="127" customFormat="1"/>
    <row r="740" s="127" customFormat="1"/>
    <row r="741" s="127" customFormat="1"/>
    <row r="742" s="127" customFormat="1"/>
    <row r="743" s="127" customFormat="1"/>
    <row r="744" s="127" customFormat="1"/>
    <row r="745" s="127" customFormat="1"/>
    <row r="746" s="127" customFormat="1"/>
    <row r="747" s="127" customFormat="1"/>
    <row r="748" s="127" customFormat="1"/>
    <row r="749" s="127" customFormat="1"/>
    <row r="750" s="127" customFormat="1"/>
    <row r="751" s="127" customFormat="1"/>
    <row r="752" s="127" customFormat="1"/>
    <row r="753" s="127" customFormat="1"/>
    <row r="754" s="127" customFormat="1"/>
    <row r="755" s="127" customFormat="1"/>
    <row r="756" s="127" customFormat="1"/>
    <row r="757" s="127" customFormat="1"/>
    <row r="758" s="127" customFormat="1"/>
    <row r="759" s="127" customFormat="1"/>
    <row r="760" s="127" customFormat="1"/>
    <row r="761" s="127" customFormat="1"/>
    <row r="762" s="127" customFormat="1"/>
    <row r="763" s="127" customFormat="1"/>
    <row r="764" s="127" customFormat="1"/>
    <row r="765" s="127" customFormat="1"/>
    <row r="766" s="127" customFormat="1"/>
    <row r="767" s="127" customFormat="1"/>
    <row r="768" s="127" customFormat="1"/>
    <row r="769" s="127" customFormat="1"/>
    <row r="770" s="127" customFormat="1"/>
    <row r="771" s="127" customFormat="1"/>
    <row r="772" s="127" customFormat="1"/>
    <row r="773" s="127" customFormat="1"/>
    <row r="774" s="127" customFormat="1"/>
    <row r="775" s="127" customFormat="1"/>
    <row r="776" s="127" customFormat="1"/>
    <row r="777" s="127" customFormat="1"/>
    <row r="778" s="127" customFormat="1"/>
    <row r="779" s="127" customFormat="1"/>
    <row r="780" s="127" customFormat="1"/>
    <row r="781" s="127" customFormat="1"/>
    <row r="782" s="127" customFormat="1"/>
    <row r="783" s="127" customFormat="1"/>
    <row r="784" s="127" customFormat="1"/>
    <row r="785" s="127" customFormat="1"/>
    <row r="786" s="127" customFormat="1"/>
    <row r="787" s="127" customFormat="1"/>
    <row r="788" s="127" customFormat="1"/>
    <row r="789" s="127" customFormat="1"/>
    <row r="790" s="127" customFormat="1"/>
    <row r="791" s="127" customFormat="1"/>
    <row r="792" s="127" customFormat="1"/>
    <row r="793" s="127" customFormat="1"/>
    <row r="794" s="127" customFormat="1"/>
    <row r="795" s="127" customFormat="1"/>
    <row r="796" s="127" customFormat="1"/>
    <row r="797" s="127" customFormat="1"/>
    <row r="798" s="127" customFormat="1"/>
    <row r="799" s="127" customFormat="1"/>
    <row r="800" s="127" customFormat="1"/>
    <row r="801" s="127" customFormat="1"/>
    <row r="802" s="127" customFormat="1"/>
    <row r="803" s="127" customFormat="1"/>
    <row r="804" s="127" customFormat="1"/>
    <row r="805" s="127" customFormat="1"/>
    <row r="806" s="127" customFormat="1"/>
    <row r="807" s="127" customFormat="1"/>
    <row r="808" s="127" customFormat="1"/>
    <row r="809" s="127" customFormat="1"/>
    <row r="810" s="127" customFormat="1"/>
    <row r="811" s="127" customFormat="1"/>
    <row r="812" s="127" customFormat="1"/>
    <row r="813" s="127" customFormat="1"/>
    <row r="814" s="127" customFormat="1"/>
    <row r="815" s="127" customFormat="1"/>
    <row r="816" s="127" customFormat="1"/>
    <row r="817" s="127" customFormat="1"/>
    <row r="818" s="127" customFormat="1"/>
    <row r="819" s="127" customFormat="1"/>
    <row r="820" s="127" customFormat="1"/>
    <row r="821" s="127" customFormat="1"/>
    <row r="822" s="127" customFormat="1"/>
    <row r="823" s="127" customFormat="1"/>
    <row r="824" s="127" customFormat="1"/>
    <row r="825" s="127" customFormat="1"/>
    <row r="826" s="127" customFormat="1"/>
    <row r="827" s="127" customFormat="1"/>
    <row r="828" s="127" customFormat="1"/>
    <row r="829" s="127" customFormat="1"/>
    <row r="830" s="127" customFormat="1"/>
    <row r="831" s="127" customFormat="1"/>
    <row r="832" s="127" customFormat="1"/>
    <row r="833" s="127" customFormat="1"/>
    <row r="834" s="127" customFormat="1"/>
    <row r="835" s="127" customFormat="1"/>
    <row r="836" s="127" customFormat="1"/>
    <row r="837" s="127" customFormat="1"/>
    <row r="838" s="127" customFormat="1"/>
    <row r="839" s="127" customFormat="1"/>
    <row r="840" s="127" customFormat="1"/>
    <row r="841" s="127" customFormat="1"/>
    <row r="842" s="127" customFormat="1"/>
    <row r="843" s="127" customFormat="1"/>
    <row r="844" s="127" customFormat="1"/>
    <row r="845" s="127" customFormat="1"/>
    <row r="846" s="127" customFormat="1"/>
    <row r="847" s="127" customFormat="1"/>
    <row r="848" s="127" customFormat="1"/>
    <row r="849" s="127" customFormat="1"/>
    <row r="850" s="127" customFormat="1"/>
    <row r="851" s="127" customFormat="1"/>
    <row r="852" s="127" customFormat="1"/>
    <row r="853" s="127" customFormat="1"/>
    <row r="854" s="127" customFormat="1"/>
    <row r="855" s="127" customFormat="1"/>
    <row r="856" s="127" customFormat="1"/>
    <row r="857" s="127" customFormat="1"/>
    <row r="858" s="127" customFormat="1"/>
    <row r="859" s="127" customFormat="1"/>
    <row r="860" s="127" customFormat="1"/>
    <row r="861" s="127" customFormat="1"/>
    <row r="862" s="127" customFormat="1"/>
    <row r="863" s="127" customFormat="1"/>
    <row r="864" s="127" customFormat="1"/>
    <row r="865" s="127" customFormat="1"/>
    <row r="866" s="127" customFormat="1"/>
    <row r="867" s="127" customFormat="1"/>
    <row r="868" s="127" customFormat="1"/>
    <row r="869" s="127" customFormat="1"/>
    <row r="870" s="127" customFormat="1"/>
    <row r="871" s="127" customFormat="1"/>
    <row r="872" s="127" customFormat="1"/>
    <row r="873" s="127" customFormat="1"/>
    <row r="874" s="127" customFormat="1"/>
    <row r="875" s="127" customFormat="1"/>
    <row r="876" s="127" customFormat="1"/>
    <row r="877" s="127" customFormat="1"/>
    <row r="878" s="127" customFormat="1"/>
    <row r="879" s="127" customFormat="1"/>
    <row r="880" s="127" customFormat="1"/>
    <row r="881" s="127" customFormat="1"/>
    <row r="882" s="127" customFormat="1"/>
    <row r="883" s="127" customFormat="1"/>
    <row r="884" s="127" customFormat="1"/>
    <row r="885" s="127" customFormat="1"/>
    <row r="886" s="127" customFormat="1"/>
    <row r="887" s="127" customFormat="1"/>
    <row r="888" s="127" customFormat="1"/>
    <row r="889" s="127" customFormat="1"/>
    <row r="890" s="127" customFormat="1"/>
    <row r="891" s="127" customFormat="1"/>
    <row r="892" s="127" customFormat="1"/>
    <row r="893" s="127" customFormat="1"/>
    <row r="894" s="127" customFormat="1"/>
    <row r="895" s="127" customFormat="1"/>
    <row r="896" s="127" customFormat="1"/>
    <row r="897" s="127" customFormat="1"/>
    <row r="898" s="127" customFormat="1"/>
    <row r="899" s="127" customFormat="1"/>
    <row r="900" s="127" customFormat="1"/>
    <row r="901" s="127" customFormat="1"/>
    <row r="902" s="127" customFormat="1"/>
    <row r="903" s="127" customFormat="1"/>
    <row r="904" s="127" customFormat="1"/>
    <row r="905" s="127" customFormat="1"/>
    <row r="906" s="127" customFormat="1"/>
    <row r="907" s="127" customFormat="1"/>
    <row r="908" s="127" customFormat="1"/>
    <row r="909" s="127" customFormat="1"/>
    <row r="910" s="127" customFormat="1"/>
    <row r="911" s="127" customFormat="1"/>
    <row r="912" s="127" customFormat="1"/>
    <row r="913" s="127" customFormat="1"/>
    <row r="914" s="127" customFormat="1"/>
    <row r="915" s="127" customFormat="1"/>
    <row r="916" s="127" customFormat="1"/>
    <row r="917" s="127" customFormat="1"/>
    <row r="918" s="127" customFormat="1"/>
    <row r="919" s="127" customFormat="1"/>
    <row r="920" s="127" customFormat="1"/>
    <row r="921" s="127" customFormat="1"/>
    <row r="922" s="127" customFormat="1"/>
    <row r="923" s="127" customFormat="1"/>
    <row r="924" s="127" customFormat="1"/>
    <row r="925" s="127" customFormat="1"/>
    <row r="926" s="127" customFormat="1"/>
    <row r="927" s="127" customFormat="1"/>
    <row r="928" s="127" customFormat="1"/>
    <row r="929" s="127" customFormat="1"/>
    <row r="930" s="127" customFormat="1"/>
    <row r="931" s="127" customFormat="1"/>
    <row r="932" s="127" customFormat="1"/>
    <row r="933" s="127" customFormat="1"/>
    <row r="934" s="127" customFormat="1"/>
    <row r="935" s="127" customFormat="1"/>
    <row r="936" s="127" customFormat="1"/>
    <row r="937" s="127" customFormat="1"/>
    <row r="938" s="127" customFormat="1"/>
    <row r="939" s="127" customFormat="1"/>
    <row r="940" s="127" customFormat="1"/>
    <row r="941" s="127" customFormat="1"/>
    <row r="942" s="127" customFormat="1"/>
    <row r="943" s="127" customFormat="1"/>
    <row r="944" s="127" customFormat="1"/>
    <row r="945" s="127" customFormat="1"/>
    <row r="946" s="127" customFormat="1"/>
    <row r="947" s="127" customFormat="1"/>
    <row r="948" s="127" customFormat="1"/>
    <row r="949" s="127" customFormat="1"/>
    <row r="950" s="127" customFormat="1"/>
    <row r="951" s="127" customFormat="1"/>
    <row r="952" s="127" customFormat="1"/>
    <row r="953" s="127" customFormat="1"/>
    <row r="954" s="127" customFormat="1"/>
    <row r="955" s="127" customFormat="1"/>
    <row r="956" s="127" customFormat="1"/>
    <row r="957" s="127" customFormat="1"/>
    <row r="958" s="127" customFormat="1"/>
    <row r="959" s="127" customFormat="1"/>
    <row r="960" s="127" customFormat="1"/>
    <row r="961" s="127" customFormat="1"/>
    <row r="962" s="127" customFormat="1"/>
    <row r="963" s="127" customFormat="1"/>
    <row r="964" s="127" customFormat="1"/>
    <row r="965" s="127" customFormat="1"/>
    <row r="966" s="127" customFormat="1"/>
    <row r="967" s="127" customFormat="1"/>
    <row r="968" s="127" customFormat="1"/>
    <row r="969" s="127" customFormat="1"/>
    <row r="970" s="127" customFormat="1"/>
    <row r="971" s="127" customFormat="1"/>
    <row r="972" s="127" customFormat="1"/>
    <row r="973" s="127" customFormat="1"/>
    <row r="974" s="127" customFormat="1"/>
    <row r="975" s="127" customFormat="1"/>
    <row r="976" s="127" customFormat="1"/>
    <row r="977" s="127" customFormat="1"/>
    <row r="978" s="127" customFormat="1"/>
    <row r="979" s="127" customFormat="1"/>
    <row r="980" s="127" customFormat="1"/>
    <row r="981" s="127" customFormat="1"/>
    <row r="982" s="127" customFormat="1"/>
    <row r="983" s="127" customFormat="1"/>
    <row r="984" s="127" customFormat="1"/>
    <row r="985" s="127" customFormat="1"/>
    <row r="986" s="127" customFormat="1"/>
    <row r="987" s="127" customFormat="1"/>
    <row r="988" s="127" customFormat="1"/>
    <row r="989" s="127" customFormat="1"/>
    <row r="990" s="127" customFormat="1"/>
    <row r="991" s="127" customFormat="1"/>
    <row r="992" s="127" customFormat="1"/>
    <row r="993" s="127" customFormat="1"/>
    <row r="994" s="127" customFormat="1"/>
    <row r="995" s="127" customFormat="1"/>
    <row r="996" s="127" customFormat="1"/>
    <row r="997" s="127" customFormat="1"/>
    <row r="998" s="127" customFormat="1"/>
    <row r="999" s="127" customFormat="1"/>
    <row r="1000" s="127" customFormat="1"/>
    <row r="1001" s="127" customFormat="1"/>
    <row r="1002" s="127" customFormat="1"/>
    <row r="1003" s="127" customFormat="1"/>
    <row r="1004" s="127" customFormat="1"/>
    <row r="1005" s="127" customFormat="1"/>
    <row r="1006" s="127" customFormat="1"/>
    <row r="1007" s="127" customFormat="1"/>
    <row r="1008" s="127" customFormat="1"/>
    <row r="1009" s="127" customFormat="1"/>
    <row r="1010" s="127" customFormat="1"/>
    <row r="1011" s="127" customFormat="1"/>
    <row r="1012" s="127" customFormat="1"/>
    <row r="1013" s="127" customFormat="1"/>
    <row r="1014" s="127" customFormat="1"/>
    <row r="1015" s="127" customFormat="1"/>
    <row r="1016" s="127" customFormat="1"/>
    <row r="1017" s="127" customFormat="1"/>
    <row r="1018" s="127" customFormat="1"/>
    <row r="1019" s="127" customFormat="1"/>
    <row r="1020" s="127" customFormat="1"/>
    <row r="1021" s="127" customFormat="1"/>
    <row r="1022" s="127" customFormat="1"/>
    <row r="1023" s="127" customFormat="1"/>
    <row r="1024" s="127" customFormat="1"/>
    <row r="1025" s="127" customFormat="1"/>
    <row r="1026" s="127" customFormat="1"/>
    <row r="1027" s="127" customFormat="1"/>
    <row r="1028" s="127" customFormat="1"/>
    <row r="1029" s="127" customFormat="1"/>
    <row r="1030" s="127" customFormat="1"/>
    <row r="1031" s="127" customFormat="1"/>
    <row r="1032" s="127" customFormat="1"/>
    <row r="1033" s="127" customFormat="1"/>
    <row r="1034" s="127" customFormat="1"/>
    <row r="1035" s="127" customFormat="1"/>
    <row r="1036" s="127" customFormat="1"/>
    <row r="1037" s="127" customFormat="1"/>
    <row r="1038" s="127" customFormat="1"/>
    <row r="1039" s="127" customFormat="1"/>
    <row r="1040" s="127" customFormat="1"/>
    <row r="1041" s="127" customFormat="1"/>
    <row r="1042" s="127" customFormat="1"/>
    <row r="1043" s="127" customFormat="1"/>
    <row r="1044" s="127" customFormat="1"/>
    <row r="1045" s="127" customFormat="1"/>
    <row r="1046" s="127" customFormat="1"/>
    <row r="1047" s="127" customFormat="1"/>
    <row r="1048" s="127" customFormat="1"/>
    <row r="1049" s="127" customFormat="1"/>
    <row r="1050" s="127" customFormat="1"/>
    <row r="1051" s="127" customFormat="1"/>
    <row r="1052" s="127" customFormat="1"/>
    <row r="1053" s="127" customFormat="1"/>
    <row r="1054" s="127" customFormat="1"/>
    <row r="1055" s="127" customFormat="1"/>
    <row r="1056" s="127" customFormat="1"/>
    <row r="1057" s="127" customFormat="1"/>
    <row r="1058" s="127" customFormat="1"/>
    <row r="1059" s="127" customFormat="1"/>
    <row r="1060" s="127" customFormat="1"/>
    <row r="1061" s="127" customFormat="1"/>
    <row r="1062" s="127" customFormat="1"/>
    <row r="1063" s="127" customFormat="1"/>
    <row r="1064" s="127" customFormat="1"/>
    <row r="1065" s="127" customFormat="1"/>
    <row r="1066" s="127" customFormat="1"/>
    <row r="1067" s="127" customFormat="1"/>
    <row r="1068" s="127" customFormat="1"/>
    <row r="1069" s="127" customFormat="1"/>
    <row r="1070" s="127" customFormat="1"/>
    <row r="1071" s="127" customFormat="1"/>
    <row r="1072" s="127" customFormat="1"/>
    <row r="1073" s="127" customFormat="1"/>
    <row r="1074" s="127" customFormat="1"/>
    <row r="1075" s="127" customFormat="1"/>
    <row r="1076" s="127" customFormat="1"/>
    <row r="1077" s="127" customFormat="1"/>
    <row r="1078" s="127" customFormat="1"/>
    <row r="1079" s="127" customFormat="1"/>
    <row r="1080" s="127" customFormat="1"/>
    <row r="1081" s="127" customFormat="1"/>
    <row r="1082" s="127" customFormat="1"/>
    <row r="1083" s="127" customFormat="1"/>
    <row r="1084" s="127" customFormat="1"/>
    <row r="1085" s="127" customFormat="1"/>
    <row r="1086" s="127" customFormat="1"/>
    <row r="1087" s="127" customFormat="1"/>
    <row r="1088" s="127" customFormat="1"/>
    <row r="1089" s="127" customFormat="1"/>
    <row r="1090" s="127" customFormat="1"/>
    <row r="1091" s="127" customFormat="1"/>
    <row r="1092" s="127" customFormat="1"/>
    <row r="1093" s="127" customFormat="1"/>
    <row r="1094" s="127" customFormat="1"/>
    <row r="1095" s="127" customFormat="1"/>
    <row r="1096" s="127" customFormat="1"/>
    <row r="1097" s="127" customFormat="1"/>
    <row r="1098" s="127" customFormat="1"/>
    <row r="1099" s="127" customFormat="1"/>
    <row r="1100" s="127" customFormat="1"/>
    <row r="1101" s="127" customFormat="1"/>
    <row r="1102" s="127" customFormat="1"/>
    <row r="1103" s="127" customFormat="1"/>
    <row r="1104" s="127" customFormat="1"/>
    <row r="1105" s="127" customFormat="1"/>
    <row r="1106" s="127" customFormat="1"/>
    <row r="1107" s="127" customFormat="1"/>
    <row r="1108" s="127" customFormat="1"/>
    <row r="1109" s="127" customFormat="1"/>
    <row r="1110" s="127" customFormat="1"/>
    <row r="1111" s="127" customFormat="1"/>
    <row r="1112" s="127" customFormat="1"/>
    <row r="1113" s="127" customFormat="1"/>
    <row r="1114" s="127" customFormat="1"/>
    <row r="1115" s="127" customFormat="1"/>
    <row r="1116" s="127" customFormat="1"/>
    <row r="1117" s="127" customFormat="1"/>
    <row r="1118" s="127" customFormat="1"/>
    <row r="1119" s="127" customFormat="1"/>
    <row r="1120" s="127" customFormat="1"/>
    <row r="1121" s="127" customFormat="1"/>
    <row r="1122" s="127" customFormat="1"/>
    <row r="1123" s="127" customFormat="1"/>
    <row r="1124" s="127" customFormat="1"/>
    <row r="1125" s="127" customFormat="1"/>
    <row r="1126" s="127" customFormat="1"/>
    <row r="1127" s="127" customFormat="1"/>
    <row r="1128" s="127" customFormat="1"/>
    <row r="1129" s="127" customFormat="1"/>
    <row r="1130" s="127" customFormat="1"/>
    <row r="1131" s="127" customFormat="1"/>
    <row r="1132" s="127" customFormat="1"/>
    <row r="1133" s="127" customFormat="1"/>
    <row r="1134" s="127" customFormat="1"/>
    <row r="1135" s="127" customFormat="1"/>
    <row r="1136" s="127" customFormat="1"/>
    <row r="1137" s="127" customFormat="1"/>
    <row r="1138" s="127" customFormat="1"/>
    <row r="1139" s="127" customFormat="1"/>
    <row r="1140" s="127" customFormat="1"/>
    <row r="1141" s="127" customFormat="1"/>
    <row r="1142" s="127" customFormat="1"/>
    <row r="1143" s="127" customFormat="1"/>
    <row r="1144" s="127" customFormat="1"/>
    <row r="1145" s="127" customFormat="1"/>
    <row r="1146" s="127" customFormat="1"/>
    <row r="1147" s="127" customFormat="1"/>
    <row r="1148" s="127" customFormat="1"/>
    <row r="1149" s="127" customFormat="1"/>
    <row r="1150" s="127" customFormat="1"/>
    <row r="1151" s="127" customFormat="1"/>
    <row r="1152" s="127" customFormat="1"/>
    <row r="1153" s="127" customFormat="1"/>
    <row r="1154" s="127" customFormat="1"/>
    <row r="1155" s="127" customFormat="1"/>
    <row r="1156" s="127" customFormat="1"/>
    <row r="1157" s="127" customFormat="1"/>
    <row r="1158" s="127" customFormat="1"/>
    <row r="1159" s="127" customFormat="1"/>
    <row r="1160" s="127" customFormat="1"/>
    <row r="1161" s="127" customFormat="1"/>
    <row r="1162" s="127" customFormat="1"/>
    <row r="1163" s="127" customFormat="1"/>
    <row r="1164" s="127" customFormat="1"/>
    <row r="1165" s="127" customFormat="1"/>
    <row r="1166" s="127" customFormat="1"/>
    <row r="1167" s="127" customFormat="1"/>
    <row r="1168" s="127" customFormat="1"/>
    <row r="1169" s="127" customFormat="1"/>
    <row r="1170" s="127" customFormat="1"/>
    <row r="1171" s="127" customFormat="1"/>
    <row r="1172" s="127" customFormat="1"/>
    <row r="1173" s="127" customFormat="1"/>
    <row r="1174" s="127" customFormat="1"/>
    <row r="1175" s="127" customFormat="1"/>
    <row r="1176" s="127" customFormat="1"/>
    <row r="1177" s="127" customFormat="1"/>
    <row r="1178" s="127" customFormat="1"/>
    <row r="1179" s="127" customFormat="1"/>
    <row r="1180" s="127" customFormat="1"/>
    <row r="1181" s="127" customFormat="1"/>
    <row r="1182" s="127" customFormat="1"/>
    <row r="1183" s="127" customFormat="1"/>
    <row r="1184" s="127" customFormat="1"/>
    <row r="1185" s="127" customFormat="1"/>
    <row r="1186" s="127" customFormat="1"/>
    <row r="1187" s="127" customFormat="1"/>
    <row r="1188" s="127" customFormat="1"/>
    <row r="1189" s="127" customFormat="1"/>
    <row r="1190" s="127" customFormat="1"/>
    <row r="1191" s="127" customFormat="1"/>
    <row r="1192" s="127" customFormat="1"/>
    <row r="1193" s="127" customFormat="1"/>
    <row r="1194" s="127" customFormat="1"/>
    <row r="1195" s="127" customFormat="1"/>
    <row r="1196" s="127" customFormat="1"/>
    <row r="1197" s="127" customFormat="1"/>
    <row r="1198" s="127" customFormat="1"/>
    <row r="1199" s="127" customFormat="1"/>
    <row r="1200" s="127" customFormat="1"/>
    <row r="1201" s="127" customFormat="1"/>
    <row r="1202" s="127" customFormat="1"/>
    <row r="1203" s="127" customFormat="1"/>
    <row r="1204" s="127" customFormat="1"/>
    <row r="1205" s="127" customFormat="1"/>
    <row r="1206" s="127" customFormat="1"/>
    <row r="1207" s="127" customFormat="1"/>
    <row r="1208" s="127" customFormat="1"/>
    <row r="1209" s="127" customFormat="1"/>
    <row r="1210" s="127" customFormat="1"/>
    <row r="1211" s="127" customFormat="1"/>
    <row r="1212" s="127" customFormat="1"/>
    <row r="1213" s="127" customFormat="1"/>
    <row r="1214" s="127" customFormat="1"/>
    <row r="1215" s="127" customFormat="1"/>
    <row r="1216" s="127" customFormat="1"/>
    <row r="1217" s="127" customFormat="1"/>
    <row r="1218" s="127" customFormat="1"/>
    <row r="1219" s="127" customFormat="1"/>
    <row r="1220" s="127" customFormat="1"/>
    <row r="1221" s="127" customFormat="1"/>
    <row r="1222" s="127" customFormat="1"/>
    <row r="1223" s="127" customFormat="1"/>
    <row r="1224" s="127" customFormat="1"/>
    <row r="1225" s="127" customFormat="1"/>
    <row r="1226" s="127" customFormat="1"/>
    <row r="1227" s="127" customFormat="1"/>
    <row r="1228" s="127" customFormat="1"/>
    <row r="1229" s="127" customFormat="1"/>
    <row r="1230" s="127" customFormat="1"/>
    <row r="1231" s="127" customFormat="1"/>
    <row r="1232" s="127" customFormat="1"/>
    <row r="1233" s="127" customFormat="1"/>
    <row r="1234" s="127" customFormat="1"/>
    <row r="1235" s="127" customFormat="1"/>
    <row r="1236" s="127" customFormat="1"/>
    <row r="1237" s="127" customFormat="1"/>
    <row r="1238" s="127" customFormat="1"/>
    <row r="1239" s="127" customFormat="1"/>
    <row r="1240" s="127" customFormat="1"/>
    <row r="1241" s="127" customFormat="1"/>
    <row r="1242" s="127" customFormat="1"/>
    <row r="1243" s="127" customFormat="1"/>
    <row r="1244" s="127" customFormat="1"/>
    <row r="1245" s="127" customFormat="1"/>
    <row r="1246" s="127" customFormat="1"/>
    <row r="1247" s="127" customFormat="1"/>
    <row r="1248" s="127" customFormat="1"/>
    <row r="1249" s="127" customFormat="1"/>
    <row r="1250" s="127" customFormat="1"/>
    <row r="1251" s="127" customFormat="1"/>
    <row r="1252" s="127" customFormat="1"/>
    <row r="1253" s="127" customFormat="1"/>
    <row r="1254" s="127" customFormat="1"/>
    <row r="1255" s="127" customFormat="1"/>
    <row r="1256" s="127" customFormat="1"/>
    <row r="1257" s="127" customFormat="1"/>
    <row r="1258" s="127" customFormat="1"/>
    <row r="1259" s="127" customFormat="1"/>
    <row r="1260" s="127" customFormat="1"/>
    <row r="1261" s="127" customFormat="1"/>
    <row r="1262" s="127" customFormat="1"/>
    <row r="1263" s="127" customFormat="1"/>
    <row r="1264" s="127" customFormat="1"/>
    <row r="1265" s="127" customFormat="1"/>
    <row r="1266" s="127" customFormat="1"/>
    <row r="1267" s="127" customFormat="1"/>
    <row r="1268" s="127" customFormat="1"/>
    <row r="1269" s="127" customFormat="1"/>
    <row r="1270" s="127" customFormat="1"/>
    <row r="1271" s="127" customFormat="1"/>
    <row r="1272" s="127" customFormat="1"/>
    <row r="1273" s="127" customFormat="1"/>
    <row r="1274" s="127" customFormat="1"/>
    <row r="1275" s="127" customFormat="1"/>
    <row r="1276" s="127" customFormat="1"/>
    <row r="1277" s="127" customFormat="1"/>
    <row r="1278" s="127" customFormat="1"/>
    <row r="1279" s="127" customFormat="1"/>
    <row r="1280" s="127" customFormat="1"/>
    <row r="1281" s="127" customFormat="1"/>
    <row r="1282" s="127" customFormat="1"/>
    <row r="1283" s="127" customFormat="1"/>
    <row r="1284" s="127" customFormat="1"/>
    <row r="1285" s="127" customFormat="1"/>
    <row r="1286" s="127" customFormat="1"/>
    <row r="1287" s="127" customFormat="1"/>
    <row r="1288" s="127" customFormat="1"/>
    <row r="1289" s="127" customFormat="1"/>
    <row r="1290" s="127" customFormat="1"/>
    <row r="1291" s="127" customFormat="1"/>
    <row r="1292" s="127" customFormat="1"/>
    <row r="1293" s="127" customFormat="1"/>
    <row r="1294" s="127" customFormat="1"/>
    <row r="1295" s="127" customFormat="1"/>
    <row r="1296" s="127" customFormat="1"/>
    <row r="1297" s="127" customFormat="1"/>
    <row r="1298" s="127" customFormat="1"/>
    <row r="1299" s="127" customFormat="1"/>
    <row r="1300" s="127" customFormat="1"/>
    <row r="1301" s="127" customFormat="1"/>
    <row r="1302" s="127" customFormat="1"/>
    <row r="1303" s="127" customFormat="1"/>
    <row r="1304" s="127" customFormat="1"/>
    <row r="1305" s="127" customFormat="1"/>
    <row r="1306" s="127" customFormat="1"/>
    <row r="1307" s="127" customFormat="1"/>
    <row r="1308" s="127" customFormat="1"/>
    <row r="1309" s="127" customFormat="1"/>
    <row r="1310" s="127" customFormat="1"/>
    <row r="1311" s="127" customFormat="1"/>
    <row r="1312" s="127" customFormat="1"/>
    <row r="1313" s="127" customFormat="1"/>
    <row r="1314" s="127" customFormat="1"/>
    <row r="1315" s="127" customFormat="1"/>
    <row r="1316" s="127" customFormat="1"/>
    <row r="1317" s="127" customFormat="1"/>
    <row r="1318" s="127" customFormat="1"/>
    <row r="1319" s="127" customFormat="1"/>
    <row r="1320" s="127" customFormat="1"/>
    <row r="1321" s="127" customFormat="1"/>
    <row r="1322" s="127" customFormat="1"/>
    <row r="1323" s="127" customFormat="1"/>
    <row r="1324" s="127" customFormat="1"/>
    <row r="1325" s="127" customFormat="1"/>
    <row r="1326" s="127" customFormat="1"/>
    <row r="1327" s="127" customFormat="1"/>
    <row r="1328" s="127" customFormat="1"/>
    <row r="1329" s="127" customFormat="1"/>
    <row r="1330" s="127" customFormat="1"/>
    <row r="1331" s="127" customFormat="1"/>
    <row r="1332" s="127" customFormat="1"/>
    <row r="1333" s="127" customFormat="1"/>
    <row r="1334" s="127" customFormat="1"/>
    <row r="1335" s="127" customFormat="1"/>
    <row r="1336" s="127" customFormat="1"/>
    <row r="1337" s="127" customFormat="1"/>
    <row r="1338" s="127" customFormat="1"/>
    <row r="1339" s="127" customFormat="1"/>
    <row r="1340" s="127" customFormat="1"/>
    <row r="1341" s="127" customFormat="1"/>
    <row r="1342" s="127" customFormat="1"/>
    <row r="1343" s="127" customFormat="1"/>
    <row r="1344" s="127" customFormat="1"/>
    <row r="1345" s="127" customFormat="1"/>
    <row r="1346" s="127" customFormat="1"/>
    <row r="1347" s="127" customFormat="1"/>
    <row r="1348" s="127" customFormat="1"/>
    <row r="1349" s="127" customFormat="1"/>
    <row r="1350" s="127" customFormat="1"/>
    <row r="1351" s="127" customFormat="1"/>
    <row r="1352" s="127" customFormat="1"/>
    <row r="1353" s="127" customFormat="1"/>
    <row r="1354" s="127" customFormat="1"/>
    <row r="1355" s="127" customFormat="1"/>
    <row r="1356" s="127" customFormat="1"/>
    <row r="1357" s="127" customFormat="1"/>
    <row r="1358" s="127" customFormat="1"/>
    <row r="1359" s="127" customFormat="1"/>
    <row r="1360" s="127" customFormat="1"/>
    <row r="1361" s="127" customFormat="1"/>
    <row r="1362" s="127" customFormat="1"/>
    <row r="1363" s="127" customFormat="1"/>
    <row r="1364" s="127" customFormat="1"/>
    <row r="1365" s="127" customFormat="1"/>
    <row r="1366" s="127" customFormat="1"/>
    <row r="1367" s="127" customFormat="1"/>
    <row r="1368" s="127" customFormat="1"/>
    <row r="1369" s="127" customFormat="1"/>
    <row r="1370" s="127" customFormat="1"/>
    <row r="1371" s="127" customFormat="1"/>
    <row r="1372" s="127" customFormat="1"/>
    <row r="1373" s="127" customFormat="1"/>
    <row r="1374" s="127" customFormat="1"/>
    <row r="1375" s="127" customFormat="1"/>
    <row r="1376" s="127" customFormat="1"/>
    <row r="1377" s="127" customFormat="1"/>
    <row r="1378" s="127" customFormat="1"/>
    <row r="1379" s="127" customFormat="1"/>
    <row r="1380" s="127" customFormat="1"/>
    <row r="1381" s="127" customFormat="1"/>
    <row r="1382" s="127" customFormat="1"/>
    <row r="1383" s="127" customFormat="1"/>
    <row r="1384" s="127" customFormat="1"/>
    <row r="1385" s="127" customFormat="1"/>
    <row r="1386" s="127" customFormat="1"/>
    <row r="1387" s="127" customFormat="1"/>
    <row r="1388" s="127" customFormat="1"/>
    <row r="1389" s="127" customFormat="1"/>
    <row r="1390" s="127" customFormat="1"/>
    <row r="1391" s="127" customFormat="1"/>
    <row r="1392" s="127" customFormat="1"/>
    <row r="1393" s="127" customFormat="1"/>
    <row r="1394" s="127" customFormat="1"/>
    <row r="1395" s="127" customFormat="1"/>
    <row r="1396" s="127" customFormat="1"/>
    <row r="1397" s="127" customFormat="1"/>
    <row r="1398" s="127" customFormat="1"/>
    <row r="1399" s="127" customFormat="1"/>
    <row r="1400" s="127" customFormat="1"/>
    <row r="1401" s="127" customFormat="1"/>
    <row r="1402" s="127" customFormat="1"/>
    <row r="1403" s="127" customFormat="1"/>
    <row r="1404" s="127" customFormat="1"/>
    <row r="1405" s="127" customFormat="1"/>
    <row r="1406" s="127" customFormat="1"/>
    <row r="1407" s="127" customFormat="1"/>
    <row r="1408" s="127" customFormat="1"/>
    <row r="1409" s="127" customFormat="1"/>
    <row r="1410" s="127" customFormat="1"/>
    <row r="1411" s="127" customFormat="1"/>
    <row r="1412" s="127" customFormat="1"/>
    <row r="1413" s="127" customFormat="1"/>
    <row r="1414" s="127" customFormat="1"/>
    <row r="1415" s="127" customFormat="1"/>
    <row r="1416" s="127" customFormat="1"/>
    <row r="1417" s="127" customFormat="1"/>
    <row r="1418" s="127" customFormat="1"/>
    <row r="1419" s="127" customFormat="1"/>
    <row r="1420" s="127" customFormat="1"/>
    <row r="1421" s="127" customFormat="1"/>
    <row r="1422" s="127" customFormat="1"/>
    <row r="1423" s="127" customFormat="1"/>
    <row r="1424" s="127" customFormat="1"/>
    <row r="1425" s="127" customFormat="1"/>
    <row r="1426" s="127" customFormat="1"/>
    <row r="1427" s="127" customFormat="1"/>
    <row r="1428" s="127" customFormat="1"/>
    <row r="1429" s="127" customFormat="1"/>
    <row r="1430" s="127" customFormat="1"/>
    <row r="1431" s="127" customFormat="1"/>
    <row r="1432" s="127" customFormat="1"/>
    <row r="1433" s="127" customFormat="1"/>
    <row r="1434" s="127" customFormat="1"/>
    <row r="1435" s="127" customFormat="1"/>
    <row r="1436" s="127" customFormat="1"/>
    <row r="1437" s="127" customFormat="1"/>
    <row r="1438" s="127" customFormat="1"/>
    <row r="1439" s="127" customFormat="1"/>
    <row r="1440" s="127" customFormat="1"/>
    <row r="1441" s="127" customFormat="1"/>
    <row r="1442" s="127" customFormat="1"/>
    <row r="1443" s="127" customFormat="1"/>
    <row r="1444" s="127" customFormat="1"/>
    <row r="1445" s="127" customFormat="1"/>
    <row r="1446" s="127" customFormat="1"/>
    <row r="1447" s="127" customFormat="1"/>
    <row r="1448" s="127" customFormat="1"/>
    <row r="1449" s="127" customFormat="1"/>
    <row r="1450" s="127" customFormat="1"/>
    <row r="1451" s="127" customFormat="1"/>
    <row r="1452" s="127" customFormat="1"/>
    <row r="1453" s="127" customFormat="1"/>
    <row r="1454" s="127" customFormat="1"/>
    <row r="1455" s="127" customFormat="1"/>
    <row r="1456" s="127" customFormat="1"/>
    <row r="1457" s="127" customFormat="1"/>
    <row r="1458" s="127" customFormat="1"/>
    <row r="1459" s="127" customFormat="1"/>
    <row r="1460" s="127" customFormat="1"/>
    <row r="1461" s="127" customFormat="1"/>
    <row r="1462" s="127" customFormat="1"/>
    <row r="1463" s="127" customFormat="1"/>
    <row r="1464" s="127" customFormat="1"/>
    <row r="1465" s="127" customFormat="1"/>
    <row r="1466" s="127" customFormat="1"/>
    <row r="1467" s="127" customFormat="1"/>
    <row r="1468" s="127" customFormat="1"/>
    <row r="1469" s="127" customFormat="1"/>
    <row r="1470" s="127" customFormat="1"/>
    <row r="1471" s="127" customFormat="1"/>
    <row r="1472" s="127" customFormat="1"/>
    <row r="1473" s="127" customFormat="1"/>
    <row r="1474" s="127" customFormat="1"/>
    <row r="1475" s="127" customFormat="1"/>
    <row r="1476" s="127" customFormat="1"/>
    <row r="1477" s="127" customFormat="1"/>
    <row r="1478" s="127" customFormat="1"/>
    <row r="1479" s="127" customFormat="1"/>
    <row r="1480" s="127" customFormat="1"/>
    <row r="1481" s="127" customFormat="1"/>
    <row r="1482" s="127" customFormat="1"/>
    <row r="1483" s="127" customFormat="1"/>
    <row r="1484" s="127" customFormat="1"/>
    <row r="1485" s="127" customFormat="1"/>
    <row r="1486" s="127" customFormat="1"/>
    <row r="1487" s="127" customFormat="1"/>
    <row r="1488" s="127" customFormat="1"/>
    <row r="1489" s="127" customFormat="1"/>
    <row r="1490" s="127" customFormat="1"/>
    <row r="1491" s="127" customFormat="1"/>
    <row r="1492" s="127" customFormat="1"/>
    <row r="1493" s="127" customFormat="1"/>
    <row r="1494" s="127" customFormat="1"/>
    <row r="1495" s="127" customFormat="1"/>
    <row r="1496" s="127" customFormat="1"/>
    <row r="1497" s="127" customFormat="1"/>
    <row r="1498" s="127" customFormat="1"/>
    <row r="1499" s="127" customFormat="1"/>
    <row r="1500" s="127" customFormat="1"/>
    <row r="1501" s="127" customFormat="1"/>
    <row r="1502" s="127" customFormat="1"/>
    <row r="1503" s="127" customFormat="1"/>
    <row r="1504" s="127" customFormat="1"/>
    <row r="1505" s="127" customFormat="1"/>
    <row r="1506" s="127" customFormat="1"/>
    <row r="1507" s="127" customFormat="1"/>
    <row r="1508" s="127" customFormat="1"/>
    <row r="1509" s="127" customFormat="1"/>
    <row r="1510" s="127" customFormat="1"/>
    <row r="1511" s="127" customFormat="1"/>
    <row r="1512" s="127" customFormat="1"/>
    <row r="1513" s="127" customFormat="1"/>
    <row r="1514" s="127" customFormat="1"/>
    <row r="1515" s="127" customFormat="1"/>
    <row r="1516" s="127" customFormat="1"/>
    <row r="1517" s="127" customFormat="1"/>
    <row r="1518" s="127" customFormat="1"/>
    <row r="1519" s="127" customFormat="1"/>
    <row r="1520" s="127" customFormat="1"/>
    <row r="1521" s="127" customFormat="1"/>
    <row r="1522" s="127" customFormat="1"/>
    <row r="1523" s="127" customFormat="1"/>
    <row r="1524" s="127" customFormat="1"/>
    <row r="1525" s="127" customFormat="1"/>
    <row r="1526" s="127" customFormat="1"/>
    <row r="1527" s="127" customFormat="1"/>
    <row r="1528" s="127" customFormat="1"/>
    <row r="1529" s="127" customFormat="1"/>
    <row r="1530" s="127" customFormat="1"/>
    <row r="1531" s="127" customFormat="1"/>
    <row r="1532" s="127" customFormat="1"/>
    <row r="1533" s="127" customFormat="1"/>
    <row r="1534" s="127" customFormat="1"/>
    <row r="1535" s="127" customFormat="1"/>
    <row r="1536" s="127" customFormat="1"/>
    <row r="1537" s="127" customFormat="1"/>
    <row r="1538" s="127" customFormat="1"/>
    <row r="1539" s="127" customFormat="1"/>
    <row r="1540" s="127" customFormat="1"/>
    <row r="1541" s="127" customFormat="1"/>
    <row r="1542" s="127" customFormat="1"/>
    <row r="1543" s="127" customFormat="1"/>
    <row r="1544" s="127" customFormat="1"/>
    <row r="1545" s="127" customFormat="1"/>
    <row r="1546" s="127" customFormat="1"/>
    <row r="1547" s="127" customFormat="1"/>
    <row r="1548" s="127" customFormat="1"/>
    <row r="1549" s="127" customFormat="1"/>
    <row r="1550" s="127" customFormat="1"/>
    <row r="1551" s="127" customFormat="1"/>
    <row r="1552" s="127" customFormat="1"/>
    <row r="1553" s="127" customFormat="1"/>
    <row r="1554" s="127" customFormat="1"/>
    <row r="1555" s="127" customFormat="1"/>
    <row r="1556" s="127" customFormat="1"/>
    <row r="1557" s="127" customFormat="1"/>
    <row r="1558" s="127" customFormat="1"/>
    <row r="1559" s="127" customFormat="1"/>
    <row r="1560" s="127" customFormat="1"/>
    <row r="1561" s="127" customFormat="1"/>
    <row r="1562" s="127" customFormat="1"/>
    <row r="1563" s="127" customFormat="1"/>
    <row r="1564" s="127" customFormat="1"/>
    <row r="1565" s="127" customFormat="1"/>
    <row r="1566" s="127" customFormat="1"/>
    <row r="1567" s="127" customFormat="1"/>
    <row r="1568" s="127" customFormat="1"/>
    <row r="1569" s="127" customFormat="1"/>
    <row r="1570" s="127" customFormat="1"/>
    <row r="1571" s="127" customFormat="1"/>
    <row r="1572" s="127" customFormat="1"/>
    <row r="1573" s="127" customFormat="1"/>
    <row r="1574" s="127" customFormat="1"/>
    <row r="1575" s="127" customFormat="1"/>
    <row r="1576" s="127" customFormat="1"/>
    <row r="1577" s="127" customFormat="1"/>
    <row r="1578" s="127" customFormat="1"/>
    <row r="1579" s="127" customFormat="1"/>
    <row r="1580" s="127" customFormat="1"/>
    <row r="1581" s="127" customFormat="1"/>
    <row r="1582" s="127" customFormat="1"/>
    <row r="1583" s="127" customFormat="1"/>
    <row r="1584" s="127" customFormat="1"/>
    <row r="1585" s="127" customFormat="1"/>
    <row r="1586" s="127" customFormat="1"/>
    <row r="1587" s="127" customFormat="1"/>
    <row r="1588" s="127" customFormat="1"/>
    <row r="1589" s="127" customFormat="1"/>
    <row r="1590" s="127" customFormat="1"/>
    <row r="1591" s="127" customFormat="1"/>
    <row r="1592" s="127" customFormat="1"/>
    <row r="1593" s="127" customFormat="1"/>
    <row r="1594" s="127" customFormat="1"/>
    <row r="1595" s="127" customFormat="1"/>
    <row r="1596" s="127" customFormat="1"/>
    <row r="1597" s="127" customFormat="1"/>
    <row r="1598" s="127" customFormat="1"/>
    <row r="1599" s="127" customFormat="1"/>
    <row r="1600" s="127" customFormat="1"/>
    <row r="1601" s="127" customFormat="1"/>
    <row r="1602" s="127" customFormat="1"/>
    <row r="1603" s="127" customFormat="1"/>
    <row r="1604" s="127" customFormat="1"/>
    <row r="1605" s="127" customFormat="1"/>
    <row r="1606" s="127" customFormat="1"/>
    <row r="1607" s="127" customFormat="1"/>
    <row r="1608" s="127" customFormat="1"/>
    <row r="1609" s="127" customFormat="1"/>
    <row r="1610" s="127" customFormat="1"/>
    <row r="1611" s="127" customFormat="1"/>
    <row r="1612" s="127" customFormat="1"/>
    <row r="1613" s="127" customFormat="1"/>
    <row r="1614" s="127" customFormat="1"/>
    <row r="1615" s="127" customFormat="1"/>
    <row r="1616" s="127" customFormat="1"/>
    <row r="1617" s="127" customFormat="1"/>
    <row r="1618" s="127" customFormat="1"/>
    <row r="1619" s="127" customFormat="1"/>
    <row r="1620" s="127" customFormat="1"/>
    <row r="1621" s="127" customFormat="1"/>
    <row r="1622" s="127" customFormat="1"/>
    <row r="1623" s="127" customFormat="1"/>
    <row r="1624" s="127" customFormat="1"/>
    <row r="1625" s="127" customFormat="1"/>
    <row r="1626" s="127" customFormat="1"/>
    <row r="1627" s="127" customFormat="1"/>
    <row r="1628" s="127" customFormat="1"/>
    <row r="1629" s="127" customFormat="1"/>
    <row r="1630" s="127" customFormat="1"/>
    <row r="1631" s="127" customFormat="1"/>
    <row r="1632" s="127" customFormat="1"/>
    <row r="1633" s="127" customFormat="1"/>
    <row r="1634" s="127" customFormat="1"/>
    <row r="1635" s="127" customFormat="1"/>
    <row r="1636" s="127" customFormat="1"/>
    <row r="1637" s="127" customFormat="1"/>
    <row r="1638" s="127" customFormat="1"/>
    <row r="1639" s="127" customFormat="1"/>
    <row r="1640" s="127" customFormat="1"/>
    <row r="1641" s="127" customFormat="1"/>
    <row r="1642" s="127" customFormat="1"/>
    <row r="1643" s="127" customFormat="1"/>
    <row r="1644" s="127" customFormat="1"/>
    <row r="1645" s="127" customFormat="1"/>
    <row r="1646" s="127" customFormat="1"/>
    <row r="1647" s="127" customFormat="1"/>
    <row r="1648" s="127" customFormat="1"/>
    <row r="1649" s="127" customFormat="1"/>
    <row r="1650" s="127" customFormat="1"/>
    <row r="1651" s="127" customFormat="1"/>
    <row r="1652" s="127" customFormat="1"/>
    <row r="1653" s="127" customFormat="1"/>
    <row r="1654" s="127" customFormat="1"/>
    <row r="1655" s="127" customFormat="1"/>
    <row r="1656" s="127" customFormat="1"/>
    <row r="1657" s="127" customFormat="1"/>
    <row r="1658" s="127" customFormat="1"/>
    <row r="1659" s="127" customFormat="1"/>
    <row r="1660" s="127" customFormat="1"/>
    <row r="1661" s="127" customFormat="1"/>
    <row r="1662" s="127" customFormat="1"/>
    <row r="1663" s="127" customFormat="1"/>
    <row r="1664" s="127" customFormat="1"/>
    <row r="1665" s="127" customFormat="1"/>
    <row r="1666" s="127" customFormat="1"/>
    <row r="1667" s="127" customFormat="1"/>
    <row r="1668" s="127" customFormat="1"/>
    <row r="1669" s="127" customFormat="1"/>
    <row r="1670" s="127" customFormat="1"/>
    <row r="1671" s="127" customFormat="1"/>
    <row r="1672" s="127" customFormat="1"/>
    <row r="1673" s="127" customFormat="1"/>
    <row r="1674" s="127" customFormat="1"/>
    <row r="1675" s="127" customFormat="1"/>
    <row r="1676" s="127" customFormat="1"/>
    <row r="1677" s="127" customFormat="1"/>
    <row r="1678" s="127" customFormat="1"/>
    <row r="1679" s="127" customFormat="1"/>
    <row r="1680" s="127" customFormat="1"/>
    <row r="1681" s="127" customFormat="1"/>
    <row r="1682" s="127" customFormat="1"/>
    <row r="1683" s="127" customFormat="1"/>
    <row r="1684" s="127" customFormat="1"/>
    <row r="1685" s="127" customFormat="1"/>
    <row r="1686" s="127" customFormat="1"/>
    <row r="1687" s="127" customFormat="1"/>
    <row r="1688" s="127" customFormat="1"/>
    <row r="1689" s="127" customFormat="1"/>
    <row r="1690" s="127" customFormat="1"/>
    <row r="1691" s="127" customFormat="1"/>
    <row r="1692" s="127" customFormat="1"/>
    <row r="1693" s="127" customFormat="1"/>
    <row r="1694" s="127" customFormat="1"/>
    <row r="1695" s="127" customFormat="1"/>
    <row r="1696" s="127" customFormat="1"/>
    <row r="1697" s="127" customFormat="1"/>
    <row r="1698" s="127" customFormat="1"/>
    <row r="1699" s="127" customFormat="1"/>
    <row r="1700" s="127" customFormat="1"/>
    <row r="1701" s="127" customFormat="1"/>
    <row r="1702" s="127" customFormat="1"/>
    <row r="1703" s="127" customFormat="1"/>
    <row r="1704" s="127" customFormat="1"/>
    <row r="1705" s="127" customFormat="1"/>
    <row r="1706" s="127" customFormat="1"/>
    <row r="1707" s="127" customFormat="1"/>
    <row r="1708" s="127" customFormat="1"/>
    <row r="1709" s="127" customFormat="1"/>
    <row r="1710" s="127" customFormat="1"/>
    <row r="1711" s="127" customFormat="1"/>
    <row r="1712" s="127" customFormat="1"/>
    <row r="1713" s="127" customFormat="1"/>
    <row r="1714" s="127" customFormat="1"/>
    <row r="1715" s="127" customFormat="1"/>
    <row r="1716" s="127" customFormat="1"/>
    <row r="1717" s="127" customFormat="1"/>
    <row r="1718" s="127" customFormat="1"/>
    <row r="1719" s="127" customFormat="1"/>
    <row r="1720" s="127" customFormat="1"/>
    <row r="1721" s="127" customFormat="1"/>
    <row r="1722" s="127" customFormat="1"/>
    <row r="1723" s="127" customFormat="1"/>
    <row r="1724" s="127" customFormat="1"/>
    <row r="1725" s="127" customFormat="1"/>
    <row r="1726" s="127" customFormat="1"/>
    <row r="1727" s="127" customFormat="1"/>
    <row r="1728" s="127" customFormat="1"/>
    <row r="1729" s="127" customFormat="1"/>
    <row r="1730" s="127" customFormat="1"/>
    <row r="1731" s="127" customFormat="1"/>
    <row r="1732" s="127" customFormat="1"/>
    <row r="1733" s="127" customFormat="1"/>
    <row r="1734" s="127" customFormat="1"/>
    <row r="1735" s="127" customFormat="1"/>
    <row r="1736" s="127" customFormat="1"/>
    <row r="1737" s="127" customFormat="1"/>
    <row r="1738" s="127" customFormat="1"/>
    <row r="1739" s="127" customFormat="1"/>
    <row r="1740" s="127" customFormat="1"/>
    <row r="1741" s="127" customFormat="1"/>
    <row r="1742" s="127" customFormat="1"/>
    <row r="1743" s="127" customFormat="1"/>
    <row r="1744" s="127" customFormat="1"/>
    <row r="1745" s="127" customFormat="1"/>
    <row r="1746" s="127" customFormat="1"/>
    <row r="1747" s="127" customFormat="1"/>
    <row r="1748" s="127" customFormat="1"/>
    <row r="1749" s="127" customFormat="1"/>
    <row r="1750" s="127" customFormat="1"/>
    <row r="1751" s="127" customFormat="1"/>
    <row r="1752" s="127" customFormat="1"/>
    <row r="1753" s="127" customFormat="1"/>
    <row r="1754" s="127" customFormat="1"/>
    <row r="1755" s="127" customFormat="1"/>
    <row r="1756" s="127" customFormat="1"/>
    <row r="1757" s="127" customFormat="1"/>
    <row r="1758" s="127" customFormat="1"/>
    <row r="1759" s="127" customFormat="1"/>
    <row r="1760" s="127" customFormat="1"/>
    <row r="1761" s="127" customFormat="1"/>
    <row r="1762" s="127" customFormat="1"/>
    <row r="1763" s="127" customFormat="1"/>
    <row r="1764" s="127" customFormat="1"/>
    <row r="1765" s="127" customFormat="1"/>
    <row r="1766" s="127" customFormat="1"/>
    <row r="1767" s="127" customFormat="1"/>
    <row r="1768" s="127" customFormat="1"/>
    <row r="1769" s="127" customFormat="1"/>
    <row r="1770" s="127" customFormat="1"/>
    <row r="1771" s="127" customFormat="1"/>
    <row r="1772" s="127" customFormat="1"/>
    <row r="1773" s="127" customFormat="1"/>
    <row r="1774" s="127" customFormat="1"/>
    <row r="1775" s="127" customFormat="1"/>
    <row r="1776" s="127" customFormat="1"/>
    <row r="1777" s="127" customFormat="1"/>
    <row r="1778" s="127" customFormat="1"/>
    <row r="1779" s="127" customFormat="1"/>
    <row r="1780" s="127" customFormat="1"/>
    <row r="1781" s="127" customFormat="1"/>
    <row r="1782" s="127" customFormat="1"/>
    <row r="1783" s="127" customFormat="1"/>
    <row r="1784" s="127" customFormat="1"/>
    <row r="1785" s="127" customFormat="1"/>
    <row r="1786" s="127" customFormat="1"/>
    <row r="1787" s="127" customFormat="1"/>
    <row r="1788" s="127" customFormat="1"/>
    <row r="1789" s="127" customFormat="1"/>
    <row r="1790" s="127" customFormat="1"/>
    <row r="1791" s="127" customFormat="1"/>
    <row r="1792" s="127" customFormat="1"/>
    <row r="1793" s="127" customFormat="1"/>
    <row r="1794" s="127" customFormat="1"/>
    <row r="1795" s="127" customFormat="1"/>
    <row r="1796" s="127" customFormat="1"/>
    <row r="1797" s="127" customFormat="1"/>
    <row r="1798" s="127" customFormat="1"/>
    <row r="1799" s="127" customFormat="1"/>
    <row r="1800" s="127" customFormat="1"/>
    <row r="1801" s="127" customFormat="1"/>
    <row r="1802" s="127" customFormat="1"/>
    <row r="1803" s="127" customFormat="1"/>
    <row r="1804" s="127" customFormat="1"/>
    <row r="1805" s="127" customFormat="1"/>
    <row r="1806" s="127" customFormat="1"/>
    <row r="1807" s="127" customFormat="1"/>
    <row r="1808" s="127" customFormat="1"/>
    <row r="1809" s="127" customFormat="1"/>
    <row r="1810" s="127" customFormat="1"/>
    <row r="1811" s="127" customFormat="1"/>
    <row r="1812" s="127" customFormat="1"/>
    <row r="1813" s="127" customFormat="1"/>
    <row r="1814" s="127" customFormat="1"/>
    <row r="1815" s="127" customFormat="1"/>
    <row r="1816" s="127" customFormat="1"/>
    <row r="1817" s="127" customFormat="1"/>
    <row r="1818" s="127" customFormat="1"/>
    <row r="1819" s="127" customFormat="1"/>
    <row r="1820" s="127" customFormat="1"/>
    <row r="1821" s="127" customFormat="1"/>
    <row r="1822" s="127" customFormat="1"/>
    <row r="1823" s="127" customFormat="1"/>
    <row r="1824" s="127" customFormat="1"/>
    <row r="1825" s="127" customFormat="1"/>
    <row r="1826" s="127" customFormat="1"/>
    <row r="1827" s="127" customFormat="1"/>
    <row r="1828" s="127" customFormat="1"/>
    <row r="1829" s="127" customFormat="1"/>
    <row r="1830" s="127" customFormat="1"/>
    <row r="1831" s="127" customFormat="1"/>
    <row r="1832" s="127" customFormat="1"/>
    <row r="1833" s="127" customFormat="1"/>
    <row r="1834" s="127" customFormat="1"/>
    <row r="1835" s="127" customFormat="1"/>
    <row r="1836" s="127" customFormat="1"/>
    <row r="1837" s="127" customFormat="1"/>
    <row r="1838" s="127" customFormat="1"/>
    <row r="1839" s="127" customFormat="1"/>
    <row r="1840" s="127" customFormat="1"/>
    <row r="1841" s="127" customFormat="1"/>
    <row r="1842" s="127" customFormat="1"/>
    <row r="1843" s="127" customFormat="1"/>
    <row r="1844" s="127" customFormat="1"/>
    <row r="1845" s="127" customFormat="1"/>
    <row r="1846" s="127" customFormat="1"/>
    <row r="1847" s="127" customFormat="1"/>
    <row r="1848" s="127" customFormat="1"/>
    <row r="1849" s="127" customFormat="1"/>
    <row r="1850" s="127" customFormat="1"/>
    <row r="1851" s="127" customFormat="1"/>
    <row r="1852" s="127" customFormat="1"/>
    <row r="1853" s="127" customFormat="1"/>
    <row r="1854" s="127" customFormat="1"/>
    <row r="1855" s="127" customFormat="1"/>
    <row r="1856" s="127" customFormat="1"/>
    <row r="1857" s="127" customFormat="1"/>
    <row r="1858" s="127" customFormat="1"/>
    <row r="1859" s="127" customFormat="1"/>
    <row r="1860" s="127" customFormat="1"/>
    <row r="1861" s="127" customFormat="1"/>
    <row r="1862" s="127" customFormat="1"/>
    <row r="1863" s="127" customFormat="1"/>
    <row r="1864" s="127" customFormat="1"/>
    <row r="1865" s="127" customFormat="1"/>
    <row r="1866" s="127" customFormat="1"/>
    <row r="1867" s="127" customFormat="1"/>
    <row r="1868" s="127" customFormat="1"/>
    <row r="1869" s="127" customFormat="1"/>
    <row r="1870" s="127" customFormat="1"/>
    <row r="1871" s="127" customFormat="1"/>
    <row r="1872" s="127" customFormat="1"/>
    <row r="1873" s="127" customFormat="1"/>
    <row r="1874" s="127" customFormat="1"/>
    <row r="1875" s="127" customFormat="1"/>
    <row r="1876" s="127" customFormat="1"/>
    <row r="1877" s="127" customFormat="1"/>
    <row r="1878" s="127" customFormat="1"/>
    <row r="1879" s="127" customFormat="1"/>
    <row r="1880" s="127" customFormat="1"/>
    <row r="1881" s="127" customFormat="1"/>
    <row r="1882" s="127" customFormat="1"/>
    <row r="1883" s="127" customFormat="1"/>
    <row r="1884" s="127" customFormat="1"/>
    <row r="1885" s="127" customFormat="1"/>
    <row r="1886" s="127" customFormat="1"/>
    <row r="1887" s="127" customFormat="1"/>
    <row r="1888" s="127" customFormat="1"/>
    <row r="1889" s="127" customFormat="1"/>
    <row r="1890" s="127" customFormat="1"/>
    <row r="1891" s="127" customFormat="1"/>
    <row r="1892" s="127" customFormat="1"/>
    <row r="1893" s="127" customFormat="1"/>
    <row r="1894" s="127" customFormat="1"/>
    <row r="1895" s="127" customFormat="1"/>
    <row r="1896" s="127" customFormat="1"/>
    <row r="1897" s="127" customFormat="1"/>
    <row r="1898" s="127" customFormat="1"/>
    <row r="1899" s="127" customFormat="1"/>
    <row r="1900" s="127" customFormat="1"/>
    <row r="1901" s="127" customFormat="1"/>
    <row r="1902" s="127" customFormat="1"/>
    <row r="1903" s="127" customFormat="1"/>
    <row r="1904" s="127" customFormat="1"/>
    <row r="1905" s="127" customFormat="1"/>
    <row r="1906" s="127" customFormat="1"/>
    <row r="1907" s="127" customFormat="1"/>
    <row r="1908" s="127" customFormat="1"/>
    <row r="1909" s="127" customFormat="1"/>
    <row r="1910" s="127" customFormat="1"/>
    <row r="1911" s="127" customFormat="1"/>
    <row r="1912" s="127" customFormat="1"/>
    <row r="1913" s="127" customFormat="1"/>
    <row r="1914" s="127" customFormat="1"/>
    <row r="1915" s="127" customFormat="1"/>
    <row r="1916" s="127" customFormat="1"/>
    <row r="1917" s="127" customFormat="1"/>
    <row r="1918" s="127" customFormat="1"/>
    <row r="1919" s="127" customFormat="1"/>
    <row r="1920" s="127" customFormat="1"/>
    <row r="1921" s="127" customFormat="1"/>
    <row r="1922" s="127" customFormat="1"/>
    <row r="1923" s="127" customFormat="1"/>
    <row r="1924" s="127" customFormat="1"/>
    <row r="1925" s="127" customFormat="1"/>
    <row r="1926" s="127" customFormat="1"/>
    <row r="1927" s="127" customFormat="1"/>
    <row r="1928" s="127" customFormat="1"/>
    <row r="1929" s="127" customFormat="1"/>
    <row r="1930" s="127" customFormat="1"/>
    <row r="1931" s="127" customFormat="1"/>
    <row r="1932" s="127" customFormat="1"/>
    <row r="1933" s="127" customFormat="1"/>
    <row r="1934" s="127" customFormat="1"/>
    <row r="1935" s="127" customFormat="1"/>
    <row r="1936" s="127" customFormat="1"/>
    <row r="1937" s="127" customFormat="1"/>
    <row r="1938" s="127" customFormat="1"/>
    <row r="1939" s="127" customFormat="1"/>
    <row r="1940" s="127" customFormat="1"/>
    <row r="1941" s="127" customFormat="1"/>
    <row r="1942" s="127" customFormat="1"/>
    <row r="1943" s="127" customFormat="1"/>
    <row r="1944" s="127" customFormat="1"/>
    <row r="1945" s="127" customFormat="1"/>
    <row r="1946" s="127" customFormat="1"/>
    <row r="1947" s="127" customFormat="1"/>
    <row r="1948" s="127" customFormat="1"/>
    <row r="1949" s="127" customFormat="1"/>
    <row r="1950" s="127" customFormat="1"/>
    <row r="1951" s="127" customFormat="1"/>
    <row r="1952" s="127" customFormat="1"/>
    <row r="1953" s="127" customFormat="1"/>
    <row r="1954" s="127" customFormat="1"/>
    <row r="1955" s="127" customFormat="1"/>
    <row r="1956" s="127" customFormat="1"/>
    <row r="1957" s="127" customFormat="1"/>
    <row r="1958" s="127" customFormat="1"/>
    <row r="1959" s="127" customFormat="1"/>
    <row r="1960" s="127" customFormat="1"/>
    <row r="1961" s="127" customFormat="1"/>
    <row r="1962" s="127" customFormat="1"/>
    <row r="1963" s="127" customFormat="1"/>
    <row r="1964" s="127" customFormat="1"/>
    <row r="1965" s="127" customFormat="1"/>
    <row r="1966" s="127" customFormat="1"/>
    <row r="1967" s="127" customFormat="1"/>
    <row r="1968" s="127" customFormat="1"/>
    <row r="1969" s="127" customFormat="1"/>
    <row r="1970" s="127" customFormat="1"/>
    <row r="1971" s="127" customFormat="1"/>
    <row r="1972" s="127" customFormat="1"/>
    <row r="1973" s="127" customFormat="1"/>
    <row r="1974" s="127" customFormat="1"/>
    <row r="1975" s="127" customFormat="1"/>
    <row r="1976" s="127" customFormat="1"/>
    <row r="1977" s="127" customFormat="1"/>
    <row r="1978" s="127" customFormat="1"/>
    <row r="1979" s="127" customFormat="1"/>
    <row r="1980" s="127" customFormat="1"/>
    <row r="1981" s="127" customFormat="1"/>
    <row r="1982" s="127" customFormat="1"/>
    <row r="1983" s="127" customFormat="1"/>
    <row r="1984" s="127" customFormat="1"/>
    <row r="1985" s="127" customFormat="1"/>
    <row r="1986" s="127" customFormat="1"/>
    <row r="1987" s="127" customFormat="1"/>
    <row r="1988" s="127" customFormat="1"/>
    <row r="1989" s="127" customFormat="1"/>
    <row r="1990" s="127" customFormat="1"/>
    <row r="1991" s="127" customFormat="1"/>
    <row r="1992" s="127" customFormat="1"/>
    <row r="1993" s="127" customFormat="1"/>
    <row r="1994" s="127" customFormat="1"/>
    <row r="1995" s="127" customFormat="1"/>
    <row r="1996" s="127" customFormat="1"/>
    <row r="1997" s="127" customFormat="1"/>
    <row r="1998" s="127" customFormat="1"/>
    <row r="1999" s="127" customFormat="1"/>
    <row r="2000" s="127" customFormat="1"/>
    <row r="2001" s="127" customFormat="1"/>
    <row r="2002" s="127" customFormat="1"/>
    <row r="2003" s="127" customFormat="1"/>
    <row r="2004" s="127" customFormat="1"/>
    <row r="2005" s="127" customFormat="1"/>
    <row r="2006" s="127" customFormat="1"/>
    <row r="2007" s="127" customFormat="1"/>
    <row r="2008" s="127" customFormat="1"/>
    <row r="2009" s="127" customFormat="1"/>
    <row r="2010" s="127" customFormat="1"/>
    <row r="2011" s="127" customFormat="1"/>
    <row r="2012" s="127" customFormat="1"/>
    <row r="2013" s="127" customFormat="1"/>
    <row r="2014" s="127" customFormat="1"/>
    <row r="2015" s="127" customFormat="1"/>
    <row r="2016" s="127" customFormat="1"/>
    <row r="2017" s="127" customFormat="1"/>
    <row r="2018" s="127" customFormat="1"/>
    <row r="2019" s="127" customFormat="1"/>
    <row r="2020" s="127" customFormat="1"/>
    <row r="2021" s="127" customFormat="1"/>
    <row r="2022" s="127" customFormat="1"/>
    <row r="2023" s="127" customFormat="1"/>
    <row r="2024" s="127" customFormat="1"/>
    <row r="2025" s="127" customFormat="1"/>
    <row r="2026" s="127" customFormat="1"/>
    <row r="2027" s="127" customFormat="1"/>
    <row r="2028" s="127" customFormat="1"/>
    <row r="2029" s="127" customFormat="1"/>
    <row r="2030" s="127" customFormat="1"/>
    <row r="2031" s="127" customFormat="1"/>
    <row r="2032" s="127" customFormat="1"/>
    <row r="2033" s="127" customFormat="1"/>
    <row r="2034" s="127" customFormat="1"/>
    <row r="2035" s="127" customFormat="1"/>
    <row r="2036" s="127" customFormat="1"/>
    <row r="2037" s="127" customFormat="1"/>
    <row r="2038" s="127" customFormat="1"/>
    <row r="2039" s="127" customFormat="1"/>
    <row r="2040" s="127" customFormat="1"/>
    <row r="2041" s="127" customFormat="1"/>
    <row r="2042" s="127" customFormat="1"/>
    <row r="2043" s="127" customFormat="1"/>
    <row r="2044" s="127" customFormat="1"/>
    <row r="2045" s="127" customFormat="1"/>
    <row r="2046" s="127" customFormat="1"/>
    <row r="2047" s="127" customFormat="1"/>
    <row r="2048" s="127" customFormat="1"/>
    <row r="2049" s="127" customFormat="1"/>
    <row r="2050" s="127" customFormat="1"/>
    <row r="2051" s="127" customFormat="1"/>
    <row r="2052" s="127" customFormat="1"/>
    <row r="2053" s="127" customFormat="1"/>
    <row r="2054" s="127" customFormat="1"/>
    <row r="2055" s="127" customFormat="1"/>
    <row r="2056" s="127" customFormat="1"/>
    <row r="2057" s="127" customFormat="1"/>
    <row r="2058" s="127" customFormat="1"/>
    <row r="2059" s="127" customFormat="1"/>
    <row r="2060" s="127" customFormat="1"/>
    <row r="2061" s="127" customFormat="1"/>
    <row r="2062" s="127" customFormat="1"/>
    <row r="2063" s="127" customFormat="1"/>
    <row r="2064" s="127" customFormat="1"/>
    <row r="2065" s="127" customFormat="1"/>
    <row r="2066" s="127" customFormat="1"/>
    <row r="2067" s="127" customFormat="1"/>
    <row r="2068" s="127" customFormat="1"/>
    <row r="2069" s="127" customFormat="1"/>
    <row r="2070" s="127" customFormat="1"/>
    <row r="2071" s="127" customFormat="1"/>
    <row r="2072" s="127" customFormat="1"/>
    <row r="2073" s="127" customFormat="1"/>
    <row r="2074" s="127" customFormat="1"/>
    <row r="2075" s="127" customFormat="1"/>
    <row r="2076" s="127" customFormat="1"/>
    <row r="2077" s="127" customFormat="1"/>
    <row r="2078" s="127" customFormat="1"/>
    <row r="2079" s="127" customFormat="1"/>
    <row r="2080" s="127" customFormat="1"/>
    <row r="2081" s="127" customFormat="1"/>
    <row r="2082" s="127" customFormat="1"/>
    <row r="2083" s="127" customFormat="1"/>
    <row r="2084" s="127" customFormat="1"/>
    <row r="2085" s="127" customFormat="1"/>
    <row r="2086" s="127" customFormat="1"/>
    <row r="2087" s="127" customFormat="1"/>
    <row r="2088" s="127" customFormat="1"/>
    <row r="2089" s="127" customFormat="1"/>
    <row r="2090" s="127" customFormat="1"/>
    <row r="2091" s="127" customFormat="1"/>
    <row r="2092" s="127" customFormat="1"/>
    <row r="2093" s="127" customFormat="1"/>
    <row r="2094" s="127" customFormat="1"/>
    <row r="2095" s="127" customFormat="1"/>
    <row r="2096" s="127" customFormat="1"/>
    <row r="2097" s="127" customFormat="1"/>
    <row r="2098" s="127" customFormat="1"/>
    <row r="2099" s="127" customFormat="1"/>
    <row r="2100" s="127" customFormat="1"/>
    <row r="2101" s="127" customFormat="1"/>
    <row r="2102" s="127" customFormat="1"/>
    <row r="2103" s="127" customFormat="1"/>
    <row r="2104" s="127" customFormat="1"/>
    <row r="2105" s="127" customFormat="1"/>
    <row r="2106" s="127" customFormat="1"/>
    <row r="2107" s="127" customFormat="1"/>
    <row r="2108" s="127" customFormat="1"/>
    <row r="2109" s="127" customFormat="1"/>
    <row r="2110" s="127" customFormat="1"/>
    <row r="2111" s="127" customFormat="1"/>
    <row r="2112" s="127" customFormat="1"/>
    <row r="2113" s="127" customFormat="1"/>
    <row r="2114" s="127" customFormat="1"/>
    <row r="2115" s="127" customFormat="1"/>
    <row r="2116" s="127" customFormat="1"/>
    <row r="2117" s="127" customFormat="1"/>
    <row r="2118" s="127" customFormat="1"/>
    <row r="2119" s="127" customFormat="1"/>
    <row r="2120" s="127" customFormat="1"/>
    <row r="2121" s="127" customFormat="1"/>
    <row r="2122" s="127" customFormat="1"/>
    <row r="2123" s="127" customFormat="1"/>
    <row r="2124" s="127" customFormat="1"/>
    <row r="2125" s="127" customFormat="1"/>
    <row r="2126" s="127" customFormat="1"/>
    <row r="2127" s="127" customFormat="1"/>
    <row r="2128" s="127" customFormat="1"/>
    <row r="2129" s="127" customFormat="1"/>
    <row r="2130" s="127" customFormat="1"/>
    <row r="2131" s="127" customFormat="1"/>
    <row r="2132" s="127" customFormat="1"/>
    <row r="2133" s="127" customFormat="1"/>
    <row r="2134" s="127" customFormat="1"/>
    <row r="2135" s="127" customFormat="1"/>
    <row r="2136" s="127" customFormat="1"/>
    <row r="2137" s="127" customFormat="1"/>
    <row r="2138" s="127" customFormat="1"/>
    <row r="2139" s="127" customFormat="1"/>
    <row r="2140" s="127" customFormat="1"/>
    <row r="2141" s="127" customFormat="1"/>
    <row r="2142" s="127" customFormat="1"/>
    <row r="2143" s="127" customFormat="1"/>
    <row r="2144" s="127" customFormat="1"/>
    <row r="2145" s="127" customFormat="1"/>
    <row r="2146" s="127" customFormat="1"/>
    <row r="2147" s="127" customFormat="1"/>
    <row r="2148" s="127" customFormat="1"/>
    <row r="2149" s="127" customFormat="1"/>
    <row r="2150" s="127" customFormat="1"/>
    <row r="2151" s="127" customFormat="1"/>
    <row r="2152" s="127" customFormat="1"/>
    <row r="2153" s="127" customFormat="1"/>
    <row r="2154" s="127" customFormat="1"/>
    <row r="2155" s="127" customFormat="1"/>
    <row r="2156" s="127" customFormat="1"/>
    <row r="2157" s="127" customFormat="1"/>
    <row r="2158" s="127" customFormat="1"/>
    <row r="2159" s="127" customFormat="1"/>
    <row r="2160" s="127" customFormat="1"/>
    <row r="2161" s="127" customFormat="1"/>
    <row r="2162" s="127" customFormat="1"/>
    <row r="2163" s="127" customFormat="1"/>
    <row r="2164" s="127" customFormat="1"/>
    <row r="2165" s="127" customFormat="1"/>
    <row r="2166" s="127" customFormat="1"/>
    <row r="2167" s="127" customFormat="1"/>
    <row r="2168" s="127" customFormat="1"/>
    <row r="2169" s="127" customFormat="1"/>
    <row r="2170" s="127" customFormat="1"/>
    <row r="2171" s="127" customFormat="1"/>
    <row r="2172" s="127" customFormat="1"/>
    <row r="2173" s="127" customFormat="1"/>
    <row r="2174" s="127" customFormat="1"/>
    <row r="2175" s="127" customFormat="1"/>
    <row r="2176" s="127" customFormat="1"/>
    <row r="2177" s="127" customFormat="1"/>
    <row r="2178" s="127" customFormat="1"/>
    <row r="2179" s="127" customFormat="1"/>
    <row r="2180" s="127" customFormat="1"/>
    <row r="2181" s="127" customFormat="1"/>
    <row r="2182" s="127" customFormat="1"/>
    <row r="2183" s="127" customFormat="1"/>
    <row r="2184" s="127" customFormat="1"/>
    <row r="2185" s="127" customFormat="1"/>
    <row r="2186" s="127" customFormat="1"/>
    <row r="2187" s="127" customFormat="1"/>
    <row r="2188" s="127" customFormat="1"/>
    <row r="2189" s="127" customFormat="1"/>
    <row r="2190" s="127" customFormat="1"/>
    <row r="2191" s="127" customFormat="1"/>
    <row r="2192" s="127" customFormat="1"/>
    <row r="2193" s="127" customFormat="1"/>
    <row r="2194" s="127" customFormat="1"/>
    <row r="2195" s="127" customFormat="1"/>
    <row r="2196" s="127" customFormat="1"/>
    <row r="2197" s="127" customFormat="1"/>
    <row r="2198" s="127" customFormat="1"/>
    <row r="2199" s="127" customFormat="1"/>
    <row r="2200" s="127" customFormat="1"/>
    <row r="2201" s="127" customFormat="1"/>
    <row r="2202" s="127" customFormat="1"/>
    <row r="2203" s="127" customFormat="1"/>
    <row r="2204" s="127" customFormat="1"/>
    <row r="2205" s="127" customFormat="1"/>
    <row r="2206" s="127" customFormat="1"/>
    <row r="2207" s="127" customFormat="1"/>
    <row r="2208" s="127" customFormat="1"/>
    <row r="2209" s="127" customFormat="1"/>
    <row r="2210" s="127" customFormat="1"/>
    <row r="2211" s="127" customFormat="1"/>
    <row r="2212" s="127" customFormat="1"/>
    <row r="2213" s="127" customFormat="1"/>
    <row r="2214" s="127" customFormat="1"/>
    <row r="2215" s="127" customFormat="1"/>
    <row r="2216" s="127" customFormat="1"/>
    <row r="2217" s="127" customFormat="1"/>
    <row r="2218" s="127" customFormat="1"/>
    <row r="2219" s="127" customFormat="1"/>
    <row r="2220" s="127" customFormat="1"/>
    <row r="2221" s="127" customFormat="1"/>
    <row r="2222" s="127" customFormat="1"/>
    <row r="2223" s="127" customFormat="1"/>
    <row r="2224" s="127" customFormat="1"/>
    <row r="2225" s="127" customFormat="1"/>
    <row r="2226" s="127" customFormat="1"/>
    <row r="2227" s="127" customFormat="1"/>
    <row r="2228" s="127" customFormat="1"/>
    <row r="2229" s="127" customFormat="1"/>
    <row r="2230" s="127" customFormat="1"/>
    <row r="2231" s="127" customFormat="1"/>
    <row r="2232" s="127" customFormat="1"/>
    <row r="2233" s="127" customFormat="1"/>
    <row r="2234" s="127" customFormat="1"/>
    <row r="2235" s="127" customFormat="1"/>
    <row r="2236" s="127" customFormat="1"/>
    <row r="2237" s="127" customFormat="1"/>
    <row r="2238" s="127" customFormat="1"/>
    <row r="2239" s="127" customFormat="1"/>
    <row r="2240" s="127" customFormat="1"/>
    <row r="2241" s="127" customFormat="1"/>
    <row r="2242" s="127" customFormat="1"/>
    <row r="2243" s="127" customFormat="1"/>
    <row r="2244" s="127" customFormat="1"/>
    <row r="2245" s="127" customFormat="1"/>
    <row r="2246" s="127" customFormat="1"/>
    <row r="2247" s="127" customFormat="1"/>
    <row r="2248" s="127" customFormat="1"/>
    <row r="2249" s="127" customFormat="1"/>
    <row r="2250" s="127" customFormat="1"/>
    <row r="2251" s="127" customFormat="1"/>
    <row r="2252" s="127" customFormat="1"/>
    <row r="2253" s="127" customFormat="1"/>
    <row r="2254" s="127" customFormat="1"/>
    <row r="2255" s="127" customFormat="1"/>
    <row r="2256" s="127" customFormat="1"/>
    <row r="2257" s="127" customFormat="1"/>
    <row r="2258" s="127" customFormat="1"/>
    <row r="2259" s="127" customFormat="1"/>
    <row r="2260" s="127" customFormat="1"/>
    <row r="2261" s="127" customFormat="1"/>
    <row r="2262" s="127" customFormat="1"/>
    <row r="2263" s="127" customFormat="1"/>
    <row r="2264" s="127" customFormat="1"/>
    <row r="2265" s="127" customFormat="1"/>
    <row r="2266" s="127" customFormat="1"/>
    <row r="2267" s="127" customFormat="1"/>
    <row r="2268" s="127" customFormat="1"/>
    <row r="2269" s="127" customFormat="1"/>
    <row r="2270" s="127" customFormat="1"/>
    <row r="2271" s="127" customFormat="1"/>
    <row r="2272" s="127" customFormat="1"/>
    <row r="2273" s="127" customFormat="1"/>
    <row r="2274" s="127" customFormat="1"/>
    <row r="2275" s="127" customFormat="1"/>
    <row r="2276" s="127" customFormat="1"/>
    <row r="2277" s="127" customFormat="1"/>
    <row r="2278" s="127" customFormat="1"/>
    <row r="2279" s="127" customFormat="1"/>
    <row r="2280" s="127" customFormat="1"/>
    <row r="2281" s="127" customFormat="1"/>
    <row r="2282" s="127" customFormat="1"/>
    <row r="2283" s="127" customFormat="1"/>
    <row r="2284" s="127" customFormat="1"/>
    <row r="2285" s="127" customFormat="1"/>
    <row r="2286" s="127" customFormat="1"/>
    <row r="2287" s="127" customFormat="1"/>
    <row r="2288" s="127" customFormat="1"/>
    <row r="2289" s="127" customFormat="1"/>
    <row r="2290" s="127" customFormat="1"/>
    <row r="2291" s="127" customFormat="1"/>
    <row r="2292" s="127" customFormat="1"/>
    <row r="2293" s="127" customFormat="1"/>
    <row r="2294" s="127" customFormat="1"/>
    <row r="2295" s="127" customFormat="1"/>
    <row r="2296" s="127" customFormat="1"/>
    <row r="2297" s="127" customFormat="1"/>
    <row r="2298" s="127" customFormat="1"/>
    <row r="2299" s="127" customFormat="1"/>
    <row r="2300" s="127" customFormat="1"/>
    <row r="2301" s="127" customFormat="1"/>
    <row r="2302" s="127" customFormat="1"/>
    <row r="2303" s="127" customFormat="1"/>
    <row r="2304" s="127" customFormat="1"/>
    <row r="2305" s="127" customFormat="1"/>
    <row r="2306" s="127" customFormat="1"/>
    <row r="2307" s="127" customFormat="1"/>
    <row r="2308" s="127" customFormat="1"/>
    <row r="2309" s="127" customFormat="1"/>
    <row r="2310" s="127" customFormat="1"/>
    <row r="2311" s="127" customFormat="1"/>
    <row r="2312" s="127" customFormat="1"/>
    <row r="2313" s="127" customFormat="1"/>
    <row r="2314" s="127" customFormat="1"/>
    <row r="2315" s="127" customFormat="1"/>
    <row r="2316" s="127" customFormat="1"/>
    <row r="2317" s="127" customFormat="1"/>
    <row r="2318" s="127" customFormat="1"/>
    <row r="2319" s="127" customFormat="1"/>
    <row r="2320" s="127" customFormat="1"/>
    <row r="2321" s="127" customFormat="1"/>
    <row r="2322" s="127" customFormat="1"/>
    <row r="2323" s="127" customFormat="1"/>
    <row r="2324" s="127" customFormat="1"/>
    <row r="2325" s="127" customFormat="1"/>
    <row r="2326" s="127" customFormat="1"/>
    <row r="2327" s="127" customFormat="1"/>
    <row r="2328" s="127" customFormat="1"/>
    <row r="2329" s="127" customFormat="1"/>
    <row r="2330" s="127" customFormat="1"/>
    <row r="2331" s="127" customFormat="1"/>
    <row r="2332" s="127" customFormat="1"/>
    <row r="2333" s="127" customFormat="1"/>
    <row r="2334" s="127" customFormat="1"/>
    <row r="2335" s="127" customFormat="1"/>
    <row r="2336" s="127" customFormat="1"/>
    <row r="2337" s="127" customFormat="1"/>
    <row r="2338" s="127" customFormat="1"/>
    <row r="2339" s="127" customFormat="1"/>
    <row r="2340" s="127" customFormat="1"/>
    <row r="2341" s="127" customFormat="1"/>
    <row r="2342" s="127" customFormat="1"/>
    <row r="2343" s="127" customFormat="1"/>
    <row r="2344" s="127" customFormat="1"/>
    <row r="2345" s="127" customFormat="1"/>
    <row r="2346" s="127" customFormat="1"/>
    <row r="2347" s="127" customFormat="1"/>
    <row r="2348" s="127" customFormat="1"/>
    <row r="2349" s="127" customFormat="1"/>
    <row r="2350" s="127" customFormat="1"/>
    <row r="2351" s="127" customFormat="1"/>
    <row r="2352" s="127" customFormat="1"/>
    <row r="2353" s="127" customFormat="1"/>
    <row r="2354" s="127" customFormat="1"/>
    <row r="2355" s="127" customFormat="1"/>
    <row r="2356" s="127" customFormat="1"/>
    <row r="2357" s="127" customFormat="1"/>
    <row r="2358" s="127" customFormat="1"/>
    <row r="2359" s="127" customFormat="1"/>
    <row r="2360" s="127" customFormat="1"/>
    <row r="2361" s="127" customFormat="1"/>
    <row r="2362" s="127" customFormat="1"/>
    <row r="2363" s="127" customFormat="1"/>
    <row r="2364" s="127" customFormat="1"/>
    <row r="2365" s="127" customFormat="1"/>
    <row r="2366" s="127" customFormat="1"/>
    <row r="2367" s="127" customFormat="1"/>
    <row r="2368" s="127" customFormat="1"/>
    <row r="2369" s="127" customFormat="1"/>
    <row r="2370" s="127" customFormat="1"/>
    <row r="2371" s="127" customFormat="1"/>
    <row r="2372" s="127" customFormat="1"/>
    <row r="2373" s="127" customFormat="1"/>
    <row r="2374" s="127" customFormat="1"/>
    <row r="2375" s="127" customFormat="1"/>
    <row r="2376" s="127" customFormat="1"/>
    <row r="2377" s="127" customFormat="1"/>
    <row r="2378" s="127" customFormat="1"/>
    <row r="2379" s="127" customFormat="1"/>
    <row r="2380" s="127" customFormat="1"/>
    <row r="2381" s="127" customFormat="1"/>
    <row r="2382" s="127" customFormat="1"/>
    <row r="2383" s="127" customFormat="1"/>
    <row r="2384" s="127" customFormat="1"/>
    <row r="2385" s="127" customFormat="1"/>
    <row r="2386" s="127" customFormat="1"/>
    <row r="2387" s="127" customFormat="1"/>
    <row r="2388" s="127" customFormat="1"/>
    <row r="2389" s="127" customFormat="1"/>
    <row r="2390" s="127" customFormat="1"/>
    <row r="2391" s="127" customFormat="1"/>
    <row r="2392" s="127" customFormat="1"/>
    <row r="2393" s="127" customFormat="1"/>
    <row r="2394" s="127" customFormat="1"/>
    <row r="2395" s="127" customFormat="1"/>
    <row r="2396" s="127" customFormat="1"/>
    <row r="2397" s="127" customFormat="1"/>
    <row r="2398" s="127" customFormat="1"/>
    <row r="2399" s="127" customFormat="1"/>
    <row r="2400" s="127" customFormat="1"/>
    <row r="2401" s="127" customFormat="1"/>
    <row r="2402" s="127" customFormat="1"/>
    <row r="2403" s="127" customFormat="1"/>
    <row r="2404" s="127" customFormat="1"/>
    <row r="2405" s="127" customFormat="1"/>
    <row r="2406" s="127" customFormat="1"/>
    <row r="2407" s="127" customFormat="1"/>
    <row r="2408" s="127" customFormat="1"/>
    <row r="2409" s="127" customFormat="1"/>
    <row r="2410" s="127" customFormat="1"/>
    <row r="2411" s="127" customFormat="1"/>
    <row r="2412" s="127" customFormat="1"/>
    <row r="2413" s="127" customFormat="1"/>
    <row r="2414" s="127" customFormat="1"/>
    <row r="2415" s="127" customFormat="1"/>
    <row r="2416" s="127" customFormat="1"/>
    <row r="2417" s="127" customFormat="1"/>
    <row r="2418" s="127" customFormat="1"/>
    <row r="2419" s="127" customFormat="1"/>
    <row r="2420" s="127" customFormat="1"/>
    <row r="2421" s="127" customFormat="1"/>
    <row r="2422" s="127" customFormat="1"/>
    <row r="2423" s="127" customFormat="1"/>
    <row r="2424" s="127" customFormat="1"/>
    <row r="2425" s="127" customFormat="1"/>
    <row r="2426" s="127" customFormat="1"/>
    <row r="2427" s="127" customFormat="1"/>
    <row r="2428" s="127" customFormat="1"/>
    <row r="2429" s="127" customFormat="1"/>
    <row r="2430" s="127" customFormat="1"/>
    <row r="2431" s="127" customFormat="1"/>
    <row r="2432" s="127" customFormat="1"/>
    <row r="2433" s="127" customFormat="1"/>
    <row r="2434" s="127" customFormat="1"/>
    <row r="2435" s="127" customFormat="1"/>
    <row r="2436" s="127" customFormat="1"/>
    <row r="2437" s="127" customFormat="1"/>
    <row r="2438" s="127" customFormat="1"/>
    <row r="2439" s="127" customFormat="1"/>
    <row r="2440" s="127" customFormat="1"/>
    <row r="2441" s="127" customFormat="1"/>
    <row r="2442" s="127" customFormat="1"/>
    <row r="2443" s="127" customFormat="1"/>
    <row r="2444" s="127" customFormat="1"/>
    <row r="2445" s="127" customFormat="1"/>
    <row r="2446" s="127" customFormat="1"/>
    <row r="2447" s="127" customFormat="1"/>
    <row r="2448" s="127" customFormat="1"/>
    <row r="2449" s="127" customFormat="1"/>
    <row r="2450" s="127" customFormat="1"/>
    <row r="2451" s="127" customFormat="1"/>
    <row r="2452" s="127" customFormat="1"/>
    <row r="2453" s="127" customFormat="1"/>
    <row r="2454" s="127" customFormat="1"/>
    <row r="2455" s="127" customFormat="1"/>
    <row r="2456" s="127" customFormat="1"/>
    <row r="2457" s="127" customFormat="1"/>
    <row r="2458" s="127" customFormat="1"/>
    <row r="2459" s="127" customFormat="1"/>
    <row r="2460" s="127" customFormat="1"/>
    <row r="2461" s="127" customFormat="1"/>
    <row r="2462" s="127" customFormat="1"/>
    <row r="2463" s="127" customFormat="1"/>
    <row r="2464" s="127" customFormat="1"/>
    <row r="2465" s="127" customFormat="1"/>
    <row r="2466" s="127" customFormat="1"/>
    <row r="2467" s="127" customFormat="1"/>
    <row r="2468" s="127" customFormat="1"/>
    <row r="2469" s="127" customFormat="1"/>
    <row r="2470" s="127" customFormat="1"/>
    <row r="2471" s="127" customFormat="1"/>
    <row r="2472" s="127" customFormat="1"/>
    <row r="2473" s="127" customFormat="1"/>
    <row r="2474" s="127" customFormat="1"/>
    <row r="2475" s="127" customFormat="1"/>
    <row r="2476" s="127" customFormat="1"/>
    <row r="2477" s="127" customFormat="1"/>
    <row r="2478" s="127" customFormat="1"/>
    <row r="2479" s="127" customFormat="1"/>
    <row r="2480" s="127" customFormat="1"/>
    <row r="2481" s="127" customFormat="1"/>
    <row r="2482" s="127" customFormat="1"/>
    <row r="2483" s="127" customFormat="1"/>
    <row r="2484" s="127" customFormat="1"/>
    <row r="2485" s="127" customFormat="1"/>
    <row r="2486" s="127" customFormat="1"/>
    <row r="2487" s="127" customFormat="1"/>
    <row r="2488" s="127" customFormat="1"/>
    <row r="2489" s="127" customFormat="1"/>
    <row r="2490" s="127" customFormat="1"/>
    <row r="2491" s="127" customFormat="1"/>
    <row r="2492" s="127" customFormat="1"/>
    <row r="2493" s="127" customFormat="1"/>
    <row r="2494" s="127" customFormat="1"/>
    <row r="2495" s="127" customFormat="1"/>
    <row r="2496" s="127" customFormat="1"/>
    <row r="2497" s="127" customFormat="1"/>
    <row r="2498" s="127" customFormat="1"/>
    <row r="2499" s="127" customFormat="1"/>
    <row r="2500" s="127" customFormat="1"/>
    <row r="2501" s="127" customFormat="1"/>
    <row r="2502" s="127" customFormat="1"/>
    <row r="2503" s="127" customFormat="1"/>
    <row r="2504" s="127" customFormat="1"/>
    <row r="2505" s="127" customFormat="1"/>
    <row r="2506" s="127" customFormat="1"/>
    <row r="2507" s="127" customFormat="1"/>
    <row r="2508" s="127" customFormat="1"/>
    <row r="2509" s="127" customFormat="1"/>
    <row r="2510" s="127" customFormat="1"/>
    <row r="2511" s="127" customFormat="1"/>
    <row r="2512" s="127" customFormat="1"/>
    <row r="2513" s="127" customFormat="1"/>
    <row r="2514" s="127" customFormat="1"/>
    <row r="2515" s="127" customFormat="1"/>
    <row r="2516" s="127" customFormat="1"/>
    <row r="2517" s="127" customFormat="1"/>
    <row r="2518" s="127" customFormat="1"/>
    <row r="2519" s="127" customFormat="1"/>
    <row r="2520" s="127" customFormat="1"/>
    <row r="2521" s="127" customFormat="1"/>
    <row r="2522" s="127" customFormat="1"/>
    <row r="2523" s="127" customFormat="1"/>
    <row r="2524" s="127" customFormat="1"/>
    <row r="2525" s="127" customFormat="1"/>
    <row r="2526" s="127" customFormat="1"/>
    <row r="2527" s="127" customFormat="1"/>
    <row r="2528" s="127" customFormat="1"/>
    <row r="2529" s="127" customFormat="1"/>
    <row r="2530" s="127" customFormat="1"/>
    <row r="2531" s="127" customFormat="1"/>
    <row r="2532" s="127" customFormat="1"/>
    <row r="2533" s="127" customFormat="1"/>
    <row r="2534" s="127" customFormat="1"/>
    <row r="2535" s="127" customFormat="1"/>
    <row r="2536" s="127" customFormat="1"/>
    <row r="2537" s="127" customFormat="1"/>
    <row r="2538" s="127" customFormat="1"/>
    <row r="2539" s="127" customFormat="1"/>
    <row r="2540" s="127" customFormat="1"/>
    <row r="2541" s="127" customFormat="1"/>
    <row r="2542" s="127" customFormat="1"/>
    <row r="2543" s="127" customFormat="1"/>
    <row r="2544" s="127" customFormat="1"/>
    <row r="2545" s="127" customFormat="1"/>
    <row r="2546" s="127" customFormat="1"/>
    <row r="2547" s="127" customFormat="1"/>
    <row r="2548" s="127" customFormat="1"/>
    <row r="2549" s="127" customFormat="1"/>
    <row r="2550" s="127" customFormat="1"/>
    <row r="2551" s="127" customFormat="1"/>
    <row r="2552" s="127" customFormat="1"/>
    <row r="2553" s="127" customFormat="1"/>
    <row r="2554" s="127" customFormat="1"/>
    <row r="2555" s="127" customFormat="1"/>
    <row r="2556" s="127" customFormat="1"/>
    <row r="2557" s="127" customFormat="1"/>
    <row r="2558" s="127" customFormat="1"/>
    <row r="2559" s="127" customFormat="1"/>
    <row r="2560" s="127" customFormat="1"/>
    <row r="2561" s="127" customFormat="1"/>
    <row r="2562" s="127" customFormat="1"/>
    <row r="2563" s="127" customFormat="1"/>
    <row r="2564" s="127" customFormat="1"/>
    <row r="2565" s="127" customFormat="1"/>
    <row r="2566" s="127" customFormat="1"/>
    <row r="2567" s="127" customFormat="1"/>
    <row r="2568" s="127" customFormat="1"/>
    <row r="2569" s="127" customFormat="1"/>
    <row r="2570" s="127" customFormat="1"/>
    <row r="2571" s="127" customFormat="1"/>
    <row r="2572" s="127" customFormat="1"/>
    <row r="2573" s="127" customFormat="1"/>
    <row r="2574" s="127" customFormat="1"/>
    <row r="2575" s="127" customFormat="1"/>
    <row r="2576" s="127" customFormat="1"/>
    <row r="2577" s="127" customFormat="1"/>
    <row r="2578" s="127" customFormat="1"/>
    <row r="2579" s="127" customFormat="1"/>
    <row r="2580" s="127" customFormat="1"/>
    <row r="2581" s="127" customFormat="1"/>
    <row r="2582" s="127" customFormat="1"/>
    <row r="2583" s="127" customFormat="1"/>
    <row r="2584" s="127" customFormat="1"/>
    <row r="2585" s="127" customFormat="1"/>
    <row r="2586" s="127" customFormat="1"/>
    <row r="2587" s="127" customFormat="1"/>
    <row r="2588" s="127" customFormat="1"/>
    <row r="2589" s="127" customFormat="1"/>
    <row r="2590" s="127" customFormat="1"/>
    <row r="2591" s="127" customFormat="1"/>
    <row r="2592" s="127" customFormat="1"/>
    <row r="2593" s="127" customFormat="1"/>
    <row r="2594" s="127" customFormat="1"/>
    <row r="2595" s="127" customFormat="1"/>
    <row r="2596" s="127" customFormat="1"/>
    <row r="2597" s="127" customFormat="1"/>
    <row r="2598" s="127" customFormat="1"/>
    <row r="2599" s="127" customFormat="1"/>
    <row r="2600" s="127" customFormat="1"/>
    <row r="2601" s="127" customFormat="1"/>
    <row r="2602" s="127" customFormat="1"/>
    <row r="2603" s="127" customFormat="1"/>
    <row r="2604" s="127" customFormat="1"/>
    <row r="2605" s="127" customFormat="1"/>
    <row r="2606" s="127" customFormat="1"/>
    <row r="2607" s="127" customFormat="1"/>
    <row r="2608" s="127" customFormat="1"/>
    <row r="2609" s="127" customFormat="1"/>
    <row r="2610" s="127" customFormat="1"/>
    <row r="2611" s="127" customFormat="1"/>
    <row r="2612" s="127" customFormat="1"/>
    <row r="2613" s="127" customFormat="1"/>
    <row r="2614" s="127" customFormat="1"/>
    <row r="2615" s="127" customFormat="1"/>
    <row r="2616" s="127" customFormat="1"/>
    <row r="2617" s="127" customFormat="1"/>
    <row r="2618" s="127" customFormat="1"/>
    <row r="2619" s="127" customFormat="1"/>
    <row r="2620" s="127" customFormat="1"/>
    <row r="2621" s="127" customFormat="1"/>
    <row r="2622" s="127" customFormat="1"/>
    <row r="2623" s="127" customFormat="1"/>
    <row r="2624" s="127" customFormat="1"/>
    <row r="2625" s="127" customFormat="1"/>
    <row r="2626" s="127" customFormat="1"/>
    <row r="2627" s="127" customFormat="1"/>
    <row r="2628" s="127" customFormat="1"/>
    <row r="2629" s="127" customFormat="1"/>
    <row r="2630" s="127" customFormat="1"/>
    <row r="2631" s="127" customFormat="1"/>
    <row r="2632" s="127" customFormat="1"/>
    <row r="2633" s="127" customFormat="1"/>
    <row r="2634" s="127" customFormat="1"/>
    <row r="2635" s="127" customFormat="1"/>
    <row r="2636" s="127" customFormat="1"/>
    <row r="2637" s="127" customFormat="1"/>
    <row r="2638" s="127" customFormat="1"/>
    <row r="2639" s="127" customFormat="1"/>
    <row r="2640" s="127" customFormat="1"/>
    <row r="2641" s="127" customFormat="1"/>
    <row r="2642" s="127" customFormat="1"/>
    <row r="2643" s="127" customFormat="1"/>
    <row r="2644" s="127" customFormat="1"/>
    <row r="2645" s="127" customFormat="1"/>
    <row r="2646" s="127" customFormat="1"/>
    <row r="2647" s="127" customFormat="1"/>
    <row r="2648" s="127" customFormat="1"/>
    <row r="2649" s="127" customFormat="1"/>
    <row r="2650" s="127" customFormat="1"/>
    <row r="2651" s="127" customFormat="1"/>
    <row r="2652" s="127" customFormat="1"/>
    <row r="2653" s="127" customFormat="1"/>
    <row r="2654" s="127" customFormat="1"/>
    <row r="2655" s="127" customFormat="1"/>
    <row r="2656" s="127" customFormat="1"/>
    <row r="2657" s="127" customFormat="1"/>
    <row r="2658" s="127" customFormat="1"/>
    <row r="2659" s="127" customFormat="1"/>
    <row r="2660" s="127" customFormat="1"/>
    <row r="2661" s="127" customFormat="1"/>
    <row r="2662" s="127" customFormat="1"/>
    <row r="2663" s="127" customFormat="1"/>
    <row r="2664" s="127" customFormat="1"/>
    <row r="2665" s="127" customFormat="1"/>
    <row r="2666" s="127" customFormat="1"/>
    <row r="2667" s="127" customFormat="1"/>
    <row r="2668" s="127" customFormat="1"/>
    <row r="2669" s="127" customFormat="1"/>
    <row r="2670" s="127" customFormat="1"/>
    <row r="2671" s="127" customFormat="1"/>
    <row r="2672" s="127" customFormat="1"/>
    <row r="2673" s="127" customFormat="1"/>
    <row r="2674" s="127" customFormat="1"/>
    <row r="2675" s="127" customFormat="1"/>
    <row r="2676" s="127" customFormat="1"/>
    <row r="2677" s="127" customFormat="1"/>
    <row r="2678" s="127" customFormat="1"/>
    <row r="2679" s="127" customFormat="1"/>
    <row r="2680" s="127" customFormat="1"/>
    <row r="2681" s="127" customFormat="1"/>
    <row r="2682" s="127" customFormat="1"/>
    <row r="2683" s="127" customFormat="1"/>
    <row r="2684" s="127" customFormat="1"/>
    <row r="2685" s="127" customFormat="1"/>
    <row r="2686" s="127" customFormat="1"/>
    <row r="2687" s="127" customFormat="1"/>
    <row r="2688" s="127" customFormat="1"/>
    <row r="2689" s="127" customFormat="1"/>
    <row r="2690" s="127" customFormat="1"/>
    <row r="2691" s="127" customFormat="1"/>
    <row r="2692" s="127" customFormat="1"/>
    <row r="2693" s="127" customFormat="1"/>
    <row r="2694" s="127" customFormat="1"/>
    <row r="2695" s="127" customFormat="1"/>
    <row r="2696" s="127" customFormat="1"/>
    <row r="2697" s="127" customFormat="1"/>
    <row r="2698" s="127" customFormat="1"/>
    <row r="2699" s="127" customFormat="1"/>
    <row r="2700" s="127" customFormat="1"/>
    <row r="2701" s="127" customFormat="1"/>
    <row r="2702" s="127" customFormat="1"/>
    <row r="2703" s="127" customFormat="1"/>
    <row r="2704" s="127" customFormat="1"/>
    <row r="2705" s="127" customFormat="1"/>
    <row r="2706" s="127" customFormat="1"/>
    <row r="2707" s="127" customFormat="1"/>
    <row r="2708" s="127" customFormat="1"/>
    <row r="2709" s="127" customFormat="1"/>
    <row r="2710" s="127" customFormat="1"/>
    <row r="2711" s="127" customFormat="1"/>
    <row r="2712" s="127" customFormat="1"/>
    <row r="2713" s="127" customFormat="1"/>
    <row r="2714" s="127" customFormat="1"/>
    <row r="2715" s="127" customFormat="1"/>
    <row r="2716" s="127" customFormat="1"/>
    <row r="2717" s="127" customFormat="1"/>
    <row r="2718" s="127" customFormat="1"/>
    <row r="2719" s="127" customFormat="1"/>
    <row r="2720" s="127" customFormat="1"/>
    <row r="2721" s="127" customFormat="1"/>
    <row r="2722" s="127" customFormat="1"/>
    <row r="2723" s="127" customFormat="1"/>
    <row r="2724" s="127" customFormat="1"/>
    <row r="2725" s="127" customFormat="1"/>
    <row r="2726" s="127" customFormat="1"/>
    <row r="2727" s="127" customFormat="1"/>
    <row r="2728" s="127" customFormat="1"/>
    <row r="2729" s="127" customFormat="1"/>
    <row r="2730" s="127" customFormat="1"/>
    <row r="2731" s="127" customFormat="1"/>
    <row r="2732" s="127" customFormat="1"/>
    <row r="2733" s="127" customFormat="1"/>
    <row r="2734" s="127" customFormat="1"/>
    <row r="2735" s="127" customFormat="1"/>
    <row r="2736" s="127" customFormat="1"/>
    <row r="2737" s="127" customFormat="1"/>
    <row r="2738" s="127" customFormat="1"/>
    <row r="2739" s="127" customFormat="1"/>
    <row r="2740" s="127" customFormat="1"/>
    <row r="2741" s="127" customFormat="1"/>
    <row r="2742" s="127" customFormat="1"/>
    <row r="2743" s="127" customFormat="1"/>
    <row r="2744" s="127" customFormat="1"/>
    <row r="2745" s="127" customFormat="1"/>
    <row r="2746" s="127" customFormat="1"/>
    <row r="2747" s="127" customFormat="1"/>
    <row r="2748" s="127" customFormat="1"/>
    <row r="2749" s="127" customFormat="1"/>
    <row r="2750" s="127" customFormat="1"/>
    <row r="2751" s="127" customFormat="1"/>
    <row r="2752" s="127" customFormat="1"/>
    <row r="2753" s="127" customFormat="1"/>
    <row r="2754" s="127" customFormat="1"/>
    <row r="2755" s="127" customFormat="1"/>
    <row r="2756" s="127" customFormat="1"/>
    <row r="2757" s="127" customFormat="1"/>
    <row r="2758" s="127" customFormat="1"/>
    <row r="2759" s="127" customFormat="1"/>
    <row r="2760" s="127" customFormat="1"/>
    <row r="2761" s="127" customFormat="1"/>
    <row r="2762" s="127" customFormat="1"/>
    <row r="2763" s="127" customFormat="1"/>
    <row r="2764" s="127" customFormat="1"/>
    <row r="2765" s="127" customFormat="1"/>
    <row r="2766" s="127" customFormat="1"/>
    <row r="2767" s="127" customFormat="1"/>
    <row r="2768" s="127" customFormat="1"/>
    <row r="2769" s="127" customFormat="1"/>
    <row r="2770" s="127" customFormat="1"/>
    <row r="2771" s="127" customFormat="1"/>
    <row r="2772" s="127" customFormat="1"/>
    <row r="2773" s="127" customFormat="1"/>
    <row r="2774" s="127" customFormat="1"/>
    <row r="2775" s="127" customFormat="1"/>
    <row r="2776" s="127" customFormat="1"/>
    <row r="2777" s="127" customFormat="1"/>
    <row r="2778" s="127" customFormat="1"/>
    <row r="2779" s="127" customFormat="1"/>
    <row r="2780" s="127" customFormat="1"/>
    <row r="2781" s="127" customFormat="1"/>
    <row r="2782" s="127" customFormat="1"/>
    <row r="2783" s="127" customFormat="1"/>
    <row r="2784" s="127" customFormat="1"/>
    <row r="2785" s="127" customFormat="1"/>
    <row r="2786" s="127" customFormat="1"/>
    <row r="2787" s="127" customFormat="1"/>
    <row r="2788" s="127" customFormat="1"/>
    <row r="2789" s="127" customFormat="1"/>
    <row r="2790" s="127" customFormat="1"/>
    <row r="2791" s="127" customFormat="1"/>
    <row r="2792" s="127" customFormat="1"/>
    <row r="2793" s="127" customFormat="1"/>
    <row r="2794" s="127" customFormat="1"/>
    <row r="2795" s="127" customFormat="1"/>
    <row r="2796" s="127" customFormat="1"/>
    <row r="2797" s="127" customFormat="1"/>
    <row r="2798" s="127" customFormat="1"/>
    <row r="2799" s="127" customFormat="1"/>
    <row r="2800" s="127" customFormat="1"/>
    <row r="2801" s="127" customFormat="1"/>
    <row r="2802" s="127" customFormat="1"/>
    <row r="2803" s="127" customFormat="1"/>
    <row r="2804" s="127" customFormat="1"/>
    <row r="2805" s="127" customFormat="1"/>
    <row r="2806" s="127" customFormat="1"/>
    <row r="2807" s="127" customFormat="1"/>
    <row r="2808" s="127" customFormat="1"/>
    <row r="2809" s="127" customFormat="1"/>
    <row r="2810" s="127" customFormat="1"/>
    <row r="2811" s="127" customFormat="1"/>
    <row r="2812" s="127" customFormat="1"/>
    <row r="2813" s="127" customFormat="1"/>
    <row r="2814" s="127" customFormat="1"/>
    <row r="2815" s="127" customFormat="1"/>
    <row r="2816" s="127" customFormat="1"/>
    <row r="2817" s="127" customFormat="1"/>
    <row r="2818" s="127" customFormat="1"/>
    <row r="2819" s="127" customFormat="1"/>
    <row r="2820" s="127" customFormat="1"/>
    <row r="2821" s="127" customFormat="1"/>
    <row r="2822" s="127" customFormat="1"/>
    <row r="2823" s="127" customFormat="1"/>
    <row r="2824" s="127" customFormat="1"/>
    <row r="2825" s="127" customFormat="1"/>
    <row r="2826" s="127" customFormat="1"/>
    <row r="2827" s="127" customFormat="1"/>
    <row r="2828" s="127" customFormat="1"/>
    <row r="2829" s="127" customFormat="1"/>
    <row r="2830" s="127" customFormat="1"/>
    <row r="2831" s="127" customFormat="1"/>
    <row r="2832" s="127" customFormat="1"/>
    <row r="2833" s="127" customFormat="1"/>
    <row r="2834" s="127" customFormat="1"/>
    <row r="2835" s="127" customFormat="1"/>
    <row r="2836" s="127" customFormat="1"/>
    <row r="2837" s="127" customFormat="1"/>
    <row r="2838" s="127" customFormat="1"/>
    <row r="2839" s="127" customFormat="1"/>
    <row r="2840" s="127" customFormat="1"/>
    <row r="2841" s="127" customFormat="1"/>
    <row r="2842" s="127" customFormat="1"/>
    <row r="2843" s="127" customFormat="1"/>
    <row r="2844" s="127" customFormat="1"/>
    <row r="2845" s="127" customFormat="1"/>
    <row r="2846" s="127" customFormat="1"/>
    <row r="2847" s="127" customFormat="1"/>
    <row r="2848" s="127" customFormat="1"/>
    <row r="2849" s="127" customFormat="1"/>
    <row r="2850" s="127" customFormat="1"/>
    <row r="2851" s="127" customFormat="1"/>
    <row r="2852" s="127" customFormat="1"/>
    <row r="2853" s="127" customFormat="1"/>
    <row r="2854" s="127" customFormat="1"/>
    <row r="2855" s="127" customFormat="1"/>
    <row r="2856" s="127" customFormat="1"/>
    <row r="2857" s="127" customFormat="1"/>
    <row r="2858" s="127" customFormat="1"/>
    <row r="2859" s="127" customFormat="1"/>
    <row r="2860" s="127" customFormat="1"/>
    <row r="2861" s="127" customFormat="1"/>
    <row r="2862" s="127" customFormat="1"/>
    <row r="2863" s="127" customFormat="1"/>
    <row r="2864" s="127" customFormat="1"/>
    <row r="2865" s="127" customFormat="1"/>
    <row r="2866" s="127" customFormat="1"/>
    <row r="2867" s="127" customFormat="1"/>
    <row r="2868" s="127" customFormat="1"/>
    <row r="2869" s="127" customFormat="1"/>
    <row r="2870" s="127" customFormat="1"/>
    <row r="2871" s="127" customFormat="1"/>
    <row r="2872" s="127" customFormat="1"/>
    <row r="2873" s="127" customFormat="1"/>
    <row r="2874" s="127" customFormat="1"/>
    <row r="2875" s="127" customFormat="1"/>
    <row r="2876" s="127" customFormat="1"/>
    <row r="2877" s="127" customFormat="1"/>
    <row r="2878" s="127" customFormat="1"/>
    <row r="2879" s="127" customFormat="1"/>
    <row r="2880" s="127" customFormat="1"/>
    <row r="2881" s="127" customFormat="1"/>
    <row r="2882" s="127" customFormat="1"/>
    <row r="2883" s="127" customFormat="1"/>
    <row r="2884" s="127" customFormat="1"/>
    <row r="2885" s="127" customFormat="1"/>
    <row r="2886" s="127" customFormat="1"/>
    <row r="2887" s="127" customFormat="1"/>
    <row r="2888" s="127" customFormat="1"/>
    <row r="2889" s="127" customFormat="1"/>
    <row r="2890" s="127" customFormat="1"/>
    <row r="2891" s="127" customFormat="1"/>
    <row r="2892" s="127" customFormat="1"/>
    <row r="2893" s="127" customFormat="1"/>
    <row r="2894" s="127" customFormat="1"/>
    <row r="2895" s="127" customFormat="1"/>
    <row r="2896" s="127" customFormat="1"/>
    <row r="2897" s="127" customFormat="1"/>
    <row r="2898" s="127" customFormat="1"/>
    <row r="2899" s="127" customFormat="1"/>
    <row r="2900" s="127" customFormat="1"/>
    <row r="2901" s="127" customFormat="1"/>
    <row r="2902" s="127" customFormat="1"/>
    <row r="2903" s="127" customFormat="1"/>
    <row r="2904" s="127" customFormat="1"/>
    <row r="2905" s="127" customFormat="1"/>
    <row r="2906" s="127" customFormat="1"/>
    <row r="2907" s="127" customFormat="1"/>
    <row r="2908" s="127" customFormat="1"/>
    <row r="2909" s="127" customFormat="1"/>
    <row r="2910" s="127" customFormat="1"/>
    <row r="2911" s="127" customFormat="1"/>
    <row r="2912" s="127" customFormat="1"/>
    <row r="2913" s="127" customFormat="1"/>
    <row r="2914" s="127" customFormat="1"/>
    <row r="2915" s="127" customFormat="1"/>
    <row r="2916" s="127" customFormat="1"/>
    <row r="2917" s="127" customFormat="1"/>
    <row r="2918" s="127" customFormat="1"/>
    <row r="2919" s="127" customFormat="1"/>
    <row r="2920" s="127" customFormat="1"/>
    <row r="2921" s="127" customFormat="1"/>
    <row r="2922" s="127" customFormat="1"/>
    <row r="2923" s="127" customFormat="1"/>
    <row r="2924" s="127" customFormat="1"/>
    <row r="2925" s="127" customFormat="1"/>
    <row r="2926" s="127" customFormat="1"/>
    <row r="2927" s="127" customFormat="1"/>
    <row r="2928" s="127" customFormat="1"/>
    <row r="2929" s="127" customFormat="1"/>
    <row r="2930" s="127" customFormat="1"/>
    <row r="2931" s="127" customFormat="1"/>
    <row r="2932" s="127" customFormat="1"/>
    <row r="2933" s="127" customFormat="1"/>
    <row r="2934" s="127" customFormat="1"/>
    <row r="2935" s="127" customFormat="1"/>
    <row r="2936" s="127" customFormat="1"/>
    <row r="2937" s="127" customFormat="1"/>
    <row r="2938" s="127" customFormat="1"/>
    <row r="2939" s="127" customFormat="1"/>
    <row r="2940" s="127" customFormat="1"/>
    <row r="2941" s="127" customFormat="1"/>
    <row r="2942" s="127" customFormat="1"/>
    <row r="2943" s="127" customFormat="1"/>
    <row r="2944" s="127" customFormat="1"/>
    <row r="2945" s="127" customFormat="1"/>
    <row r="2946" s="127" customFormat="1"/>
    <row r="2947" s="127" customFormat="1"/>
    <row r="2948" s="127" customFormat="1"/>
    <row r="2949" s="127" customFormat="1"/>
    <row r="2950" s="127" customFormat="1"/>
    <row r="2951" s="127" customFormat="1"/>
    <row r="2952" s="127" customFormat="1"/>
    <row r="2953" s="127" customFormat="1"/>
    <row r="2954" s="127" customFormat="1"/>
    <row r="2955" s="127" customFormat="1"/>
    <row r="2956" s="127" customFormat="1"/>
    <row r="2957" s="127" customFormat="1"/>
    <row r="2958" s="127" customFormat="1"/>
    <row r="2959" s="127" customFormat="1"/>
    <row r="2960" s="127" customFormat="1"/>
    <row r="2961" s="127" customFormat="1"/>
    <row r="2962" s="127" customFormat="1"/>
    <row r="2963" s="127" customFormat="1"/>
    <row r="2964" s="127" customFormat="1"/>
    <row r="2965" s="127" customFormat="1"/>
    <row r="2966" s="127" customFormat="1"/>
    <row r="2967" s="127" customFormat="1"/>
    <row r="2968" s="127" customFormat="1"/>
    <row r="2969" s="127" customFormat="1"/>
    <row r="2970" s="127" customFormat="1"/>
    <row r="2971" s="127" customFormat="1"/>
    <row r="2972" s="127" customFormat="1"/>
    <row r="2973" s="127" customFormat="1"/>
    <row r="2974" s="127" customFormat="1"/>
    <row r="2975" s="127" customFormat="1"/>
    <row r="2976" s="127" customFormat="1"/>
    <row r="2977" s="127" customFormat="1"/>
    <row r="2978" s="127" customFormat="1"/>
    <row r="2979" s="127" customFormat="1"/>
    <row r="2980" s="127" customFormat="1"/>
    <row r="2981" s="127" customFormat="1"/>
    <row r="2982" s="127" customFormat="1"/>
    <row r="2983" s="127" customFormat="1"/>
    <row r="2984" s="127" customFormat="1"/>
    <row r="2985" s="127" customFormat="1"/>
    <row r="2986" s="127" customFormat="1"/>
    <row r="2987" s="127" customFormat="1"/>
    <row r="2988" s="127" customFormat="1"/>
    <row r="2989" s="127" customFormat="1"/>
    <row r="2990" s="127" customFormat="1"/>
    <row r="2991" s="127" customFormat="1"/>
    <row r="2992" s="127" customFormat="1"/>
    <row r="2993" s="127" customFormat="1"/>
    <row r="2994" s="127" customFormat="1"/>
    <row r="2995" s="127" customFormat="1"/>
    <row r="2996" s="127" customFormat="1"/>
    <row r="2997" s="127" customFormat="1"/>
    <row r="2998" s="127" customFormat="1"/>
    <row r="2999" s="127" customFormat="1"/>
    <row r="3000" s="127" customFormat="1"/>
    <row r="3001" s="127" customFormat="1"/>
    <row r="3002" s="127" customFormat="1"/>
    <row r="3003" s="127" customFormat="1"/>
    <row r="3004" s="127" customFormat="1"/>
    <row r="3005" s="127" customFormat="1"/>
    <row r="3006" s="127" customFormat="1"/>
    <row r="3007" s="127" customFormat="1"/>
    <row r="3008" s="127" customFormat="1"/>
    <row r="3009" s="127" customFormat="1"/>
    <row r="3010" s="127" customFormat="1"/>
    <row r="3011" s="127" customFormat="1"/>
    <row r="3012" s="127" customFormat="1"/>
    <row r="3013" s="127" customFormat="1"/>
    <row r="3014" s="127" customFormat="1"/>
    <row r="3015" s="127" customFormat="1"/>
    <row r="3016" s="127" customFormat="1"/>
    <row r="3017" s="127" customFormat="1"/>
    <row r="3018" s="127" customFormat="1"/>
    <row r="3019" s="127" customFormat="1"/>
    <row r="3020" s="127" customFormat="1"/>
    <row r="3021" s="127" customFormat="1"/>
    <row r="3022" s="127" customFormat="1"/>
    <row r="3023" s="127" customFormat="1"/>
    <row r="3024" s="127" customFormat="1"/>
    <row r="3025" s="127" customFormat="1"/>
    <row r="3026" s="127" customFormat="1"/>
    <row r="3027" s="127" customFormat="1"/>
    <row r="3028" s="127" customFormat="1"/>
    <row r="3029" s="127" customFormat="1"/>
    <row r="3030" s="127" customFormat="1"/>
    <row r="3031" s="127" customFormat="1"/>
    <row r="3032" s="127" customFormat="1"/>
    <row r="3033" s="127" customFormat="1"/>
    <row r="3034" s="127" customFormat="1"/>
    <row r="3035" s="127" customFormat="1"/>
    <row r="3036" s="127" customFormat="1"/>
    <row r="3037" s="127" customFormat="1"/>
    <row r="3038" s="127" customFormat="1"/>
    <row r="3039" s="127" customFormat="1"/>
    <row r="3040" s="127" customFormat="1"/>
    <row r="3041" s="127" customFormat="1"/>
    <row r="3042" s="127" customFormat="1"/>
    <row r="3043" s="127" customFormat="1"/>
    <row r="3044" s="127" customFormat="1"/>
    <row r="3045" s="127" customFormat="1"/>
    <row r="3046" s="127" customFormat="1"/>
    <row r="3047" s="127" customFormat="1"/>
    <row r="3048" s="127" customFormat="1"/>
    <row r="3049" s="127" customFormat="1"/>
    <row r="3050" s="127" customFormat="1"/>
    <row r="3051" s="127" customFormat="1"/>
    <row r="3052" s="127" customFormat="1"/>
    <row r="3053" s="127" customFormat="1"/>
    <row r="3054" s="127" customFormat="1"/>
    <row r="3055" s="127" customFormat="1"/>
    <row r="3056" s="127" customFormat="1"/>
    <row r="3057" s="127" customFormat="1"/>
    <row r="3058" s="127" customFormat="1"/>
    <row r="3059" s="127" customFormat="1"/>
    <row r="3060" s="127" customFormat="1"/>
    <row r="3061" s="127" customFormat="1"/>
    <row r="3062" s="127" customFormat="1"/>
    <row r="3063" s="127" customFormat="1"/>
    <row r="3064" s="127" customFormat="1"/>
    <row r="3065" s="127" customFormat="1"/>
    <row r="3066" s="127" customFormat="1"/>
    <row r="3067" s="127" customFormat="1"/>
    <row r="3068" s="127" customFormat="1"/>
    <row r="3069" s="127" customFormat="1"/>
    <row r="3070" s="127" customFormat="1"/>
    <row r="3071" s="127" customFormat="1"/>
    <row r="3072" s="127" customFormat="1"/>
    <row r="3073" s="127" customFormat="1"/>
    <row r="3074" s="127" customFormat="1"/>
    <row r="3075" s="127" customFormat="1"/>
    <row r="3076" s="127" customFormat="1"/>
    <row r="3077" s="127" customFormat="1"/>
    <row r="3078" s="127" customFormat="1"/>
    <row r="3079" s="127" customFormat="1"/>
    <row r="3080" s="127" customFormat="1"/>
    <row r="3081" s="127" customFormat="1"/>
    <row r="3082" s="127" customFormat="1"/>
    <row r="3083" s="127" customFormat="1"/>
    <row r="3084" s="127" customFormat="1"/>
    <row r="3085" s="127" customFormat="1"/>
    <row r="3086" s="127" customFormat="1"/>
    <row r="3087" s="127" customFormat="1"/>
    <row r="3088" s="127" customFormat="1"/>
    <row r="3089" s="127" customFormat="1"/>
    <row r="3090" s="127" customFormat="1"/>
    <row r="3091" s="127" customFormat="1"/>
    <row r="3092" s="127" customFormat="1"/>
    <row r="3093" s="127" customFormat="1"/>
    <row r="3094" s="127" customFormat="1"/>
    <row r="3095" s="127" customFormat="1"/>
    <row r="3096" s="127" customFormat="1"/>
    <row r="3097" s="127" customFormat="1"/>
    <row r="3098" s="127" customFormat="1"/>
    <row r="3099" s="127" customFormat="1"/>
    <row r="3100" s="127" customFormat="1"/>
    <row r="3101" s="127" customFormat="1"/>
    <row r="3102" s="127" customFormat="1"/>
    <row r="3103" s="127" customFormat="1"/>
    <row r="3104" s="127" customFormat="1"/>
    <row r="3105" s="127" customFormat="1"/>
    <row r="3106" s="127" customFormat="1"/>
    <row r="3107" s="127" customFormat="1"/>
    <row r="3108" s="127" customFormat="1"/>
    <row r="3109" s="127" customFormat="1"/>
    <row r="3110" s="127" customFormat="1"/>
    <row r="3111" s="127" customFormat="1"/>
    <row r="3112" s="127" customFormat="1"/>
    <row r="3113" s="127" customFormat="1"/>
    <row r="3114" s="127" customFormat="1"/>
    <row r="3115" s="127" customFormat="1"/>
    <row r="3116" s="127" customFormat="1"/>
    <row r="3117" s="127" customFormat="1"/>
    <row r="3118" s="127" customFormat="1"/>
    <row r="3119" s="127" customFormat="1"/>
    <row r="3120" s="127" customFormat="1"/>
    <row r="3121" s="127" customFormat="1"/>
    <row r="3122" s="127" customFormat="1"/>
    <row r="3123" s="127" customFormat="1"/>
    <row r="3124" s="127" customFormat="1"/>
    <row r="3125" s="127" customFormat="1"/>
    <row r="3126" s="127" customFormat="1"/>
    <row r="3127" s="127" customFormat="1"/>
    <row r="3128" s="127" customFormat="1"/>
    <row r="3129" s="127" customFormat="1"/>
    <row r="3130" s="127" customFormat="1"/>
    <row r="3131" s="127" customFormat="1"/>
    <row r="3132" s="127" customFormat="1"/>
    <row r="3133" s="127" customFormat="1"/>
    <row r="3134" s="127" customFormat="1"/>
    <row r="3135" s="127" customFormat="1"/>
    <row r="3136" s="127" customFormat="1"/>
    <row r="3137" s="127" customFormat="1"/>
    <row r="3138" s="127" customFormat="1"/>
    <row r="3139" s="127" customFormat="1"/>
    <row r="3140" s="127" customFormat="1"/>
    <row r="3141" s="127" customFormat="1"/>
    <row r="3142" s="127" customFormat="1"/>
    <row r="3143" s="127" customFormat="1"/>
    <row r="3144" s="127" customFormat="1"/>
    <row r="3145" s="127" customFormat="1"/>
    <row r="3146" s="127" customFormat="1"/>
    <row r="3147" s="127" customFormat="1"/>
    <row r="3148" s="127" customFormat="1"/>
    <row r="3149" s="127" customFormat="1"/>
    <row r="3150" s="127" customFormat="1"/>
    <row r="3151" s="127" customFormat="1"/>
    <row r="3152" s="127" customFormat="1"/>
    <row r="3153" s="127" customFormat="1"/>
    <row r="3154" s="127" customFormat="1"/>
    <row r="3155" s="127" customFormat="1"/>
    <row r="3156" s="127" customFormat="1"/>
    <row r="3157" s="127" customFormat="1"/>
    <row r="3158" s="127" customFormat="1"/>
    <row r="3159" s="127" customFormat="1"/>
    <row r="3160" s="127" customFormat="1"/>
    <row r="3161" s="127" customFormat="1"/>
    <row r="3162" s="127" customFormat="1"/>
    <row r="3163" s="127" customFormat="1"/>
    <row r="3164" s="127" customFormat="1"/>
    <row r="3165" s="127" customFormat="1"/>
    <row r="3166" s="127" customFormat="1"/>
    <row r="3167" s="127" customFormat="1"/>
    <row r="3168" s="127" customFormat="1"/>
    <row r="3169" s="127" customFormat="1"/>
    <row r="3170" s="127" customFormat="1"/>
    <row r="3171" s="127" customFormat="1"/>
    <row r="3172" s="127" customFormat="1"/>
    <row r="3173" s="127" customFormat="1"/>
    <row r="3174" s="127" customFormat="1"/>
    <row r="3175" s="127" customFormat="1"/>
    <row r="3176" s="127" customFormat="1"/>
    <row r="3177" s="127" customFormat="1"/>
    <row r="3178" s="127" customFormat="1"/>
    <row r="3179" s="127" customFormat="1"/>
    <row r="3180" s="127" customFormat="1"/>
    <row r="3181" s="127" customFormat="1"/>
    <row r="3182" s="127" customFormat="1"/>
    <row r="3183" s="127" customFormat="1"/>
    <row r="3184" s="127" customFormat="1"/>
    <row r="3185" s="127" customFormat="1"/>
    <row r="3186" s="127" customFormat="1"/>
    <row r="3187" s="127" customFormat="1"/>
    <row r="3188" s="127" customFormat="1"/>
    <row r="3189" s="127" customFormat="1"/>
    <row r="3190" s="127" customFormat="1"/>
    <row r="3191" s="127" customFormat="1"/>
    <row r="3192" s="127" customFormat="1"/>
    <row r="3193" s="127" customFormat="1"/>
    <row r="3194" s="127" customFormat="1"/>
    <row r="3195" s="127" customFormat="1"/>
    <row r="3196" s="127" customFormat="1"/>
    <row r="3197" s="127" customFormat="1"/>
    <row r="3198" s="127" customFormat="1"/>
    <row r="3199" s="127" customFormat="1"/>
    <row r="3200" s="127" customFormat="1"/>
    <row r="3201" s="127" customFormat="1"/>
    <row r="3202" s="127" customFormat="1"/>
    <row r="3203" s="127" customFormat="1"/>
    <row r="3204" s="127" customFormat="1"/>
    <row r="3205" s="127" customFormat="1"/>
    <row r="3206" s="127" customFormat="1"/>
    <row r="3207" s="127" customFormat="1"/>
    <row r="3208" s="127" customFormat="1"/>
    <row r="3209" s="127" customFormat="1"/>
    <row r="3210" s="127" customFormat="1"/>
    <row r="3211" s="127" customFormat="1"/>
    <row r="3212" s="127" customFormat="1"/>
    <row r="3213" s="127" customFormat="1"/>
    <row r="3214" s="127" customFormat="1"/>
    <row r="3215" s="127" customFormat="1"/>
    <row r="3216" s="127" customFormat="1"/>
    <row r="3217" s="127" customFormat="1"/>
    <row r="3218" s="127" customFormat="1"/>
    <row r="3219" s="127" customFormat="1"/>
    <row r="3220" s="127" customFormat="1"/>
    <row r="3221" s="127" customFormat="1"/>
    <row r="3222" s="127" customFormat="1"/>
    <row r="3223" s="127" customFormat="1"/>
    <row r="3224" s="127" customFormat="1"/>
    <row r="3225" s="127" customFormat="1"/>
    <row r="3226" s="127" customFormat="1"/>
    <row r="3227" s="127" customFormat="1"/>
    <row r="3228" s="127" customFormat="1"/>
    <row r="3229" s="127" customFormat="1"/>
    <row r="3230" s="127" customFormat="1"/>
    <row r="3231" s="127" customFormat="1"/>
    <row r="3232" s="127" customFormat="1"/>
    <row r="3233" s="127" customFormat="1"/>
    <row r="3234" s="127" customFormat="1"/>
    <row r="3235" s="127" customFormat="1"/>
    <row r="3236" s="127" customFormat="1"/>
    <row r="3237" s="127" customFormat="1"/>
    <row r="3238" s="127" customFormat="1"/>
    <row r="3239" s="127" customFormat="1"/>
    <row r="3240" s="127" customFormat="1"/>
    <row r="3241" s="127" customFormat="1"/>
    <row r="3242" s="127" customFormat="1"/>
    <row r="3243" s="127" customFormat="1"/>
    <row r="3244" s="127" customFormat="1"/>
    <row r="3245" s="127" customFormat="1"/>
    <row r="3246" s="127" customFormat="1"/>
    <row r="3247" s="127" customFormat="1"/>
    <row r="3248" s="127" customFormat="1"/>
    <row r="3249" s="127" customFormat="1"/>
    <row r="3250" s="127" customFormat="1"/>
    <row r="3251" s="127" customFormat="1"/>
    <row r="3252" s="127" customFormat="1"/>
    <row r="3253" s="127" customFormat="1"/>
    <row r="3254" s="127" customFormat="1"/>
    <row r="3255" s="127" customFormat="1"/>
    <row r="3256" s="127" customFormat="1"/>
    <row r="3257" s="127" customFormat="1"/>
    <row r="3258" s="127" customFormat="1"/>
    <row r="3259" s="127" customFormat="1"/>
    <row r="3260" s="127" customFormat="1"/>
    <row r="3261" s="127" customFormat="1"/>
    <row r="3262" s="127" customFormat="1"/>
    <row r="3263" s="127" customFormat="1"/>
    <row r="3264" s="127" customFormat="1"/>
    <row r="3265" s="127" customFormat="1"/>
    <row r="3266" s="127" customFormat="1"/>
    <row r="3267" s="127" customFormat="1"/>
    <row r="3268" s="127" customFormat="1"/>
    <row r="3269" s="127" customFormat="1"/>
    <row r="3270" s="127" customFormat="1"/>
    <row r="3271" s="127" customFormat="1"/>
    <row r="3272" s="127" customFormat="1"/>
    <row r="3273" s="127" customFormat="1"/>
    <row r="3274" s="127" customFormat="1"/>
    <row r="3275" s="127" customFormat="1"/>
    <row r="3276" s="127" customFormat="1"/>
    <row r="3277" s="127" customFormat="1"/>
    <row r="3278" s="127" customFormat="1"/>
    <row r="3279" s="127" customFormat="1"/>
    <row r="3280" s="127" customFormat="1"/>
    <row r="3281" s="127" customFormat="1"/>
    <row r="3282" s="127" customFormat="1"/>
    <row r="3283" s="127" customFormat="1"/>
    <row r="3284" s="127" customFormat="1"/>
    <row r="3285" s="127" customFormat="1"/>
    <row r="3286" s="127" customFormat="1"/>
    <row r="3287" s="127" customFormat="1"/>
    <row r="3288" s="127" customFormat="1"/>
    <row r="3289" s="127" customFormat="1"/>
    <row r="3290" s="127" customFormat="1"/>
    <row r="3291" s="127" customFormat="1"/>
    <row r="3292" s="127" customFormat="1"/>
    <row r="3293" s="127" customFormat="1"/>
    <row r="3294" s="127" customFormat="1"/>
    <row r="3295" s="127" customFormat="1"/>
    <row r="3296" s="127" customFormat="1"/>
    <row r="3297" s="127" customFormat="1"/>
    <row r="3298" s="127" customFormat="1"/>
    <row r="3299" s="127" customFormat="1"/>
    <row r="3300" s="127" customFormat="1"/>
    <row r="3301" s="127" customFormat="1"/>
    <row r="3302" s="127" customFormat="1"/>
    <row r="3303" s="127" customFormat="1"/>
    <row r="3304" s="127" customFormat="1"/>
    <row r="3305" s="127" customFormat="1"/>
    <row r="3306" s="127" customFormat="1"/>
    <row r="3307" s="127" customFormat="1"/>
    <row r="3308" s="127" customFormat="1"/>
    <row r="3309" s="127" customFormat="1"/>
    <row r="3310" s="127" customFormat="1"/>
    <row r="3311" s="127" customFormat="1"/>
    <row r="3312" s="127" customFormat="1"/>
    <row r="3313" s="127" customFormat="1"/>
    <row r="3314" s="127" customFormat="1"/>
    <row r="3315" s="127" customFormat="1"/>
    <row r="3316" s="127" customFormat="1"/>
    <row r="3317" s="127" customFormat="1"/>
    <row r="3318" s="127" customFormat="1"/>
    <row r="3319" s="127" customFormat="1"/>
    <row r="3320" s="127" customFormat="1"/>
    <row r="3321" s="127" customFormat="1"/>
    <row r="3322" s="127" customFormat="1"/>
    <row r="3323" s="127" customFormat="1"/>
    <row r="3324" s="127" customFormat="1"/>
    <row r="3325" s="127" customFormat="1"/>
    <row r="3326" s="127" customFormat="1"/>
    <row r="3327" s="127" customFormat="1"/>
    <row r="3328" s="127" customFormat="1"/>
    <row r="3329" s="127" customFormat="1"/>
    <row r="3330" s="127" customFormat="1"/>
    <row r="3331" s="127" customFormat="1"/>
    <row r="3332" s="127" customFormat="1"/>
    <row r="3333" s="127" customFormat="1"/>
    <row r="3334" s="127" customFormat="1"/>
    <row r="3335" s="127" customFormat="1"/>
    <row r="3336" s="127" customFormat="1"/>
    <row r="3337" s="127" customFormat="1"/>
    <row r="3338" s="127" customFormat="1"/>
    <row r="3339" s="127" customFormat="1"/>
    <row r="3340" s="127" customFormat="1"/>
    <row r="3341" s="127" customFormat="1"/>
    <row r="3342" s="127" customFormat="1"/>
    <row r="3343" s="127" customFormat="1"/>
    <row r="3344" s="127" customFormat="1"/>
    <row r="3345" s="127" customFormat="1"/>
    <row r="3346" s="127" customFormat="1"/>
    <row r="3347" s="127" customFormat="1"/>
    <row r="3348" s="127" customFormat="1"/>
    <row r="3349" s="127" customFormat="1"/>
    <row r="3350" s="127" customFormat="1"/>
    <row r="3351" s="127" customFormat="1"/>
    <row r="3352" s="127" customFormat="1"/>
    <row r="3353" s="127" customFormat="1"/>
    <row r="3354" s="127" customFormat="1"/>
    <row r="3355" s="127" customFormat="1"/>
    <row r="3356" s="127" customFormat="1"/>
    <row r="3357" s="127" customFormat="1"/>
    <row r="3358" s="127" customFormat="1"/>
    <row r="3359" s="127" customFormat="1"/>
    <row r="3360" s="127" customFormat="1"/>
    <row r="3361" s="127" customFormat="1"/>
    <row r="3362" s="127" customFormat="1"/>
    <row r="3363" s="127" customFormat="1"/>
    <row r="3364" s="127" customFormat="1"/>
    <row r="3365" s="127" customFormat="1"/>
    <row r="3366" s="127" customFormat="1"/>
    <row r="3367" s="127" customFormat="1"/>
    <row r="3368" s="127" customFormat="1"/>
    <row r="3369" s="127" customFormat="1"/>
    <row r="3370" s="127" customFormat="1"/>
    <row r="3371" s="127" customFormat="1"/>
    <row r="3372" s="127" customFormat="1"/>
    <row r="3373" s="127" customFormat="1"/>
    <row r="3374" s="127" customFormat="1"/>
    <row r="3375" s="127" customFormat="1"/>
    <row r="3376" s="127" customFormat="1"/>
    <row r="3377" s="127" customFormat="1"/>
    <row r="3378" s="127" customFormat="1"/>
    <row r="3379" s="127" customFormat="1"/>
    <row r="3380" s="127" customFormat="1"/>
    <row r="3381" s="127" customFormat="1"/>
    <row r="3382" s="127" customFormat="1"/>
    <row r="3383" s="127" customFormat="1"/>
    <row r="3384" s="127" customFormat="1"/>
    <row r="3385" s="127" customFormat="1"/>
    <row r="3386" s="127" customFormat="1"/>
    <row r="3387" s="127" customFormat="1"/>
    <row r="3388" s="127" customFormat="1"/>
    <row r="3389" s="127" customFormat="1"/>
    <row r="3390" s="127" customFormat="1"/>
    <row r="3391" s="127" customFormat="1"/>
    <row r="3392" s="127" customFormat="1"/>
    <row r="3393" s="127" customFormat="1"/>
    <row r="3394" s="127" customFormat="1"/>
    <row r="3395" s="127" customFormat="1"/>
    <row r="3396" s="127" customFormat="1"/>
    <row r="3397" s="127" customFormat="1"/>
    <row r="3398" s="127" customFormat="1"/>
    <row r="3399" s="127" customFormat="1"/>
    <row r="3400" s="127" customFormat="1"/>
    <row r="3401" s="127" customFormat="1"/>
    <row r="3402" s="127" customFormat="1"/>
    <row r="3403" s="127" customFormat="1"/>
    <row r="3404" s="127" customFormat="1"/>
    <row r="3405" s="127" customFormat="1"/>
    <row r="3406" s="127" customFormat="1"/>
    <row r="3407" s="127" customFormat="1"/>
    <row r="3408" s="127" customFormat="1"/>
    <row r="3409" s="127" customFormat="1"/>
    <row r="3410" s="127" customFormat="1"/>
    <row r="3411" s="127" customFormat="1"/>
    <row r="3412" s="127" customFormat="1"/>
    <row r="3413" s="127" customFormat="1"/>
    <row r="3414" s="127" customFormat="1"/>
    <row r="3415" s="127" customFormat="1"/>
    <row r="3416" s="127" customFormat="1"/>
    <row r="3417" s="127" customFormat="1"/>
    <row r="3418" s="127" customFormat="1"/>
    <row r="3419" s="127" customFormat="1"/>
    <row r="3420" s="127" customFormat="1"/>
    <row r="3421" s="127" customFormat="1"/>
    <row r="3422" s="127" customFormat="1"/>
    <row r="3423" s="127" customFormat="1"/>
    <row r="3424" s="127" customFormat="1"/>
    <row r="3425" s="127" customFormat="1"/>
    <row r="3426" s="127" customFormat="1"/>
    <row r="3427" s="127" customFormat="1"/>
    <row r="3428" s="127" customFormat="1"/>
    <row r="3429" s="127" customFormat="1"/>
    <row r="3430" s="127" customFormat="1"/>
    <row r="3431" s="127" customFormat="1"/>
    <row r="3432" s="127" customFormat="1"/>
    <row r="3433" s="127" customFormat="1"/>
    <row r="3434" s="127" customFormat="1"/>
    <row r="3435" s="127" customFormat="1"/>
    <row r="3436" s="127" customFormat="1"/>
    <row r="3437" s="127" customFormat="1"/>
    <row r="3438" s="127" customFormat="1"/>
    <row r="3439" s="127" customFormat="1"/>
    <row r="3440" s="127" customFormat="1"/>
    <row r="3441" s="127" customFormat="1"/>
    <row r="3442" s="127" customFormat="1"/>
    <row r="3443" s="127" customFormat="1"/>
    <row r="3444" s="127" customFormat="1"/>
    <row r="3445" s="127" customFormat="1"/>
    <row r="3446" s="127" customFormat="1"/>
    <row r="3447" s="127" customFormat="1"/>
    <row r="3448" s="127" customFormat="1"/>
    <row r="3449" s="127" customFormat="1"/>
    <row r="3450" s="127" customFormat="1"/>
    <row r="3451" s="127" customFormat="1"/>
    <row r="3452" s="127" customFormat="1"/>
    <row r="3453" s="127" customFormat="1"/>
    <row r="3454" s="127" customFormat="1"/>
    <row r="3455" s="127" customFormat="1"/>
    <row r="3456" s="127" customFormat="1"/>
    <row r="3457" s="127" customFormat="1"/>
    <row r="3458" s="127" customFormat="1"/>
    <row r="3459" s="127" customFormat="1"/>
    <row r="3460" s="127" customFormat="1"/>
    <row r="3461" s="127" customFormat="1"/>
    <row r="3462" s="127" customFormat="1"/>
    <row r="3463" s="127" customFormat="1"/>
    <row r="3464" s="127" customFormat="1"/>
    <row r="3465" s="127" customFormat="1"/>
    <row r="3466" s="127" customFormat="1"/>
    <row r="3467" s="127" customFormat="1"/>
    <row r="3468" s="127" customFormat="1"/>
    <row r="3469" s="127" customFormat="1"/>
    <row r="3470" s="127" customFormat="1"/>
    <row r="3471" s="127" customFormat="1"/>
    <row r="3472" s="127" customFormat="1"/>
    <row r="3473" s="127" customFormat="1"/>
    <row r="3474" s="127" customFormat="1"/>
    <row r="3475" s="127" customFormat="1"/>
    <row r="3476" s="127" customFormat="1"/>
    <row r="3477" s="127" customFormat="1"/>
    <row r="3478" s="127" customFormat="1"/>
    <row r="3479" s="127" customFormat="1"/>
    <row r="3480" s="127" customFormat="1"/>
    <row r="3481" s="127" customFormat="1"/>
    <row r="3482" s="127" customFormat="1"/>
    <row r="3483" s="127" customFormat="1"/>
    <row r="3484" s="127" customFormat="1"/>
    <row r="3485" s="127" customFormat="1"/>
    <row r="3486" s="127" customFormat="1"/>
    <row r="3487" s="127" customFormat="1"/>
    <row r="3488" s="127" customFormat="1"/>
    <row r="3489" s="127" customFormat="1"/>
    <row r="3490" s="127" customFormat="1"/>
    <row r="3491" s="127" customFormat="1"/>
    <row r="3492" s="127" customFormat="1"/>
    <row r="3493" s="127" customFormat="1"/>
    <row r="3494" s="127" customFormat="1"/>
    <row r="3495" s="127" customFormat="1"/>
    <row r="3496" s="127" customFormat="1"/>
    <row r="3497" s="127" customFormat="1"/>
    <row r="3498" s="127" customFormat="1"/>
    <row r="3499" s="127" customFormat="1"/>
    <row r="3500" s="127" customFormat="1"/>
    <row r="3501" s="127" customFormat="1"/>
    <row r="3502" s="127" customFormat="1"/>
    <row r="3503" s="127" customFormat="1"/>
    <row r="3504" s="127" customFormat="1"/>
    <row r="3505" s="127" customFormat="1"/>
    <row r="3506" s="127" customFormat="1"/>
    <row r="3507" s="127" customFormat="1"/>
    <row r="3508" s="127" customFormat="1"/>
    <row r="3509" s="127" customFormat="1"/>
    <row r="3510" s="127" customFormat="1"/>
    <row r="3511" s="127" customFormat="1"/>
    <row r="3512" s="127" customFormat="1"/>
    <row r="3513" s="127" customFormat="1"/>
    <row r="3514" s="127" customFormat="1"/>
    <row r="3515" s="127" customFormat="1"/>
    <row r="3516" s="127" customFormat="1"/>
    <row r="3517" s="127" customFormat="1"/>
    <row r="3518" s="127" customFormat="1"/>
    <row r="3519" s="127" customFormat="1"/>
    <row r="3520" s="127" customFormat="1"/>
    <row r="3521" s="127" customFormat="1"/>
    <row r="3522" s="127" customFormat="1"/>
    <row r="3523" s="127" customFormat="1"/>
    <row r="3524" s="127" customFormat="1"/>
    <row r="3525" s="127" customFormat="1"/>
    <row r="3526" s="127" customFormat="1"/>
    <row r="3527" s="127" customFormat="1"/>
    <row r="3528" s="127" customFormat="1"/>
    <row r="3529" s="127" customFormat="1"/>
    <row r="3530" s="127" customFormat="1"/>
    <row r="3531" s="127" customFormat="1"/>
    <row r="3532" s="127" customFormat="1"/>
    <row r="3533" s="127" customFormat="1"/>
    <row r="3534" s="127" customFormat="1"/>
    <row r="3535" s="127" customFormat="1"/>
    <row r="3536" s="127" customFormat="1"/>
    <row r="3537" s="127" customFormat="1"/>
    <row r="3538" s="127" customFormat="1"/>
    <row r="3539" s="127" customFormat="1"/>
    <row r="3540" s="127" customFormat="1"/>
    <row r="3541" s="127" customFormat="1"/>
    <row r="3542" s="127" customFormat="1"/>
    <row r="3543" s="127" customFormat="1"/>
    <row r="3544" s="127" customFormat="1"/>
    <row r="3545" s="127" customFormat="1"/>
    <row r="3546" s="127" customFormat="1"/>
    <row r="3547" s="127" customFormat="1"/>
    <row r="3548" s="127" customFormat="1"/>
    <row r="3549" s="127" customFormat="1"/>
    <row r="3550" s="127" customFormat="1"/>
    <row r="3551" s="127" customFormat="1"/>
    <row r="3552" s="127" customFormat="1"/>
    <row r="3553" s="127" customFormat="1"/>
    <row r="3554" s="127" customFormat="1"/>
    <row r="3555" s="127" customFormat="1"/>
    <row r="3556" s="127" customFormat="1"/>
    <row r="3557" s="127" customFormat="1"/>
    <row r="3558" s="127" customFormat="1"/>
    <row r="3559" s="127" customFormat="1"/>
    <row r="3560" s="127" customFormat="1"/>
    <row r="3561" s="127" customFormat="1"/>
    <row r="3562" s="127" customFormat="1"/>
    <row r="3563" s="127" customFormat="1"/>
    <row r="3564" s="127" customFormat="1"/>
    <row r="3565" s="127" customFormat="1"/>
    <row r="3566" s="127" customFormat="1"/>
    <row r="3567" s="127" customFormat="1"/>
    <row r="3568" s="127" customFormat="1"/>
    <row r="3569" s="127" customFormat="1"/>
    <row r="3570" s="127" customFormat="1"/>
    <row r="3571" s="127" customFormat="1"/>
    <row r="3572" s="127" customFormat="1"/>
    <row r="3573" s="127" customFormat="1"/>
    <row r="3574" s="127" customFormat="1"/>
    <row r="3575" s="127" customFormat="1"/>
    <row r="3576" s="127" customFormat="1"/>
    <row r="3577" s="127" customFormat="1"/>
    <row r="3578" s="127" customFormat="1"/>
    <row r="3579" s="127" customFormat="1"/>
    <row r="3580" s="127" customFormat="1"/>
    <row r="3581" s="127" customFormat="1"/>
    <row r="3582" s="127" customFormat="1"/>
    <row r="3583" s="127" customFormat="1"/>
    <row r="3584" s="127" customFormat="1"/>
    <row r="3585" s="127" customFormat="1"/>
    <row r="3586" s="127" customFormat="1"/>
    <row r="3587" s="127" customFormat="1"/>
    <row r="3588" s="127" customFormat="1"/>
    <row r="3589" s="127" customFormat="1"/>
    <row r="3590" s="127" customFormat="1"/>
    <row r="3591" s="127" customFormat="1"/>
    <row r="3592" s="127" customFormat="1"/>
    <row r="3593" s="127" customFormat="1"/>
    <row r="3594" s="127" customFormat="1"/>
    <row r="3595" s="127" customFormat="1"/>
    <row r="3596" s="127" customFormat="1"/>
    <row r="3597" s="127" customFormat="1"/>
    <row r="3598" s="127" customFormat="1"/>
    <row r="3599" s="127" customFormat="1"/>
    <row r="3600" s="127" customFormat="1"/>
    <row r="3601" s="127" customFormat="1"/>
    <row r="3602" s="127" customFormat="1"/>
    <row r="3603" s="127" customFormat="1"/>
    <row r="3604" s="127" customFormat="1"/>
    <row r="3605" s="127" customFormat="1"/>
    <row r="3606" s="127" customFormat="1"/>
    <row r="3607" s="127" customFormat="1"/>
    <row r="3608" s="127" customFormat="1"/>
    <row r="3609" s="127" customFormat="1"/>
    <row r="3610" s="127" customFormat="1"/>
    <row r="3611" s="127" customFormat="1"/>
    <row r="3612" s="127" customFormat="1"/>
    <row r="3613" s="127" customFormat="1"/>
    <row r="3614" s="127" customFormat="1"/>
    <row r="3615" s="127" customFormat="1"/>
    <row r="3616" s="127" customFormat="1"/>
    <row r="3617" s="127" customFormat="1"/>
    <row r="3618" s="127" customFormat="1"/>
    <row r="3619" s="127" customFormat="1"/>
    <row r="3620" s="127" customFormat="1"/>
    <row r="3621" s="127" customFormat="1"/>
    <row r="3622" s="127" customFormat="1"/>
    <row r="3623" s="127" customFormat="1"/>
    <row r="3624" s="127" customFormat="1"/>
    <row r="3625" s="127" customFormat="1"/>
    <row r="3626" s="127" customFormat="1"/>
    <row r="3627" s="127" customFormat="1"/>
    <row r="3628" s="127" customFormat="1"/>
    <row r="3629" s="127" customFormat="1"/>
    <row r="3630" s="127" customFormat="1"/>
    <row r="3631" s="127" customFormat="1"/>
    <row r="3632" s="127" customFormat="1"/>
    <row r="3633" s="127" customFormat="1"/>
    <row r="3634" s="127" customFormat="1"/>
    <row r="3635" s="127" customFormat="1"/>
    <row r="3636" s="127" customFormat="1"/>
    <row r="3637" s="127" customFormat="1"/>
    <row r="3638" s="127" customFormat="1"/>
    <row r="3639" s="127" customFormat="1"/>
    <row r="3640" s="127" customFormat="1"/>
    <row r="3641" s="127" customFormat="1"/>
    <row r="3642" s="127" customFormat="1"/>
    <row r="3643" s="127" customFormat="1"/>
    <row r="3644" s="127" customFormat="1"/>
    <row r="3645" s="127" customFormat="1"/>
    <row r="3646" s="127" customFormat="1"/>
    <row r="3647" s="127" customFormat="1"/>
    <row r="3648" s="127" customFormat="1"/>
    <row r="3649" s="127" customFormat="1"/>
    <row r="3650" s="127" customFormat="1"/>
    <row r="3651" s="127" customFormat="1"/>
    <row r="3652" s="127" customFormat="1"/>
    <row r="3653" s="127" customFormat="1"/>
    <row r="3654" s="127" customFormat="1"/>
    <row r="3655" s="127" customFormat="1"/>
    <row r="3656" s="127" customFormat="1"/>
    <row r="3657" s="127" customFormat="1"/>
    <row r="3658" s="127" customFormat="1"/>
    <row r="3659" s="127" customFormat="1"/>
    <row r="3660" s="127" customFormat="1"/>
    <row r="3661" s="127" customFormat="1"/>
    <row r="3662" s="127" customFormat="1"/>
    <row r="3663" s="127" customFormat="1"/>
    <row r="3664" s="127" customFormat="1"/>
    <row r="3665" s="127" customFormat="1"/>
    <row r="3666" s="127" customFormat="1"/>
    <row r="3667" s="127" customFormat="1"/>
    <row r="3668" s="127" customFormat="1"/>
    <row r="3669" s="127" customFormat="1"/>
    <row r="3670" s="127" customFormat="1"/>
    <row r="3671" s="127" customFormat="1"/>
    <row r="3672" s="127" customFormat="1"/>
    <row r="3673" s="127" customFormat="1"/>
    <row r="3674" s="127" customFormat="1"/>
    <row r="3675" s="127" customFormat="1"/>
    <row r="3676" s="127" customFormat="1"/>
    <row r="3677" s="127" customFormat="1"/>
    <row r="3678" s="127" customFormat="1"/>
    <row r="3679" s="127" customFormat="1"/>
    <row r="3680" s="127" customFormat="1"/>
    <row r="3681" s="127" customFormat="1"/>
    <row r="3682" s="127" customFormat="1"/>
    <row r="3683" s="127" customFormat="1"/>
    <row r="3684" s="127" customFormat="1"/>
    <row r="3685" s="127" customFormat="1"/>
    <row r="3686" s="127" customFormat="1"/>
    <row r="3687" s="127" customFormat="1"/>
    <row r="3688" s="127" customFormat="1"/>
    <row r="3689" s="127" customFormat="1"/>
    <row r="3690" s="127" customFormat="1"/>
    <row r="3691" s="127" customFormat="1"/>
    <row r="3692" s="127" customFormat="1"/>
    <row r="3693" s="127" customFormat="1"/>
    <row r="3694" s="127" customFormat="1"/>
    <row r="3695" s="127" customFormat="1"/>
    <row r="3696" s="127" customFormat="1"/>
    <row r="3697" s="127" customFormat="1"/>
    <row r="3698" s="127" customFormat="1"/>
    <row r="3699" s="127" customFormat="1"/>
    <row r="3700" s="127" customFormat="1"/>
    <row r="3701" s="127" customFormat="1"/>
    <row r="3702" s="127" customFormat="1"/>
    <row r="3703" s="127" customFormat="1"/>
    <row r="3704" s="127" customFormat="1"/>
    <row r="3705" s="127" customFormat="1"/>
    <row r="3706" s="127" customFormat="1"/>
    <row r="3707" s="127" customFormat="1"/>
    <row r="3708" s="127" customFormat="1"/>
    <row r="3709" s="127" customFormat="1"/>
    <row r="3710" s="127" customFormat="1"/>
    <row r="3711" s="127" customFormat="1"/>
    <row r="3712" s="127" customFormat="1"/>
    <row r="3713" s="127" customFormat="1"/>
    <row r="3714" s="127" customFormat="1"/>
    <row r="3715" s="127" customFormat="1"/>
    <row r="3716" s="127" customFormat="1"/>
    <row r="3717" s="127" customFormat="1"/>
    <row r="3718" s="127" customFormat="1"/>
    <row r="3719" s="127" customFormat="1"/>
    <row r="3720" s="127" customFormat="1"/>
    <row r="3721" s="127" customFormat="1"/>
    <row r="3722" s="127" customFormat="1"/>
    <row r="3723" s="127" customFormat="1"/>
    <row r="3724" s="127" customFormat="1"/>
    <row r="3725" s="127" customFormat="1"/>
    <row r="3726" s="127" customFormat="1"/>
    <row r="3727" s="127" customFormat="1"/>
    <row r="3728" s="127" customFormat="1"/>
    <row r="3729" s="127" customFormat="1"/>
    <row r="3730" s="127" customFormat="1"/>
    <row r="3731" s="127" customFormat="1"/>
    <row r="3732" s="127" customFormat="1"/>
    <row r="3733" s="127" customFormat="1"/>
    <row r="3734" s="127" customFormat="1"/>
    <row r="3735" s="127" customFormat="1"/>
    <row r="3736" s="127" customFormat="1"/>
    <row r="3737" s="127" customFormat="1"/>
    <row r="3738" s="127" customFormat="1"/>
    <row r="3739" s="127" customFormat="1"/>
    <row r="3740" s="127" customFormat="1"/>
    <row r="3741" s="127" customFormat="1"/>
    <row r="3742" s="127" customFormat="1"/>
    <row r="3743" s="127" customFormat="1"/>
    <row r="3744" s="127" customFormat="1"/>
    <row r="3745" s="127" customFormat="1"/>
    <row r="3746" s="127" customFormat="1"/>
    <row r="3747" s="127" customFormat="1"/>
    <row r="3748" s="127" customFormat="1"/>
    <row r="3749" s="127" customFormat="1"/>
    <row r="3750" s="127" customFormat="1"/>
    <row r="3751" s="127" customFormat="1"/>
    <row r="3752" s="127" customFormat="1"/>
    <row r="3753" s="127" customFormat="1"/>
    <row r="3754" s="127" customFormat="1"/>
    <row r="3755" s="127" customFormat="1"/>
    <row r="3756" s="127" customFormat="1"/>
    <row r="3757" s="127" customFormat="1"/>
    <row r="3758" s="127" customFormat="1"/>
    <row r="3759" s="127" customFormat="1"/>
    <row r="3760" s="127" customFormat="1"/>
    <row r="3761" s="127" customFormat="1"/>
    <row r="3762" s="127" customFormat="1"/>
    <row r="3763" s="127" customFormat="1"/>
    <row r="3764" s="127" customFormat="1"/>
    <row r="3765" s="127" customFormat="1"/>
    <row r="3766" s="127" customFormat="1"/>
    <row r="3767" s="127" customFormat="1"/>
    <row r="3768" s="127" customFormat="1"/>
    <row r="3769" s="127" customFormat="1"/>
    <row r="3770" s="127" customFormat="1"/>
    <row r="3771" s="127" customFormat="1"/>
    <row r="3772" s="127" customFormat="1"/>
    <row r="3773" s="127" customFormat="1"/>
    <row r="3774" s="127" customFormat="1"/>
    <row r="3775" s="127" customFormat="1"/>
    <row r="3776" s="127" customFormat="1"/>
    <row r="3777" s="127" customFormat="1"/>
    <row r="3778" s="127" customFormat="1"/>
    <row r="3779" s="127" customFormat="1"/>
    <row r="3780" s="127" customFormat="1"/>
    <row r="3781" s="127" customFormat="1"/>
    <row r="3782" s="127" customFormat="1"/>
    <row r="3783" s="127" customFormat="1"/>
    <row r="3784" s="127" customFormat="1"/>
    <row r="3785" s="127" customFormat="1"/>
    <row r="3786" s="127" customFormat="1"/>
    <row r="3787" s="127" customFormat="1"/>
    <row r="3788" s="127" customFormat="1"/>
    <row r="3789" s="127" customFormat="1"/>
    <row r="3790" s="127" customFormat="1"/>
    <row r="3791" s="127" customFormat="1"/>
    <row r="3792" s="127" customFormat="1"/>
    <row r="3793" s="127" customFormat="1"/>
    <row r="3794" s="127" customFormat="1"/>
    <row r="3795" s="127" customFormat="1"/>
    <row r="3796" s="127" customFormat="1"/>
    <row r="3797" s="127" customFormat="1"/>
    <row r="3798" s="127" customFormat="1"/>
    <row r="3799" s="127" customFormat="1"/>
    <row r="3800" s="127" customFormat="1"/>
    <row r="3801" s="127" customFormat="1"/>
    <row r="3802" s="127" customFormat="1"/>
    <row r="3803" s="127" customFormat="1"/>
    <row r="3804" s="127" customFormat="1"/>
    <row r="3805" s="127" customFormat="1"/>
    <row r="3806" s="127" customFormat="1"/>
    <row r="3807" s="127" customFormat="1"/>
    <row r="3808" s="127" customFormat="1"/>
    <row r="3809" s="127" customFormat="1"/>
    <row r="3810" s="127" customFormat="1"/>
    <row r="3811" s="127" customFormat="1"/>
    <row r="3812" s="127" customFormat="1"/>
    <row r="3813" s="127" customFormat="1"/>
    <row r="3814" s="127" customFormat="1"/>
    <row r="3815" s="127" customFormat="1"/>
    <row r="3816" s="127" customFormat="1"/>
    <row r="3817" s="127" customFormat="1"/>
    <row r="3818" s="127" customFormat="1"/>
    <row r="3819" s="127" customFormat="1"/>
    <row r="3820" s="127" customFormat="1"/>
    <row r="3821" s="127" customFormat="1"/>
    <row r="3822" s="127" customFormat="1"/>
    <row r="3823" s="127" customFormat="1"/>
    <row r="3824" s="127" customFormat="1"/>
    <row r="3825" s="127" customFormat="1"/>
    <row r="3826" s="127" customFormat="1"/>
    <row r="3827" s="127" customFormat="1"/>
    <row r="3828" s="127" customFormat="1"/>
    <row r="3829" s="127" customFormat="1"/>
    <row r="3830" s="127" customFormat="1"/>
    <row r="3831" s="127" customFormat="1"/>
    <row r="3832" s="127" customFormat="1"/>
    <row r="3833" s="127" customFormat="1"/>
    <row r="3834" s="127" customFormat="1"/>
    <row r="3835" s="127" customFormat="1"/>
    <row r="3836" s="127" customFormat="1"/>
    <row r="3837" s="127" customFormat="1"/>
    <row r="3838" s="127" customFormat="1"/>
    <row r="3839" s="127" customFormat="1"/>
    <row r="3840" s="127" customFormat="1"/>
    <row r="3841" s="127" customFormat="1"/>
    <row r="3842" s="127" customFormat="1"/>
    <row r="3843" s="127" customFormat="1"/>
    <row r="3844" s="127" customFormat="1"/>
    <row r="3845" s="127" customFormat="1"/>
    <row r="3846" s="127" customFormat="1"/>
    <row r="3847" s="127" customFormat="1"/>
    <row r="3848" s="127" customFormat="1"/>
    <row r="3849" s="127" customFormat="1"/>
    <row r="3850" s="127" customFormat="1"/>
    <row r="3851" s="127" customFormat="1"/>
    <row r="3852" s="127" customFormat="1"/>
    <row r="3853" s="127" customFormat="1"/>
    <row r="3854" s="127" customFormat="1"/>
    <row r="3855" s="127" customFormat="1"/>
    <row r="3856" s="127" customFormat="1"/>
    <row r="3857" s="127" customFormat="1"/>
    <row r="3858" s="127" customFormat="1"/>
    <row r="3859" s="127" customFormat="1"/>
    <row r="3860" s="127" customFormat="1"/>
    <row r="3861" s="127" customFormat="1"/>
    <row r="3862" s="127" customFormat="1"/>
    <row r="3863" s="127" customFormat="1"/>
    <row r="3864" s="127" customFormat="1"/>
    <row r="3865" s="127" customFormat="1"/>
    <row r="3866" s="127" customFormat="1"/>
    <row r="3867" s="127" customFormat="1"/>
    <row r="3868" s="127" customFormat="1"/>
    <row r="3869" s="127" customFormat="1"/>
    <row r="3870" s="127" customFormat="1"/>
    <row r="3871" s="127" customFormat="1"/>
    <row r="3872" s="127" customFormat="1"/>
    <row r="3873" s="127" customFormat="1"/>
    <row r="3874" s="127" customFormat="1"/>
    <row r="3875" s="127" customFormat="1"/>
    <row r="3876" s="127" customFormat="1"/>
    <row r="3877" s="127" customFormat="1"/>
    <row r="3878" s="127" customFormat="1"/>
    <row r="3879" s="127" customFormat="1"/>
    <row r="3880" s="127" customFormat="1"/>
    <row r="3881" s="127" customFormat="1"/>
    <row r="3882" s="127" customFormat="1"/>
    <row r="3883" s="127" customFormat="1"/>
    <row r="3884" s="127" customFormat="1"/>
    <row r="3885" s="127" customFormat="1"/>
    <row r="3886" s="127" customFormat="1"/>
    <row r="3887" s="127" customFormat="1"/>
    <row r="3888" s="127" customFormat="1"/>
    <row r="3889" s="127" customFormat="1"/>
    <row r="3890" s="127" customFormat="1"/>
    <row r="3891" s="127" customFormat="1"/>
    <row r="3892" s="127" customFormat="1"/>
    <row r="3893" s="127" customFormat="1"/>
    <row r="3894" s="127" customFormat="1"/>
    <row r="3895" s="127" customFormat="1"/>
    <row r="3896" s="127" customFormat="1"/>
    <row r="3897" s="127" customFormat="1"/>
    <row r="3898" s="127" customFormat="1"/>
    <row r="3899" s="127" customFormat="1"/>
    <row r="3900" s="127" customFormat="1"/>
    <row r="3901" s="127" customFormat="1"/>
    <row r="3902" s="127" customFormat="1"/>
    <row r="3903" s="127" customFormat="1"/>
    <row r="3904" s="127" customFormat="1"/>
    <row r="3905" s="127" customFormat="1"/>
    <row r="3906" s="127" customFormat="1"/>
    <row r="3907" s="127" customFormat="1"/>
    <row r="3908" s="127" customFormat="1"/>
    <row r="3909" s="127" customFormat="1"/>
    <row r="3910" s="127" customFormat="1"/>
    <row r="3911" s="127" customFormat="1"/>
    <row r="3912" s="127" customFormat="1"/>
    <row r="3913" s="127" customFormat="1"/>
    <row r="3914" s="127" customFormat="1"/>
    <row r="3915" s="127" customFormat="1"/>
    <row r="3916" s="127" customFormat="1"/>
    <row r="3917" s="127" customFormat="1"/>
    <row r="3918" s="127" customFormat="1"/>
    <row r="3919" s="127" customFormat="1"/>
    <row r="3920" s="127" customFormat="1"/>
    <row r="3921" s="127" customFormat="1"/>
    <row r="3922" s="127" customFormat="1"/>
    <row r="3923" s="127" customFormat="1"/>
    <row r="3924" s="127" customFormat="1"/>
    <row r="3925" s="127" customFormat="1"/>
    <row r="3926" s="127" customFormat="1"/>
    <row r="3927" s="127" customFormat="1"/>
    <row r="3928" s="127" customFormat="1"/>
    <row r="3929" s="127" customFormat="1"/>
    <row r="3930" s="127" customFormat="1"/>
    <row r="3931" s="127" customFormat="1"/>
    <row r="3932" s="127" customFormat="1"/>
    <row r="3933" s="127" customFormat="1"/>
    <row r="3934" s="127" customFormat="1"/>
    <row r="3935" s="127" customFormat="1"/>
    <row r="3936" s="127" customFormat="1"/>
    <row r="3937" s="127" customFormat="1"/>
    <row r="3938" s="127" customFormat="1"/>
    <row r="3939" s="127" customFormat="1"/>
    <row r="3940" s="127" customFormat="1"/>
    <row r="3941" s="127" customFormat="1"/>
    <row r="3942" s="127" customFormat="1"/>
    <row r="3943" s="127" customFormat="1"/>
    <row r="3944" s="127" customFormat="1"/>
    <row r="3945" s="127" customFormat="1"/>
    <row r="3946" s="127" customFormat="1"/>
    <row r="3947" s="127" customFormat="1"/>
    <row r="3948" s="127" customFormat="1"/>
    <row r="3949" s="127" customFormat="1"/>
    <row r="3950" s="127" customFormat="1"/>
    <row r="3951" s="127" customFormat="1"/>
    <row r="3952" s="127" customFormat="1"/>
    <row r="3953" s="127" customFormat="1"/>
    <row r="3954" s="127" customFormat="1"/>
    <row r="3955" s="127" customFormat="1"/>
    <row r="3956" s="127" customFormat="1"/>
    <row r="3957" s="127" customFormat="1"/>
    <row r="3958" s="127" customFormat="1"/>
    <row r="3959" s="127" customFormat="1"/>
    <row r="3960" s="127" customFormat="1"/>
    <row r="3961" s="127" customFormat="1"/>
    <row r="3962" s="127" customFormat="1"/>
    <row r="3963" s="127" customFormat="1"/>
    <row r="3964" s="127" customFormat="1"/>
    <row r="3965" s="127" customFormat="1"/>
    <row r="3966" s="127" customFormat="1"/>
    <row r="3967" s="127" customFormat="1"/>
    <row r="3968" s="127" customFormat="1"/>
    <row r="3969" s="127" customFormat="1"/>
    <row r="3970" s="127" customFormat="1"/>
    <row r="3971" s="127" customFormat="1"/>
    <row r="3972" s="127" customFormat="1"/>
    <row r="3973" s="127" customFormat="1"/>
    <row r="3974" s="127" customFormat="1"/>
    <row r="3975" s="127" customFormat="1"/>
    <row r="3976" s="127" customFormat="1"/>
    <row r="3977" s="127" customFormat="1"/>
    <row r="3978" s="127" customFormat="1"/>
    <row r="3979" s="127" customFormat="1"/>
    <row r="3980" s="127" customFormat="1"/>
    <row r="3981" s="127" customFormat="1"/>
    <row r="3982" s="127" customFormat="1"/>
    <row r="3983" s="127" customFormat="1"/>
    <row r="3984" s="127" customFormat="1"/>
    <row r="3985" s="127" customFormat="1"/>
    <row r="3986" s="127" customFormat="1"/>
    <row r="3987" s="127" customFormat="1"/>
    <row r="3988" s="127" customFormat="1"/>
    <row r="3989" s="127" customFormat="1"/>
    <row r="3990" s="127" customFormat="1"/>
    <row r="3991" s="127" customFormat="1"/>
    <row r="3992" s="127" customFormat="1"/>
    <row r="3993" s="127" customFormat="1"/>
    <row r="3994" s="127" customFormat="1"/>
    <row r="3995" s="127" customFormat="1"/>
    <row r="3996" s="127" customFormat="1"/>
    <row r="3997" s="127" customFormat="1"/>
    <row r="3998" s="127" customFormat="1"/>
    <row r="3999" s="127" customFormat="1"/>
    <row r="4000" s="127" customFormat="1"/>
    <row r="4001" s="127" customFormat="1"/>
    <row r="4002" s="127" customFormat="1"/>
    <row r="4003" s="127" customFormat="1"/>
    <row r="4004" s="127" customFormat="1"/>
    <row r="4005" s="127" customFormat="1"/>
    <row r="4006" s="127" customFormat="1"/>
    <row r="4007" s="127" customFormat="1"/>
    <row r="4008" s="127" customFormat="1"/>
    <row r="4009" s="127" customFormat="1"/>
    <row r="4010" s="127" customFormat="1"/>
    <row r="4011" s="127" customFormat="1"/>
    <row r="4012" s="127" customFormat="1"/>
    <row r="4013" s="127" customFormat="1"/>
    <row r="4014" s="127" customFormat="1"/>
    <row r="4015" s="127" customFormat="1"/>
    <row r="4016" s="127" customFormat="1"/>
    <row r="4017" s="127" customFormat="1"/>
    <row r="4018" s="127" customFormat="1"/>
    <row r="4019" s="127" customFormat="1"/>
    <row r="4020" s="127" customFormat="1"/>
    <row r="4021" s="127" customFormat="1"/>
    <row r="4022" s="127" customFormat="1"/>
    <row r="4023" s="127" customFormat="1"/>
    <row r="4024" s="127" customFormat="1"/>
    <row r="4025" s="127" customFormat="1"/>
    <row r="4026" s="127" customFormat="1"/>
    <row r="4027" s="127" customFormat="1"/>
    <row r="4028" s="127" customFormat="1"/>
    <row r="4029" s="127" customFormat="1"/>
    <row r="4030" s="127" customFormat="1"/>
    <row r="4031" s="127" customFormat="1"/>
    <row r="4032" s="127" customFormat="1"/>
    <row r="4033" s="127" customFormat="1"/>
    <row r="4034" s="127" customFormat="1"/>
    <row r="4035" s="127" customFormat="1"/>
    <row r="4036" s="127" customFormat="1"/>
    <row r="4037" s="127" customFormat="1"/>
    <row r="4038" s="127" customFormat="1"/>
    <row r="4039" s="127" customFormat="1"/>
    <row r="4040" s="127" customFormat="1"/>
    <row r="4041" s="127" customFormat="1"/>
    <row r="4042" s="127" customFormat="1"/>
    <row r="4043" s="127" customFormat="1"/>
    <row r="4044" s="127" customFormat="1"/>
    <row r="4045" s="127" customFormat="1"/>
    <row r="4046" s="127" customFormat="1"/>
    <row r="4047" s="127" customFormat="1"/>
    <row r="4048" s="127" customFormat="1"/>
    <row r="4049" s="127" customFormat="1"/>
    <row r="4050" s="127" customFormat="1"/>
    <row r="4051" s="127" customFormat="1"/>
    <row r="4052" s="127" customFormat="1"/>
    <row r="4053" s="127" customFormat="1"/>
    <row r="4054" s="127" customFormat="1"/>
    <row r="4055" s="127" customFormat="1"/>
    <row r="4056" s="127" customFormat="1"/>
    <row r="4057" s="127" customFormat="1"/>
    <row r="4058" s="127" customFormat="1"/>
    <row r="4059" s="127" customFormat="1"/>
    <row r="4060" s="127" customFormat="1"/>
    <row r="4061" s="127" customFormat="1"/>
    <row r="4062" s="127" customFormat="1"/>
    <row r="4063" s="127" customFormat="1"/>
    <row r="4064" s="127" customFormat="1"/>
    <row r="4065" s="127" customFormat="1"/>
    <row r="4066" s="127" customFormat="1"/>
    <row r="4067" s="127" customFormat="1"/>
    <row r="4068" s="127" customFormat="1"/>
    <row r="4069" s="127" customFormat="1"/>
    <row r="4070" s="127" customFormat="1"/>
    <row r="4071" s="127" customFormat="1"/>
    <row r="4072" s="127" customFormat="1"/>
    <row r="4073" s="127" customFormat="1"/>
    <row r="4074" s="127" customFormat="1"/>
    <row r="4075" s="127" customFormat="1"/>
    <row r="4076" s="127" customFormat="1"/>
    <row r="4077" s="127" customFormat="1"/>
    <row r="4078" s="127" customFormat="1"/>
    <row r="4079" s="127" customFormat="1"/>
    <row r="4080" s="127" customFormat="1"/>
    <row r="4081" s="127" customFormat="1"/>
    <row r="4082" s="127" customFormat="1"/>
    <row r="4083" s="127" customFormat="1"/>
    <row r="4084" s="127" customFormat="1"/>
    <row r="4085" s="127" customFormat="1"/>
    <row r="4086" s="127" customFormat="1"/>
    <row r="4087" s="127" customFormat="1"/>
    <row r="4088" s="127" customFormat="1"/>
    <row r="4089" s="127" customFormat="1"/>
    <row r="4090" s="127" customFormat="1"/>
    <row r="4091" s="127" customFormat="1"/>
    <row r="4092" s="127" customFormat="1"/>
    <row r="4093" s="127" customFormat="1"/>
    <row r="4094" s="127" customFormat="1"/>
    <row r="4095" s="127" customFormat="1"/>
    <row r="4096" s="127" customFormat="1"/>
    <row r="4097" s="127" customFormat="1"/>
    <row r="4098" s="127" customFormat="1"/>
    <row r="4099" s="127" customFormat="1"/>
    <row r="4100" s="127" customFormat="1"/>
    <row r="4101" s="127" customFormat="1"/>
    <row r="4102" s="127" customFormat="1"/>
    <row r="4103" s="127" customFormat="1"/>
    <row r="4104" s="127" customFormat="1"/>
    <row r="4105" s="127" customFormat="1"/>
    <row r="4106" s="127" customFormat="1"/>
    <row r="4107" s="127" customFormat="1"/>
    <row r="4108" s="127" customFormat="1"/>
    <row r="4109" s="127" customFormat="1"/>
    <row r="4110" s="127" customFormat="1"/>
    <row r="4111" s="127" customFormat="1"/>
    <row r="4112" s="127" customFormat="1"/>
    <row r="4113" s="127" customFormat="1"/>
    <row r="4114" s="127" customFormat="1"/>
    <row r="4115" s="127" customFormat="1"/>
    <row r="4116" s="127" customFormat="1"/>
    <row r="4117" s="127" customFormat="1"/>
    <row r="4118" s="127" customFormat="1"/>
    <row r="4119" s="127" customFormat="1"/>
    <row r="4120" s="127" customFormat="1"/>
    <row r="4121" s="127" customFormat="1"/>
    <row r="4122" s="127" customFormat="1"/>
    <row r="4123" s="127" customFormat="1"/>
    <row r="4124" s="127" customFormat="1"/>
    <row r="4125" s="127" customFormat="1"/>
    <row r="4126" s="127" customFormat="1"/>
    <row r="4127" s="127" customFormat="1"/>
    <row r="4128" s="127" customFormat="1"/>
    <row r="4129" s="127" customFormat="1"/>
    <row r="4130" s="127" customFormat="1"/>
    <row r="4131" s="127" customFormat="1"/>
    <row r="4132" s="127" customFormat="1"/>
    <row r="4133" s="127" customFormat="1"/>
    <row r="4134" s="127" customFormat="1"/>
    <row r="4135" s="127" customFormat="1"/>
    <row r="4136" s="127" customFormat="1"/>
    <row r="4137" s="127" customFormat="1"/>
    <row r="4138" s="127" customFormat="1"/>
    <row r="4139" s="127" customFormat="1"/>
    <row r="4140" s="127" customFormat="1"/>
    <row r="4141" s="127" customFormat="1"/>
    <row r="4142" s="127" customFormat="1"/>
    <row r="4143" s="127" customFormat="1"/>
    <row r="4144" s="127" customFormat="1"/>
    <row r="4145" s="127" customFormat="1"/>
    <row r="4146" s="127" customFormat="1"/>
    <row r="4147" s="127" customFormat="1"/>
    <row r="4148" s="127" customFormat="1"/>
    <row r="4149" s="127" customFormat="1"/>
    <row r="4150" s="127" customFormat="1"/>
    <row r="4151" s="127" customFormat="1"/>
    <row r="4152" s="127" customFormat="1"/>
    <row r="4153" s="127" customFormat="1"/>
    <row r="4154" s="127" customFormat="1"/>
    <row r="4155" s="127" customFormat="1"/>
    <row r="4156" s="127" customFormat="1"/>
    <row r="4157" s="127" customFormat="1"/>
    <row r="4158" s="127" customFormat="1"/>
    <row r="4159" s="127" customFormat="1"/>
    <row r="4160" s="127" customFormat="1"/>
    <row r="4161" s="127" customFormat="1"/>
    <row r="4162" s="127" customFormat="1"/>
    <row r="4163" s="127" customFormat="1"/>
    <row r="4164" s="127" customFormat="1"/>
    <row r="4165" s="127" customFormat="1"/>
    <row r="4166" s="127" customFormat="1"/>
    <row r="4167" s="127" customFormat="1"/>
    <row r="4168" s="127" customFormat="1"/>
    <row r="4169" s="127" customFormat="1"/>
    <row r="4170" s="127" customFormat="1"/>
    <row r="4171" s="127" customFormat="1"/>
    <row r="4172" s="127" customFormat="1"/>
    <row r="4173" s="127" customFormat="1"/>
    <row r="4174" s="127" customFormat="1"/>
    <row r="4175" s="127" customFormat="1"/>
    <row r="4176" s="127" customFormat="1"/>
    <row r="4177" s="127" customFormat="1"/>
    <row r="4178" s="127" customFormat="1"/>
    <row r="4179" s="127" customFormat="1"/>
    <row r="4180" s="127" customFormat="1"/>
    <row r="4181" s="127" customFormat="1"/>
    <row r="4182" s="127" customFormat="1"/>
    <row r="4183" s="127" customFormat="1"/>
    <row r="4184" s="127" customFormat="1"/>
    <row r="4185" s="127" customFormat="1"/>
    <row r="4186" s="127" customFormat="1"/>
    <row r="4187" s="127" customFormat="1"/>
    <row r="4188" s="127" customFormat="1"/>
    <row r="4189" s="127" customFormat="1"/>
    <row r="4190" s="127" customFormat="1"/>
    <row r="4191" s="127" customFormat="1"/>
    <row r="4192" s="127" customFormat="1"/>
    <row r="4193" s="127" customFormat="1"/>
    <row r="4194" s="127" customFormat="1"/>
    <row r="4195" s="127" customFormat="1"/>
    <row r="4196" s="127" customFormat="1"/>
    <row r="4197" s="127" customFormat="1"/>
    <row r="4198" s="127" customFormat="1"/>
    <row r="4199" s="127" customFormat="1"/>
    <row r="4200" s="127" customFormat="1"/>
    <row r="4201" s="127" customFormat="1"/>
    <row r="4202" s="127" customFormat="1"/>
    <row r="4203" s="127" customFormat="1"/>
    <row r="4204" s="127" customFormat="1"/>
    <row r="4205" s="127" customFormat="1"/>
    <row r="4206" s="127" customFormat="1"/>
    <row r="4207" s="127" customFormat="1"/>
    <row r="4208" s="127" customFormat="1"/>
    <row r="4209" s="127" customFormat="1"/>
    <row r="4210" s="127" customFormat="1"/>
    <row r="4211" s="127" customFormat="1"/>
    <row r="4212" s="127" customFormat="1"/>
    <row r="4213" s="127" customFormat="1"/>
    <row r="4214" s="127" customFormat="1"/>
    <row r="4215" s="127" customFormat="1"/>
    <row r="4216" s="127" customFormat="1"/>
    <row r="4217" s="127" customFormat="1"/>
    <row r="4218" s="127" customFormat="1"/>
    <row r="4219" s="127" customFormat="1"/>
    <row r="4220" s="127" customFormat="1"/>
    <row r="4221" s="127" customFormat="1"/>
    <row r="4222" s="127" customFormat="1"/>
    <row r="4223" s="127" customFormat="1"/>
    <row r="4224" s="127" customFormat="1"/>
    <row r="4225" s="127" customFormat="1"/>
    <row r="4226" s="127" customFormat="1"/>
    <row r="4227" s="127" customFormat="1"/>
    <row r="4228" s="127" customFormat="1"/>
    <row r="4229" s="127" customFormat="1"/>
    <row r="4230" s="127" customFormat="1"/>
    <row r="4231" s="127" customFormat="1"/>
    <row r="4232" s="127" customFormat="1"/>
    <row r="4233" s="127" customFormat="1"/>
    <row r="4234" s="127" customFormat="1"/>
    <row r="4235" s="127" customFormat="1"/>
    <row r="4236" s="127" customFormat="1"/>
    <row r="4237" s="127" customFormat="1"/>
    <row r="4238" s="127" customFormat="1"/>
    <row r="4239" s="127" customFormat="1"/>
    <row r="4240" s="127" customFormat="1"/>
    <row r="4241" s="127" customFormat="1"/>
    <row r="4242" s="127" customFormat="1"/>
    <row r="4243" s="127" customFormat="1"/>
    <row r="4244" s="127" customFormat="1"/>
    <row r="4245" s="127" customFormat="1"/>
    <row r="4246" s="127" customFormat="1"/>
    <row r="4247" s="127" customFormat="1"/>
    <row r="4248" s="127" customFormat="1"/>
    <row r="4249" s="127" customFormat="1"/>
    <row r="4250" s="127" customFormat="1"/>
    <row r="4251" s="127" customFormat="1"/>
    <row r="4252" s="127" customFormat="1"/>
    <row r="4253" s="127" customFormat="1"/>
    <row r="4254" s="127" customFormat="1"/>
    <row r="4255" s="127" customFormat="1"/>
    <row r="4256" s="127" customFormat="1"/>
    <row r="4257" s="127" customFormat="1"/>
    <row r="4258" s="127" customFormat="1"/>
    <row r="4259" s="127" customFormat="1"/>
    <row r="4260" s="127" customFormat="1"/>
    <row r="4261" s="127" customFormat="1"/>
    <row r="4262" s="127" customFormat="1"/>
    <row r="4263" s="127" customFormat="1"/>
    <row r="4264" s="127" customFormat="1"/>
    <row r="4265" s="127" customFormat="1"/>
    <row r="4266" s="127" customFormat="1"/>
    <row r="4267" s="127" customFormat="1"/>
    <row r="4268" s="127" customFormat="1"/>
    <row r="4269" s="127" customFormat="1"/>
    <row r="4270" s="127" customFormat="1"/>
    <row r="4271" s="127" customFormat="1"/>
    <row r="4272" s="127" customFormat="1"/>
    <row r="4273" s="127" customFormat="1"/>
    <row r="4274" s="127" customFormat="1"/>
    <row r="4275" s="127" customFormat="1"/>
    <row r="4276" s="127" customFormat="1"/>
    <row r="4277" s="127" customFormat="1"/>
    <row r="4278" s="127" customFormat="1"/>
    <row r="4279" s="127" customFormat="1"/>
    <row r="4280" s="127" customFormat="1"/>
    <row r="4281" s="127" customFormat="1"/>
    <row r="4282" s="127" customFormat="1"/>
    <row r="4283" s="127" customFormat="1"/>
    <row r="4284" s="127" customFormat="1"/>
    <row r="4285" s="127" customFormat="1"/>
    <row r="4286" s="127" customFormat="1"/>
    <row r="4287" s="127" customFormat="1"/>
    <row r="4288" s="127" customFormat="1"/>
    <row r="4289" s="127" customFormat="1"/>
    <row r="4290" s="127" customFormat="1"/>
    <row r="4291" s="127" customFormat="1"/>
    <row r="4292" s="127" customFormat="1"/>
    <row r="4293" s="127" customFormat="1"/>
    <row r="4294" s="127" customFormat="1"/>
    <row r="4295" s="127" customFormat="1"/>
    <row r="4296" s="127" customFormat="1"/>
    <row r="4297" s="127" customFormat="1"/>
    <row r="4298" s="127" customFormat="1"/>
    <row r="4299" s="127" customFormat="1"/>
    <row r="4300" s="127" customFormat="1"/>
    <row r="4301" s="127" customFormat="1"/>
    <row r="4302" s="127" customFormat="1"/>
    <row r="4303" s="127" customFormat="1"/>
    <row r="4304" s="127" customFormat="1"/>
    <row r="4305" s="127" customFormat="1"/>
    <row r="4306" s="127" customFormat="1"/>
    <row r="4307" s="127" customFormat="1"/>
    <row r="4308" s="127" customFormat="1"/>
    <row r="4309" s="127" customFormat="1"/>
    <row r="4310" s="127" customFormat="1"/>
    <row r="4311" s="127" customFormat="1"/>
    <row r="4312" s="127" customFormat="1"/>
    <row r="4313" s="127" customFormat="1"/>
    <row r="4314" s="127" customFormat="1"/>
    <row r="4315" s="127" customFormat="1"/>
    <row r="4316" s="127" customFormat="1"/>
    <row r="4317" s="127" customFormat="1"/>
    <row r="4318" s="127" customFormat="1"/>
    <row r="4319" s="127" customFormat="1"/>
    <row r="4320" s="127" customFormat="1"/>
    <row r="4321" s="127" customFormat="1"/>
    <row r="4322" s="127" customFormat="1"/>
    <row r="4323" s="127" customFormat="1"/>
    <row r="4324" s="127" customFormat="1"/>
    <row r="4325" s="127" customFormat="1"/>
    <row r="4326" s="127" customFormat="1"/>
    <row r="4327" s="127" customFormat="1"/>
    <row r="4328" s="127" customFormat="1"/>
    <row r="4329" s="127" customFormat="1"/>
    <row r="4330" s="127" customFormat="1"/>
    <row r="4331" s="127" customFormat="1"/>
    <row r="4332" s="127" customFormat="1"/>
    <row r="4333" s="127" customFormat="1"/>
    <row r="4334" s="127" customFormat="1"/>
    <row r="4335" s="127" customFormat="1"/>
    <row r="4336" s="127" customFormat="1"/>
    <row r="4337" s="127" customFormat="1"/>
    <row r="4338" s="127" customFormat="1"/>
    <row r="4339" s="127" customFormat="1"/>
    <row r="4340" s="127" customFormat="1"/>
    <row r="4341" s="127" customFormat="1"/>
    <row r="4342" s="127" customFormat="1"/>
    <row r="4343" s="127" customFormat="1"/>
    <row r="4344" s="127" customFormat="1"/>
    <row r="4345" s="127" customFormat="1"/>
    <row r="4346" s="127" customFormat="1"/>
    <row r="4347" s="127" customFormat="1"/>
    <row r="4348" s="127" customFormat="1"/>
    <row r="4349" s="127" customFormat="1"/>
    <row r="4350" s="127" customFormat="1"/>
    <row r="4351" s="127" customFormat="1"/>
    <row r="4352" s="127" customFormat="1"/>
    <row r="4353" s="127" customFormat="1"/>
    <row r="4354" s="127" customFormat="1"/>
    <row r="4355" s="127" customFormat="1"/>
    <row r="4356" s="127" customFormat="1"/>
    <row r="4357" s="127" customFormat="1"/>
    <row r="4358" s="127" customFormat="1"/>
    <row r="4359" s="127" customFormat="1"/>
    <row r="4360" s="127" customFormat="1"/>
    <row r="4361" s="127" customFormat="1"/>
    <row r="4362" s="127" customFormat="1"/>
    <row r="4363" s="127" customFormat="1"/>
    <row r="4364" s="127" customFormat="1"/>
    <row r="4365" s="127" customFormat="1"/>
    <row r="4366" s="127" customFormat="1"/>
    <row r="4367" s="127" customFormat="1"/>
    <row r="4368" s="127" customFormat="1"/>
    <row r="4369" s="127" customFormat="1"/>
    <row r="4370" s="127" customFormat="1"/>
    <row r="4371" s="127" customFormat="1"/>
    <row r="4372" s="127" customFormat="1"/>
    <row r="4373" s="127" customFormat="1"/>
    <row r="4374" s="127" customFormat="1"/>
    <row r="4375" s="127" customFormat="1"/>
    <row r="4376" s="127" customFormat="1"/>
    <row r="4377" s="127" customFormat="1"/>
    <row r="4378" s="127" customFormat="1"/>
    <row r="4379" s="127" customFormat="1"/>
    <row r="4380" s="127" customFormat="1"/>
    <row r="4381" s="127" customFormat="1"/>
    <row r="4382" s="127" customFormat="1"/>
    <row r="4383" s="127" customFormat="1"/>
    <row r="4384" s="127" customFormat="1"/>
    <row r="4385" s="127" customFormat="1"/>
    <row r="4386" s="127" customFormat="1"/>
    <row r="4387" s="127" customFormat="1"/>
    <row r="4388" s="127" customFormat="1"/>
    <row r="4389" s="127" customFormat="1"/>
    <row r="4390" s="127" customFormat="1"/>
    <row r="4391" s="127" customFormat="1"/>
    <row r="4392" s="127" customFormat="1"/>
    <row r="4393" s="127" customFormat="1"/>
    <row r="4394" s="127" customFormat="1"/>
    <row r="4395" s="127" customFormat="1"/>
    <row r="4396" s="127" customFormat="1"/>
    <row r="4397" s="127" customFormat="1"/>
    <row r="4398" s="127" customFormat="1"/>
    <row r="4399" s="127" customFormat="1"/>
    <row r="4400" s="127" customFormat="1"/>
    <row r="4401" s="127" customFormat="1"/>
    <row r="4402" s="127" customFormat="1"/>
    <row r="4403" s="127" customFormat="1"/>
    <row r="4404" s="127" customFormat="1"/>
    <row r="4405" s="127" customFormat="1"/>
    <row r="4406" s="127" customFormat="1"/>
    <row r="4407" s="127" customFormat="1"/>
    <row r="4408" s="127" customFormat="1"/>
    <row r="4409" s="127" customFormat="1"/>
    <row r="4410" s="127" customFormat="1"/>
    <row r="4411" s="127" customFormat="1"/>
    <row r="4412" s="127" customFormat="1"/>
    <row r="4413" s="127" customFormat="1"/>
    <row r="4414" s="127" customFormat="1"/>
    <row r="4415" s="127" customFormat="1"/>
    <row r="4416" s="127" customFormat="1"/>
    <row r="4417" s="127" customFormat="1"/>
    <row r="4418" s="127" customFormat="1"/>
    <row r="4419" s="127" customFormat="1"/>
    <row r="4420" s="127" customFormat="1"/>
    <row r="4421" s="127" customFormat="1"/>
    <row r="4422" s="127" customFormat="1"/>
    <row r="4423" s="127" customFormat="1"/>
    <row r="4424" s="127" customFormat="1"/>
    <row r="4425" s="127" customFormat="1"/>
    <row r="4426" s="127" customFormat="1"/>
    <row r="4427" s="127" customFormat="1"/>
    <row r="4428" s="127" customFormat="1"/>
    <row r="4429" s="127" customFormat="1"/>
    <row r="4430" s="127" customFormat="1"/>
    <row r="4431" s="127" customFormat="1"/>
    <row r="4432" s="127" customFormat="1"/>
    <row r="4433" s="127" customFormat="1"/>
    <row r="4434" s="127" customFormat="1"/>
    <row r="4435" s="127" customFormat="1"/>
    <row r="4436" s="127" customFormat="1"/>
    <row r="4437" s="127" customFormat="1"/>
    <row r="4438" s="127" customFormat="1"/>
    <row r="4439" s="127" customFormat="1"/>
    <row r="4440" s="127" customFormat="1"/>
    <row r="4441" s="127" customFormat="1"/>
    <row r="4442" s="127" customFormat="1"/>
    <row r="4443" s="127" customFormat="1"/>
    <row r="4444" s="127" customFormat="1"/>
    <row r="4445" s="127" customFormat="1"/>
    <row r="4446" s="127" customFormat="1"/>
    <row r="4447" s="127" customFormat="1"/>
    <row r="4448" s="127" customFormat="1"/>
    <row r="4449" s="127" customFormat="1"/>
    <row r="4450" s="127" customFormat="1"/>
    <row r="4451" s="127" customFormat="1"/>
    <row r="4452" s="127" customFormat="1"/>
    <row r="4453" s="127" customFormat="1"/>
    <row r="4454" s="127" customFormat="1"/>
    <row r="4455" s="127" customFormat="1"/>
    <row r="4456" s="127" customFormat="1"/>
    <row r="4457" s="127" customFormat="1"/>
    <row r="4458" s="127" customFormat="1"/>
    <row r="4459" s="127" customFormat="1"/>
    <row r="4460" s="127" customFormat="1"/>
    <row r="4461" s="127" customFormat="1"/>
    <row r="4462" s="127" customFormat="1"/>
    <row r="4463" s="127" customFormat="1"/>
    <row r="4464" s="127" customFormat="1"/>
    <row r="4465" s="127" customFormat="1"/>
    <row r="4466" s="127" customFormat="1"/>
    <row r="4467" s="127" customFormat="1"/>
    <row r="4468" s="127" customFormat="1"/>
    <row r="4469" s="127" customFormat="1"/>
    <row r="4470" s="127" customFormat="1"/>
    <row r="4471" s="127" customFormat="1"/>
    <row r="4472" s="127" customFormat="1"/>
    <row r="4473" s="127" customFormat="1"/>
    <row r="4474" s="127" customFormat="1"/>
    <row r="4475" s="127" customFormat="1"/>
    <row r="4476" s="127" customFormat="1"/>
    <row r="4477" s="127" customFormat="1"/>
    <row r="4478" s="127" customFormat="1"/>
    <row r="4479" s="127" customFormat="1"/>
    <row r="4480" s="127" customFormat="1"/>
    <row r="4481" s="127" customFormat="1"/>
    <row r="4482" s="127" customFormat="1"/>
    <row r="4483" s="127" customFormat="1"/>
    <row r="4484" s="127" customFormat="1"/>
    <row r="4485" s="127" customFormat="1"/>
    <row r="4486" s="127" customFormat="1"/>
    <row r="4487" s="127" customFormat="1"/>
    <row r="4488" s="127" customFormat="1"/>
    <row r="4489" s="127" customFormat="1"/>
    <row r="4490" s="127" customFormat="1"/>
    <row r="4491" s="127" customFormat="1"/>
    <row r="4492" s="127" customFormat="1"/>
    <row r="4493" s="127" customFormat="1"/>
    <row r="4494" s="127" customFormat="1"/>
    <row r="4495" s="127" customFormat="1"/>
    <row r="4496" s="127" customFormat="1"/>
    <row r="4497" s="127" customFormat="1"/>
    <row r="4498" s="127" customFormat="1"/>
    <row r="4499" s="127" customFormat="1"/>
    <row r="4500" s="127" customFormat="1"/>
    <row r="4501" s="127" customFormat="1"/>
    <row r="4502" s="127" customFormat="1"/>
    <row r="4503" s="127" customFormat="1"/>
    <row r="4504" s="127" customFormat="1"/>
    <row r="4505" s="127" customFormat="1"/>
    <row r="4506" s="127" customFormat="1"/>
    <row r="4507" s="127" customFormat="1"/>
    <row r="4508" s="127" customFormat="1"/>
    <row r="4509" s="127" customFormat="1"/>
    <row r="4510" s="127" customFormat="1"/>
    <row r="4511" s="127" customFormat="1"/>
    <row r="4512" s="127" customFormat="1"/>
    <row r="4513" s="127" customFormat="1"/>
    <row r="4514" s="127" customFormat="1"/>
    <row r="4515" s="127" customFormat="1"/>
    <row r="4516" s="127" customFormat="1"/>
    <row r="4517" s="127" customFormat="1"/>
    <row r="4518" s="127" customFormat="1"/>
    <row r="4519" s="127" customFormat="1"/>
    <row r="4520" s="127" customFormat="1"/>
    <row r="4521" s="127" customFormat="1"/>
    <row r="4522" s="127" customFormat="1"/>
    <row r="4523" s="127" customFormat="1"/>
    <row r="4524" s="127" customFormat="1"/>
    <row r="4525" s="127" customFormat="1"/>
    <row r="4526" s="127" customFormat="1"/>
    <row r="4527" s="127" customFormat="1"/>
    <row r="4528" s="127" customFormat="1"/>
    <row r="4529" s="127" customFormat="1"/>
    <row r="4530" s="127" customFormat="1"/>
    <row r="4531" s="127" customFormat="1"/>
    <row r="4532" s="127" customFormat="1"/>
    <row r="4533" s="127" customFormat="1"/>
    <row r="4534" s="127" customFormat="1"/>
    <row r="4535" s="127" customFormat="1"/>
    <row r="4536" s="127" customFormat="1"/>
    <row r="4537" s="127" customFormat="1"/>
    <row r="4538" s="127" customFormat="1"/>
    <row r="4539" s="127" customFormat="1"/>
    <row r="4540" s="127" customFormat="1"/>
    <row r="4541" s="127" customFormat="1"/>
    <row r="4542" s="127" customFormat="1"/>
    <row r="4543" s="127" customFormat="1"/>
    <row r="4544" s="127" customFormat="1"/>
    <row r="4545" s="127" customFormat="1"/>
    <row r="4546" s="127" customFormat="1"/>
    <row r="4547" s="127" customFormat="1"/>
    <row r="4548" s="127" customFormat="1"/>
    <row r="4549" s="127" customFormat="1"/>
    <row r="4550" s="127" customFormat="1"/>
    <row r="4551" s="127" customFormat="1"/>
    <row r="4552" s="127" customFormat="1"/>
    <row r="4553" s="127" customFormat="1"/>
    <row r="4554" s="127" customFormat="1"/>
    <row r="4555" s="127" customFormat="1"/>
    <row r="4556" s="127" customFormat="1"/>
    <row r="4557" s="127" customFormat="1"/>
    <row r="4558" s="127" customFormat="1"/>
    <row r="4559" s="127" customFormat="1"/>
    <row r="4560" s="127" customFormat="1"/>
    <row r="4561" s="127" customFormat="1"/>
    <row r="4562" s="127" customFormat="1"/>
    <row r="4563" s="127" customFormat="1"/>
    <row r="4564" s="127" customFormat="1"/>
    <row r="4565" s="127" customFormat="1"/>
    <row r="4566" s="127" customFormat="1"/>
    <row r="4567" s="127" customFormat="1"/>
    <row r="4568" s="127" customFormat="1"/>
    <row r="4569" s="127" customFormat="1"/>
    <row r="4570" s="127" customFormat="1"/>
    <row r="4571" s="127" customFormat="1"/>
    <row r="4572" s="127" customFormat="1"/>
    <row r="4573" s="127" customFormat="1"/>
    <row r="4574" s="127" customFormat="1"/>
    <row r="4575" s="127" customFormat="1"/>
    <row r="4576" s="127" customFormat="1"/>
    <row r="4577" s="127" customFormat="1"/>
    <row r="4578" s="127" customFormat="1"/>
    <row r="4579" s="127" customFormat="1"/>
    <row r="4580" s="127" customFormat="1"/>
    <row r="4581" s="127" customFormat="1"/>
    <row r="4582" s="127" customFormat="1"/>
    <row r="4583" s="127" customFormat="1"/>
    <row r="4584" s="127" customFormat="1"/>
    <row r="4585" s="127" customFormat="1"/>
    <row r="4586" s="127" customFormat="1"/>
    <row r="4587" s="127" customFormat="1"/>
    <row r="4588" s="127" customFormat="1"/>
    <row r="4589" s="127" customFormat="1"/>
    <row r="4590" s="127" customFormat="1"/>
    <row r="4591" s="127" customFormat="1"/>
    <row r="4592" s="127" customFormat="1"/>
    <row r="4593" s="127" customFormat="1"/>
    <row r="4594" s="127" customFormat="1"/>
    <row r="4595" s="127" customFormat="1"/>
    <row r="4596" s="127" customFormat="1"/>
    <row r="4597" s="127" customFormat="1"/>
    <row r="4598" s="127" customFormat="1"/>
    <row r="4599" s="127" customFormat="1"/>
    <row r="4600" s="127" customFormat="1"/>
    <row r="4601" s="127" customFormat="1"/>
    <row r="4602" s="127" customFormat="1"/>
    <row r="4603" s="127" customFormat="1"/>
    <row r="4604" s="127" customFormat="1"/>
    <row r="4605" s="127" customFormat="1"/>
    <row r="4606" s="127" customFormat="1"/>
    <row r="4607" s="127" customFormat="1"/>
    <row r="4608" s="127" customFormat="1"/>
    <row r="4609" s="127" customFormat="1"/>
    <row r="4610" s="127" customFormat="1"/>
    <row r="4611" s="127" customFormat="1"/>
    <row r="4612" s="127" customFormat="1"/>
    <row r="4613" s="127" customFormat="1"/>
    <row r="4614" s="127" customFormat="1"/>
    <row r="4615" s="127" customFormat="1"/>
    <row r="4616" s="127" customFormat="1"/>
    <row r="4617" s="127" customFormat="1"/>
    <row r="4618" s="127" customFormat="1"/>
    <row r="4619" s="127" customFormat="1"/>
    <row r="4620" s="127" customFormat="1"/>
    <row r="4621" s="127" customFormat="1"/>
    <row r="4622" s="127" customFormat="1"/>
    <row r="4623" s="127" customFormat="1"/>
    <row r="4624" s="127" customFormat="1"/>
    <row r="4625" s="127" customFormat="1"/>
    <row r="4626" s="127" customFormat="1"/>
    <row r="4627" s="127" customFormat="1"/>
    <row r="4628" s="127" customFormat="1"/>
    <row r="4629" s="127" customFormat="1"/>
    <row r="4630" s="127" customFormat="1"/>
    <row r="4631" s="127" customFormat="1"/>
    <row r="4632" s="127" customFormat="1"/>
    <row r="4633" s="127" customFormat="1"/>
    <row r="4634" s="127" customFormat="1"/>
    <row r="4635" s="127" customFormat="1"/>
    <row r="4636" s="127" customFormat="1"/>
    <row r="4637" s="127" customFormat="1"/>
    <row r="4638" s="127" customFormat="1"/>
    <row r="4639" s="127" customFormat="1"/>
    <row r="4640" s="127" customFormat="1"/>
    <row r="4641" s="127" customFormat="1"/>
    <row r="4642" s="127" customFormat="1"/>
    <row r="4643" s="127" customFormat="1"/>
    <row r="4644" s="127" customFormat="1"/>
    <row r="4645" s="127" customFormat="1"/>
    <row r="4646" s="127" customFormat="1"/>
    <row r="4647" s="127" customFormat="1"/>
    <row r="4648" s="127" customFormat="1"/>
    <row r="4649" s="127" customFormat="1"/>
    <row r="4650" s="127" customFormat="1"/>
    <row r="4651" s="127" customFormat="1"/>
    <row r="4652" s="127" customFormat="1"/>
    <row r="4653" s="127" customFormat="1"/>
    <row r="4654" s="127" customFormat="1"/>
    <row r="4655" s="127" customFormat="1"/>
    <row r="4656" s="127" customFormat="1"/>
    <row r="4657" s="127" customFormat="1"/>
    <row r="4658" s="127" customFormat="1"/>
    <row r="4659" s="127" customFormat="1"/>
    <row r="4660" s="127" customFormat="1"/>
    <row r="4661" s="127" customFormat="1"/>
    <row r="4662" s="127" customFormat="1"/>
    <row r="4663" s="127" customFormat="1"/>
    <row r="4664" s="127" customFormat="1"/>
    <row r="4665" s="127" customFormat="1"/>
    <row r="4666" s="127" customFormat="1"/>
    <row r="4667" s="127" customFormat="1"/>
    <row r="4668" s="127" customFormat="1"/>
    <row r="4669" s="127" customFormat="1"/>
    <row r="4670" s="127" customFormat="1"/>
    <row r="4671" s="127" customFormat="1"/>
    <row r="4672" s="127" customFormat="1"/>
    <row r="4673" s="127" customFormat="1"/>
    <row r="4674" s="127" customFormat="1"/>
    <row r="4675" s="127" customFormat="1"/>
    <row r="4676" s="127" customFormat="1"/>
    <row r="4677" s="127" customFormat="1"/>
    <row r="4678" s="127" customFormat="1"/>
    <row r="4679" s="127" customFormat="1"/>
    <row r="4680" s="127" customFormat="1"/>
    <row r="4681" s="127" customFormat="1"/>
    <row r="4682" s="127" customFormat="1"/>
    <row r="4683" s="127" customFormat="1"/>
    <row r="4684" s="127" customFormat="1"/>
    <row r="4685" s="127" customFormat="1"/>
    <row r="4686" s="127" customFormat="1"/>
    <row r="4687" s="127" customFormat="1"/>
    <row r="4688" s="127" customFormat="1"/>
    <row r="4689" s="127" customFormat="1"/>
    <row r="4690" s="127" customFormat="1"/>
    <row r="4691" s="127" customFormat="1"/>
    <row r="4692" s="127" customFormat="1"/>
    <row r="4693" s="127" customFormat="1"/>
    <row r="4694" s="127" customFormat="1"/>
    <row r="4695" s="127" customFormat="1"/>
    <row r="4696" s="127" customFormat="1"/>
    <row r="4697" s="127" customFormat="1"/>
    <row r="4698" s="127" customFormat="1"/>
    <row r="4699" s="127" customFormat="1"/>
    <row r="4700" s="127" customFormat="1"/>
    <row r="4701" s="127" customFormat="1"/>
    <row r="4702" s="127" customFormat="1"/>
    <row r="4703" s="127" customFormat="1"/>
    <row r="4704" s="127" customFormat="1"/>
    <row r="4705" s="127" customFormat="1"/>
    <row r="4706" s="127" customFormat="1"/>
    <row r="4707" s="127" customFormat="1"/>
    <row r="4708" s="127" customFormat="1"/>
    <row r="4709" s="127" customFormat="1"/>
    <row r="4710" s="127" customFormat="1"/>
    <row r="4711" s="127" customFormat="1"/>
    <row r="4712" s="127" customFormat="1"/>
    <row r="4713" s="127" customFormat="1"/>
    <row r="4714" s="127" customFormat="1"/>
    <row r="4715" s="127" customFormat="1"/>
    <row r="4716" s="127" customFormat="1"/>
    <row r="4717" s="127" customFormat="1"/>
    <row r="4718" s="127" customFormat="1"/>
    <row r="4719" s="127" customFormat="1"/>
    <row r="4720" s="127" customFormat="1"/>
    <row r="4721" s="127" customFormat="1"/>
    <row r="4722" s="127" customFormat="1"/>
    <row r="4723" s="127" customFormat="1"/>
    <row r="4724" s="127" customFormat="1"/>
    <row r="4725" s="127" customFormat="1"/>
    <row r="4726" s="127" customFormat="1"/>
    <row r="4727" s="127" customFormat="1"/>
    <row r="4728" s="127" customFormat="1"/>
    <row r="4729" s="127" customFormat="1"/>
    <row r="4730" s="127" customFormat="1"/>
    <row r="4731" s="127" customFormat="1"/>
    <row r="4732" s="127" customFormat="1"/>
    <row r="4733" s="127" customFormat="1"/>
    <row r="4734" s="127" customFormat="1"/>
    <row r="4735" s="127" customFormat="1"/>
    <row r="4736" s="127" customFormat="1"/>
    <row r="4737" s="127" customFormat="1"/>
    <row r="4738" s="127" customFormat="1"/>
    <row r="4739" s="127" customFormat="1"/>
    <row r="4740" s="127" customFormat="1"/>
    <row r="4741" s="127" customFormat="1"/>
    <row r="4742" s="127" customFormat="1"/>
    <row r="4743" s="127" customFormat="1"/>
    <row r="4744" s="127" customFormat="1"/>
    <row r="4745" s="127" customFormat="1"/>
    <row r="4746" s="127" customFormat="1"/>
    <row r="4747" s="127" customFormat="1"/>
    <row r="4748" s="127" customFormat="1"/>
    <row r="4749" s="127" customFormat="1"/>
    <row r="4750" s="127" customFormat="1"/>
    <row r="4751" s="127" customFormat="1"/>
    <row r="4752" s="127" customFormat="1"/>
    <row r="4753" s="127" customFormat="1"/>
    <row r="4754" s="127" customFormat="1"/>
    <row r="4755" s="127" customFormat="1"/>
    <row r="4756" s="127" customFormat="1"/>
    <row r="4757" s="127" customFormat="1"/>
    <row r="4758" s="127" customFormat="1"/>
    <row r="4759" s="127" customFormat="1"/>
    <row r="4760" s="127" customFormat="1"/>
    <row r="4761" s="127" customFormat="1"/>
    <row r="4762" s="127" customFormat="1"/>
    <row r="4763" s="127" customFormat="1"/>
    <row r="4764" s="127" customFormat="1"/>
    <row r="4765" s="127" customFormat="1"/>
    <row r="4766" s="127" customFormat="1"/>
    <row r="4767" s="127" customFormat="1"/>
    <row r="4768" s="127" customFormat="1"/>
    <row r="4769" s="127" customFormat="1"/>
    <row r="4770" s="127" customFormat="1"/>
    <row r="4771" s="127" customFormat="1"/>
    <row r="4772" s="127" customFormat="1"/>
    <row r="4773" s="127" customFormat="1"/>
    <row r="4774" s="127" customFormat="1"/>
    <row r="4775" s="127" customFormat="1"/>
    <row r="4776" s="127" customFormat="1"/>
    <row r="4777" s="127" customFormat="1"/>
    <row r="4778" s="127" customFormat="1"/>
    <row r="4779" s="127" customFormat="1"/>
    <row r="4780" s="127" customFormat="1"/>
    <row r="4781" s="127" customFormat="1"/>
    <row r="4782" s="127" customFormat="1"/>
    <row r="4783" s="127" customFormat="1"/>
    <row r="4784" s="127" customFormat="1"/>
    <row r="4785" s="127" customFormat="1"/>
    <row r="4786" s="127" customFormat="1"/>
    <row r="4787" s="127" customFormat="1"/>
    <row r="4788" s="127" customFormat="1"/>
    <row r="4789" s="127" customFormat="1"/>
    <row r="4790" s="127" customFormat="1"/>
    <row r="4791" s="127" customFormat="1"/>
    <row r="4792" s="127" customFormat="1"/>
    <row r="4793" s="127" customFormat="1"/>
    <row r="4794" s="127" customFormat="1"/>
    <row r="4795" s="127" customFormat="1"/>
    <row r="4796" s="127" customFormat="1"/>
    <row r="4797" s="127" customFormat="1"/>
    <row r="4798" s="127" customFormat="1"/>
    <row r="4799" s="127" customFormat="1"/>
    <row r="4800" s="127" customFormat="1"/>
    <row r="4801" s="127" customFormat="1"/>
    <row r="4802" s="127" customFormat="1"/>
    <row r="4803" s="127" customFormat="1"/>
    <row r="4804" s="127" customFormat="1"/>
    <row r="4805" s="127" customFormat="1"/>
    <row r="4806" s="127" customFormat="1"/>
    <row r="4807" s="127" customFormat="1"/>
    <row r="4808" s="127" customFormat="1"/>
    <row r="4809" s="127" customFormat="1"/>
    <row r="4810" s="127" customFormat="1"/>
    <row r="4811" s="127" customFormat="1"/>
    <row r="4812" s="127" customFormat="1"/>
    <row r="4813" s="127" customFormat="1"/>
    <row r="4814" s="127" customFormat="1"/>
    <row r="4815" s="127" customFormat="1"/>
    <row r="4816" s="127" customFormat="1"/>
    <row r="4817" s="127" customFormat="1"/>
    <row r="4818" s="127" customFormat="1"/>
    <row r="4819" s="127" customFormat="1"/>
    <row r="4820" s="127" customFormat="1"/>
    <row r="4821" s="127" customFormat="1"/>
    <row r="4822" s="127" customFormat="1"/>
    <row r="4823" s="127" customFormat="1"/>
    <row r="4824" s="127" customFormat="1"/>
    <row r="4825" s="127" customFormat="1"/>
    <row r="4826" s="127" customFormat="1"/>
    <row r="4827" s="127" customFormat="1"/>
    <row r="4828" s="127" customFormat="1"/>
    <row r="4829" s="127" customFormat="1"/>
    <row r="4830" s="127" customFormat="1"/>
    <row r="4831" s="127" customFormat="1"/>
    <row r="4832" s="127" customFormat="1"/>
    <row r="4833" s="127" customFormat="1"/>
    <row r="4834" s="127" customFormat="1"/>
    <row r="4835" s="127" customFormat="1"/>
    <row r="4836" s="127" customFormat="1"/>
    <row r="4837" s="127" customFormat="1"/>
    <row r="4838" s="127" customFormat="1"/>
    <row r="4839" s="127" customFormat="1"/>
    <row r="4840" s="127" customFormat="1"/>
    <row r="4841" s="127" customFormat="1"/>
    <row r="4842" s="127" customFormat="1"/>
    <row r="4843" s="127" customFormat="1"/>
    <row r="4844" s="127" customFormat="1"/>
    <row r="4845" s="127" customFormat="1"/>
    <row r="4846" s="127" customFormat="1"/>
    <row r="4847" s="127" customFormat="1"/>
    <row r="4848" s="127" customFormat="1"/>
    <row r="4849" s="127" customFormat="1"/>
    <row r="4850" s="127" customFormat="1"/>
    <row r="4851" s="127" customFormat="1"/>
    <row r="4852" s="127" customFormat="1"/>
    <row r="4853" s="127" customFormat="1"/>
    <row r="4854" s="127" customFormat="1"/>
    <row r="4855" s="127" customFormat="1"/>
    <row r="4856" s="127" customFormat="1"/>
    <row r="4857" s="127" customFormat="1"/>
    <row r="4858" s="127" customFormat="1"/>
    <row r="4859" s="127" customFormat="1"/>
    <row r="4860" s="127" customFormat="1"/>
    <row r="4861" s="127" customFormat="1"/>
    <row r="4862" s="127" customFormat="1"/>
    <row r="4863" s="127" customFormat="1"/>
    <row r="4864" s="127" customFormat="1"/>
    <row r="4865" s="127" customFormat="1"/>
    <row r="4866" s="127" customFormat="1"/>
    <row r="4867" s="127" customFormat="1"/>
    <row r="4868" s="127" customFormat="1"/>
    <row r="4869" s="127" customFormat="1"/>
    <row r="4870" s="127" customFormat="1"/>
    <row r="4871" s="127" customFormat="1"/>
    <row r="4872" s="127" customFormat="1"/>
    <row r="4873" s="127" customFormat="1"/>
    <row r="4874" s="127" customFormat="1"/>
    <row r="4875" s="127" customFormat="1"/>
    <row r="4876" s="127" customFormat="1"/>
    <row r="4877" s="127" customFormat="1"/>
    <row r="4878" s="127" customFormat="1"/>
    <row r="4879" s="127" customFormat="1"/>
    <row r="4880" s="127" customFormat="1"/>
    <row r="4881" s="127" customFormat="1"/>
    <row r="4882" s="127" customFormat="1"/>
    <row r="4883" s="127" customFormat="1"/>
    <row r="4884" s="127" customFormat="1"/>
    <row r="4885" s="127" customFormat="1"/>
    <row r="4886" s="127" customFormat="1"/>
    <row r="4887" s="127" customFormat="1"/>
    <row r="4888" s="127" customFormat="1"/>
    <row r="4889" s="127" customFormat="1"/>
    <row r="4890" s="127" customFormat="1"/>
    <row r="4891" s="127" customFormat="1"/>
    <row r="4892" s="127" customFormat="1"/>
    <row r="4893" s="127" customFormat="1"/>
    <row r="4894" s="127" customFormat="1"/>
    <row r="4895" s="127" customFormat="1"/>
    <row r="4896" s="127" customFormat="1"/>
    <row r="4897" s="127" customFormat="1"/>
    <row r="4898" s="127" customFormat="1"/>
    <row r="4899" s="127" customFormat="1"/>
    <row r="4900" s="127" customFormat="1"/>
    <row r="4901" s="127" customFormat="1"/>
    <row r="4902" s="127" customFormat="1"/>
    <row r="4903" s="127" customFormat="1"/>
    <row r="4904" s="127" customFormat="1"/>
    <row r="4905" s="127" customFormat="1"/>
    <row r="4906" s="127" customFormat="1"/>
    <row r="4907" s="127" customFormat="1"/>
    <row r="4908" s="127" customFormat="1"/>
    <row r="4909" s="127" customFormat="1"/>
    <row r="4910" s="127" customFormat="1"/>
    <row r="4911" s="127" customFormat="1"/>
    <row r="4912" s="127" customFormat="1"/>
    <row r="4913" s="127" customFormat="1"/>
    <row r="4914" s="127" customFormat="1"/>
    <row r="4915" s="127" customFormat="1"/>
    <row r="4916" s="127" customFormat="1"/>
    <row r="4917" s="127" customFormat="1"/>
    <row r="4918" s="127" customFormat="1"/>
    <row r="4919" s="127" customFormat="1"/>
    <row r="4920" s="127" customFormat="1"/>
    <row r="4921" s="127" customFormat="1"/>
    <row r="4922" s="127" customFormat="1"/>
    <row r="4923" s="127" customFormat="1"/>
    <row r="4924" s="127" customFormat="1"/>
    <row r="4925" s="127" customFormat="1"/>
    <row r="4926" s="127" customFormat="1"/>
    <row r="4927" s="127" customFormat="1"/>
    <row r="4928" s="127" customFormat="1"/>
    <row r="4929" s="127" customFormat="1"/>
    <row r="4930" s="127" customFormat="1"/>
    <row r="4931" s="127" customFormat="1"/>
    <row r="4932" s="127" customFormat="1"/>
    <row r="4933" s="127" customFormat="1"/>
    <row r="4934" s="127" customFormat="1"/>
    <row r="4935" s="127" customFormat="1"/>
    <row r="4936" s="127" customFormat="1"/>
    <row r="4937" s="127" customFormat="1"/>
    <row r="4938" s="127" customFormat="1"/>
    <row r="4939" s="127" customFormat="1"/>
    <row r="4940" s="127" customFormat="1"/>
    <row r="4941" s="127" customFormat="1"/>
    <row r="4942" s="127" customFormat="1"/>
    <row r="4943" s="127" customFormat="1"/>
    <row r="4944" s="127" customFormat="1"/>
    <row r="4945" s="127" customFormat="1"/>
    <row r="4946" s="127" customFormat="1"/>
    <row r="4947" s="127" customFormat="1"/>
    <row r="4948" s="127" customFormat="1"/>
    <row r="4949" s="127" customFormat="1"/>
    <row r="4950" s="127" customFormat="1"/>
    <row r="4951" s="127" customFormat="1"/>
    <row r="4952" s="127" customFormat="1"/>
    <row r="4953" s="127" customFormat="1"/>
    <row r="4954" s="127" customFormat="1"/>
    <row r="4955" s="127" customFormat="1"/>
    <row r="4956" s="127" customFormat="1"/>
    <row r="4957" s="127" customFormat="1"/>
    <row r="4958" s="127" customFormat="1"/>
    <row r="4959" s="127" customFormat="1"/>
    <row r="4960" s="127" customFormat="1"/>
    <row r="4961" s="127" customFormat="1"/>
    <row r="4962" s="127" customFormat="1"/>
    <row r="4963" s="127" customFormat="1"/>
    <row r="4964" s="127" customFormat="1"/>
    <row r="4965" s="127" customFormat="1"/>
    <row r="4966" s="127" customFormat="1"/>
    <row r="4967" s="127" customFormat="1"/>
    <row r="4968" s="127" customFormat="1"/>
    <row r="4969" s="127" customFormat="1"/>
    <row r="4970" s="127" customFormat="1"/>
    <row r="4971" s="127" customFormat="1"/>
    <row r="4972" s="127" customFormat="1"/>
    <row r="4973" s="127" customFormat="1"/>
    <row r="4974" s="127" customFormat="1"/>
    <row r="4975" s="127" customFormat="1"/>
    <row r="4976" s="127" customFormat="1"/>
    <row r="4977" s="127" customFormat="1"/>
    <row r="4978" s="127" customFormat="1"/>
    <row r="4979" s="127" customFormat="1"/>
    <row r="4980" s="127" customFormat="1"/>
    <row r="4981" s="127" customFormat="1"/>
    <row r="4982" s="127" customFormat="1"/>
    <row r="4983" s="127" customFormat="1"/>
    <row r="4984" s="127" customFormat="1"/>
    <row r="4985" s="127" customFormat="1"/>
    <row r="4986" s="127" customFormat="1"/>
    <row r="4987" s="127" customFormat="1"/>
    <row r="4988" s="127" customFormat="1"/>
    <row r="4989" s="127" customFormat="1"/>
    <row r="4990" s="127" customFormat="1"/>
    <row r="4991" s="127" customFormat="1"/>
    <row r="4992" s="127" customFormat="1"/>
    <row r="4993" s="127" customFormat="1"/>
    <row r="4994" s="127" customFormat="1"/>
    <row r="4995" s="127" customFormat="1"/>
    <row r="4996" s="127" customFormat="1"/>
    <row r="4997" s="127" customFormat="1"/>
    <row r="4998" s="127" customFormat="1"/>
    <row r="4999" s="127" customFormat="1"/>
    <row r="5000" s="127" customFormat="1"/>
    <row r="5001" s="127" customFormat="1"/>
    <row r="5002" s="127" customFormat="1"/>
    <row r="5003" s="127" customFormat="1"/>
    <row r="5004" s="127" customFormat="1"/>
    <row r="5005" s="127" customFormat="1"/>
    <row r="5006" s="127" customFormat="1"/>
    <row r="5007" s="127" customFormat="1"/>
    <row r="5008" s="127" customFormat="1"/>
    <row r="5009" s="127" customFormat="1"/>
    <row r="5010" s="127" customFormat="1"/>
    <row r="5011" s="127" customFormat="1"/>
    <row r="5012" s="127" customFormat="1"/>
    <row r="5013" s="127" customFormat="1"/>
    <row r="5014" s="127" customFormat="1"/>
    <row r="5015" s="127" customFormat="1"/>
    <row r="5016" s="127" customFormat="1"/>
    <row r="5017" s="127" customFormat="1"/>
    <row r="5018" s="127" customFormat="1"/>
    <row r="5019" s="127" customFormat="1"/>
    <row r="5020" s="127" customFormat="1"/>
    <row r="5021" s="127" customFormat="1"/>
    <row r="5022" s="127" customFormat="1"/>
    <row r="5023" s="127" customFormat="1"/>
    <row r="5024" s="127" customFormat="1"/>
    <row r="5025" s="127" customFormat="1"/>
    <row r="5026" s="127" customFormat="1"/>
    <row r="5027" s="127" customFormat="1"/>
    <row r="5028" s="127" customFormat="1"/>
    <row r="5029" s="127" customFormat="1"/>
    <row r="5030" s="127" customFormat="1"/>
    <row r="5031" s="127" customFormat="1"/>
    <row r="5032" s="127" customFormat="1"/>
    <row r="5033" s="127" customFormat="1"/>
    <row r="5034" s="127" customFormat="1"/>
    <row r="5035" s="127" customFormat="1"/>
    <row r="5036" s="127" customFormat="1"/>
    <row r="5037" s="127" customFormat="1"/>
    <row r="5038" s="127" customFormat="1"/>
    <row r="5039" s="127" customFormat="1"/>
    <row r="5040" s="127" customFormat="1"/>
    <row r="5041" s="127" customFormat="1"/>
    <row r="5042" s="127" customFormat="1"/>
    <row r="5043" s="127" customFormat="1"/>
    <row r="5044" s="127" customFormat="1"/>
    <row r="5045" s="127" customFormat="1"/>
    <row r="5046" s="127" customFormat="1"/>
    <row r="5047" s="127" customFormat="1"/>
    <row r="5048" s="127" customFormat="1"/>
    <row r="5049" s="127" customFormat="1"/>
    <row r="5050" s="127" customFormat="1"/>
    <row r="5051" s="127" customFormat="1"/>
    <row r="5052" s="127" customFormat="1"/>
    <row r="5053" s="127" customFormat="1"/>
    <row r="5054" s="127" customFormat="1"/>
    <row r="5055" s="127" customFormat="1"/>
    <row r="5056" s="127" customFormat="1"/>
    <row r="5057" s="127" customFormat="1"/>
    <row r="5058" s="127" customFormat="1"/>
    <row r="5059" s="127" customFormat="1"/>
    <row r="5060" s="127" customFormat="1"/>
    <row r="5061" s="127" customFormat="1"/>
    <row r="5062" s="127" customFormat="1"/>
    <row r="5063" s="127" customFormat="1"/>
    <row r="5064" s="127" customFormat="1"/>
    <row r="5065" s="127" customFormat="1"/>
    <row r="5066" s="127" customFormat="1"/>
    <row r="5067" s="127" customFormat="1"/>
    <row r="5068" s="127" customFormat="1"/>
    <row r="5069" s="127" customFormat="1"/>
    <row r="5070" s="127" customFormat="1"/>
    <row r="5071" s="127" customFormat="1"/>
    <row r="5072" s="127" customFormat="1"/>
    <row r="5073" s="127" customFormat="1"/>
    <row r="5074" s="127" customFormat="1"/>
    <row r="5075" s="127" customFormat="1"/>
    <row r="5076" s="127" customFormat="1"/>
    <row r="5077" s="127" customFormat="1"/>
    <row r="5078" s="127" customFormat="1"/>
    <row r="5079" s="127" customFormat="1"/>
    <row r="5080" s="127" customFormat="1"/>
    <row r="5081" s="127" customFormat="1"/>
    <row r="5082" s="127" customFormat="1"/>
    <row r="5083" s="127" customFormat="1"/>
    <row r="5084" s="127" customFormat="1"/>
    <row r="5085" s="127" customFormat="1"/>
    <row r="5086" s="127" customFormat="1"/>
    <row r="5087" s="127" customFormat="1"/>
    <row r="5088" s="127" customFormat="1"/>
    <row r="5089" s="127" customFormat="1"/>
    <row r="5090" s="127" customFormat="1"/>
    <row r="5091" s="127" customFormat="1"/>
    <row r="5092" s="127" customFormat="1"/>
    <row r="5093" s="127" customFormat="1"/>
    <row r="5094" s="127" customFormat="1"/>
    <row r="5095" s="127" customFormat="1"/>
    <row r="5096" s="127" customFormat="1"/>
    <row r="5097" s="127" customFormat="1"/>
    <row r="5098" s="127" customFormat="1"/>
    <row r="5099" s="127" customFormat="1"/>
    <row r="5100" s="127" customFormat="1"/>
    <row r="5101" s="127" customFormat="1"/>
    <row r="5102" s="127" customFormat="1"/>
    <row r="5103" s="127" customFormat="1"/>
    <row r="5104" s="127" customFormat="1"/>
    <row r="5105" s="127" customFormat="1"/>
    <row r="5106" s="127" customFormat="1"/>
    <row r="5107" s="127" customFormat="1"/>
    <row r="5108" s="127" customFormat="1"/>
    <row r="5109" s="127" customFormat="1"/>
    <row r="5110" s="127" customFormat="1"/>
    <row r="5111" s="127" customFormat="1"/>
    <row r="5112" s="127" customFormat="1"/>
    <row r="5113" s="127" customFormat="1"/>
    <row r="5114" s="127" customFormat="1"/>
    <row r="5115" s="127" customFormat="1"/>
    <row r="5116" s="127" customFormat="1"/>
    <row r="5117" s="127" customFormat="1"/>
    <row r="5118" s="127" customFormat="1"/>
    <row r="5119" s="127" customFormat="1"/>
    <row r="5120" s="127" customFormat="1"/>
    <row r="5121" s="127" customFormat="1"/>
    <row r="5122" s="127" customFormat="1"/>
    <row r="5123" s="127" customFormat="1"/>
    <row r="5124" s="127" customFormat="1"/>
    <row r="5125" s="127" customFormat="1"/>
    <row r="5126" s="127" customFormat="1"/>
    <row r="5127" s="127" customFormat="1"/>
    <row r="5128" s="127" customFormat="1"/>
    <row r="5129" s="127" customFormat="1"/>
    <row r="5130" s="127" customFormat="1"/>
    <row r="5131" s="127" customFormat="1"/>
    <row r="5132" s="127" customFormat="1"/>
    <row r="5133" s="127" customFormat="1"/>
    <row r="5134" s="127" customFormat="1"/>
    <row r="5135" s="127" customFormat="1"/>
    <row r="5136" s="127" customFormat="1"/>
    <row r="5137" s="127" customFormat="1"/>
    <row r="5138" s="127" customFormat="1"/>
    <row r="5139" s="127" customFormat="1"/>
    <row r="5140" s="127" customFormat="1"/>
    <row r="5141" s="127" customFormat="1"/>
    <row r="5142" s="127" customFormat="1"/>
    <row r="5143" s="127" customFormat="1"/>
    <row r="5144" s="127" customFormat="1"/>
    <row r="5145" s="127" customFormat="1"/>
    <row r="5146" s="127" customFormat="1"/>
    <row r="5147" s="127" customFormat="1"/>
    <row r="5148" s="127" customFormat="1"/>
    <row r="5149" s="127" customFormat="1"/>
    <row r="5150" s="127" customFormat="1"/>
    <row r="5151" s="127" customFormat="1"/>
    <row r="5152" s="127" customFormat="1"/>
    <row r="5153" s="127" customFormat="1"/>
    <row r="5154" s="127" customFormat="1"/>
    <row r="5155" s="127" customFormat="1"/>
    <row r="5156" s="127" customFormat="1"/>
    <row r="5157" s="127" customFormat="1"/>
    <row r="5158" s="127" customFormat="1"/>
    <row r="5159" s="127" customFormat="1"/>
    <row r="5160" s="127" customFormat="1"/>
    <row r="5161" s="127" customFormat="1"/>
    <row r="5162" s="127" customFormat="1"/>
    <row r="5163" s="127" customFormat="1"/>
    <row r="5164" s="127" customFormat="1"/>
    <row r="5165" s="127" customFormat="1"/>
    <row r="5166" s="127" customFormat="1"/>
    <row r="5167" s="127" customFormat="1"/>
    <row r="5168" s="127" customFormat="1"/>
    <row r="5169" s="127" customFormat="1"/>
    <row r="5170" s="127" customFormat="1"/>
    <row r="5171" s="127" customFormat="1"/>
    <row r="5172" s="127" customFormat="1"/>
    <row r="5173" s="127" customFormat="1"/>
    <row r="5174" s="127" customFormat="1"/>
    <row r="5175" s="127" customFormat="1"/>
    <row r="5176" s="127" customFormat="1"/>
    <row r="5177" s="127" customFormat="1"/>
    <row r="5178" s="127" customFormat="1"/>
    <row r="5179" s="127" customFormat="1"/>
    <row r="5180" s="127" customFormat="1"/>
    <row r="5181" s="127" customFormat="1"/>
    <row r="5182" s="127" customFormat="1"/>
    <row r="5183" s="127" customFormat="1"/>
    <row r="5184" s="127" customFormat="1"/>
    <row r="5185" s="127" customFormat="1"/>
    <row r="5186" s="127" customFormat="1"/>
    <row r="5187" s="127" customFormat="1"/>
    <row r="5188" s="127" customFormat="1"/>
    <row r="5189" s="127" customFormat="1"/>
    <row r="5190" s="127" customFormat="1"/>
    <row r="5191" s="127" customFormat="1"/>
    <row r="5192" s="127" customFormat="1"/>
    <row r="5193" s="127" customFormat="1"/>
    <row r="5194" s="127" customFormat="1"/>
    <row r="5195" s="127" customFormat="1"/>
    <row r="5196" s="127" customFormat="1"/>
    <row r="5197" s="127" customFormat="1"/>
    <row r="5198" s="127" customFormat="1"/>
    <row r="5199" s="127" customFormat="1"/>
    <row r="5200" s="127" customFormat="1"/>
    <row r="5201" s="127" customFormat="1"/>
    <row r="5202" s="127" customFormat="1"/>
    <row r="5203" s="127" customFormat="1"/>
    <row r="5204" s="127" customFormat="1"/>
    <row r="5205" s="127" customFormat="1"/>
    <row r="5206" s="127" customFormat="1"/>
    <row r="5207" s="127" customFormat="1"/>
    <row r="5208" s="127" customFormat="1"/>
    <row r="5209" s="127" customFormat="1"/>
    <row r="5210" s="127" customFormat="1"/>
    <row r="5211" s="127" customFormat="1"/>
    <row r="5212" s="127" customFormat="1"/>
    <row r="5213" s="127" customFormat="1"/>
    <row r="5214" s="127" customFormat="1"/>
    <row r="5215" s="127" customFormat="1"/>
    <row r="5216" s="127" customFormat="1"/>
    <row r="5217" s="127" customFormat="1"/>
    <row r="5218" s="127" customFormat="1"/>
    <row r="5219" s="127" customFormat="1"/>
    <row r="5220" s="127" customFormat="1"/>
    <row r="5221" s="127" customFormat="1"/>
    <row r="5222" s="127" customFormat="1"/>
    <row r="5223" s="127" customFormat="1"/>
    <row r="5224" s="127" customFormat="1"/>
    <row r="5225" s="127" customFormat="1"/>
    <row r="5226" s="127" customFormat="1"/>
    <row r="5227" s="127" customFormat="1"/>
    <row r="5228" s="127" customFormat="1"/>
    <row r="5229" s="127" customFormat="1"/>
    <row r="5230" s="127" customFormat="1"/>
    <row r="5231" s="127" customFormat="1"/>
    <row r="5232" s="127" customFormat="1"/>
    <row r="5233" s="127" customFormat="1"/>
    <row r="5234" s="127" customFormat="1"/>
    <row r="5235" s="127" customFormat="1"/>
    <row r="5236" s="127" customFormat="1"/>
    <row r="5237" s="127" customFormat="1"/>
    <row r="5238" s="127" customFormat="1"/>
    <row r="5239" s="127" customFormat="1"/>
    <row r="5240" s="127" customFormat="1"/>
    <row r="5241" s="127" customFormat="1"/>
    <row r="5242" s="127" customFormat="1"/>
    <row r="5243" s="127" customFormat="1"/>
    <row r="5244" s="127" customFormat="1"/>
    <row r="5245" s="127" customFormat="1"/>
    <row r="5246" s="127" customFormat="1"/>
    <row r="5247" s="127" customFormat="1"/>
    <row r="5248" s="127" customFormat="1"/>
    <row r="5249" s="127" customFormat="1"/>
    <row r="5250" s="127" customFormat="1"/>
    <row r="5251" s="127" customFormat="1"/>
    <row r="5252" s="127" customFormat="1"/>
    <row r="5253" s="127" customFormat="1"/>
    <row r="5254" s="127" customFormat="1"/>
    <row r="5255" s="127" customFormat="1"/>
    <row r="5256" s="127" customFormat="1"/>
    <row r="5257" s="127" customFormat="1"/>
    <row r="5258" s="127" customFormat="1"/>
    <row r="5259" s="127" customFormat="1"/>
    <row r="5260" s="127" customFormat="1"/>
    <row r="5261" s="127" customFormat="1"/>
    <row r="5262" s="127" customFormat="1"/>
    <row r="5263" s="127" customFormat="1"/>
    <row r="5264" s="127" customFormat="1"/>
    <row r="5265" s="127" customFormat="1"/>
    <row r="5266" s="127" customFormat="1"/>
    <row r="5267" s="127" customFormat="1"/>
    <row r="5268" s="127" customFormat="1"/>
    <row r="5269" s="127" customFormat="1"/>
    <row r="5270" s="127" customFormat="1"/>
    <row r="5271" s="127" customFormat="1"/>
    <row r="5272" s="127" customFormat="1"/>
    <row r="5273" s="127" customFormat="1"/>
    <row r="5274" s="127" customFormat="1"/>
    <row r="5275" s="127" customFormat="1"/>
    <row r="5276" s="127" customFormat="1"/>
    <row r="5277" s="127" customFormat="1"/>
    <row r="5278" s="127" customFormat="1"/>
    <row r="5279" s="127" customFormat="1"/>
    <row r="5280" s="127" customFormat="1"/>
    <row r="5281" s="127" customFormat="1"/>
    <row r="5282" s="127" customFormat="1"/>
    <row r="5283" s="127" customFormat="1"/>
    <row r="5284" s="127" customFormat="1"/>
    <row r="5285" s="127" customFormat="1"/>
    <row r="5286" s="127" customFormat="1"/>
    <row r="5287" s="127" customFormat="1"/>
    <row r="5288" s="127" customFormat="1"/>
    <row r="5289" s="127" customFormat="1"/>
    <row r="5290" s="127" customFormat="1"/>
    <row r="5291" s="127" customFormat="1"/>
    <row r="5292" s="127" customFormat="1"/>
    <row r="5293" s="127" customFormat="1"/>
    <row r="5294" s="127" customFormat="1"/>
    <row r="5295" s="127" customFormat="1"/>
    <row r="5296" s="127" customFormat="1"/>
    <row r="5297" s="127" customFormat="1"/>
    <row r="5298" s="127" customFormat="1"/>
    <row r="5299" s="127" customFormat="1"/>
    <row r="5300" s="127" customFormat="1"/>
    <row r="5301" s="127" customFormat="1"/>
    <row r="5302" s="127" customFormat="1"/>
    <row r="5303" s="127" customFormat="1"/>
    <row r="5304" s="127" customFormat="1"/>
    <row r="5305" s="127" customFormat="1"/>
    <row r="5306" s="127" customFormat="1"/>
    <row r="5307" s="127" customFormat="1"/>
    <row r="5308" s="127" customFormat="1"/>
    <row r="5309" s="127" customFormat="1"/>
    <row r="5310" s="127" customFormat="1"/>
    <row r="5311" s="127" customFormat="1"/>
    <row r="5312" s="127" customFormat="1"/>
    <row r="5313" s="127" customFormat="1"/>
    <row r="5314" s="127" customFormat="1"/>
    <row r="5315" s="127" customFormat="1"/>
    <row r="5316" s="127" customFormat="1"/>
    <row r="5317" s="127" customFormat="1"/>
    <row r="5318" s="127" customFormat="1"/>
    <row r="5319" s="127" customFormat="1"/>
    <row r="5320" s="127" customFormat="1"/>
    <row r="5321" s="127" customFormat="1"/>
    <row r="5322" s="127" customFormat="1"/>
    <row r="5323" s="127" customFormat="1"/>
    <row r="5324" s="127" customFormat="1"/>
    <row r="5325" s="127" customFormat="1"/>
    <row r="5326" s="127" customFormat="1"/>
    <row r="5327" s="127" customFormat="1"/>
    <row r="5328" s="127" customFormat="1"/>
    <row r="5329" s="127" customFormat="1"/>
    <row r="5330" s="127" customFormat="1"/>
    <row r="5331" s="127" customFormat="1"/>
    <row r="5332" s="127" customFormat="1"/>
    <row r="5333" s="127" customFormat="1"/>
    <row r="5334" s="127" customFormat="1"/>
    <row r="5335" s="127" customFormat="1"/>
    <row r="5336" s="127" customFormat="1"/>
    <row r="5337" s="127" customFormat="1"/>
    <row r="5338" s="127" customFormat="1"/>
    <row r="5339" s="127" customFormat="1"/>
    <row r="5340" s="127" customFormat="1"/>
    <row r="5341" s="127" customFormat="1"/>
    <row r="5342" s="127" customFormat="1"/>
    <row r="5343" s="127" customFormat="1"/>
    <row r="5344" s="127" customFormat="1"/>
    <row r="5345" s="127" customFormat="1"/>
    <row r="5346" s="127" customFormat="1"/>
    <row r="5347" s="127" customFormat="1"/>
    <row r="5348" s="127" customFormat="1"/>
    <row r="5349" s="127" customFormat="1"/>
    <row r="5350" s="127" customFormat="1"/>
    <row r="5351" s="127" customFormat="1"/>
    <row r="5352" s="127" customFormat="1"/>
    <row r="5353" s="127" customFormat="1"/>
    <row r="5354" s="127" customFormat="1"/>
    <row r="5355" s="127" customFormat="1"/>
    <row r="5356" s="127" customFormat="1"/>
    <row r="5357" s="127" customFormat="1"/>
    <row r="5358" s="127" customFormat="1"/>
    <row r="5359" s="127" customFormat="1"/>
    <row r="5360" s="127" customFormat="1"/>
    <row r="5361" s="127" customFormat="1"/>
    <row r="5362" s="127" customFormat="1"/>
    <row r="5363" s="127" customFormat="1"/>
    <row r="5364" s="127" customFormat="1"/>
    <row r="5365" s="127" customFormat="1"/>
    <row r="5366" s="127" customFormat="1"/>
    <row r="5367" s="127" customFormat="1"/>
    <row r="5368" s="127" customFormat="1"/>
    <row r="5369" s="127" customFormat="1"/>
    <row r="5370" s="127" customFormat="1"/>
    <row r="5371" s="127" customFormat="1"/>
    <row r="5372" s="127" customFormat="1"/>
    <row r="5373" s="127" customFormat="1"/>
    <row r="5374" s="127" customFormat="1"/>
    <row r="5375" s="127" customFormat="1"/>
    <row r="5376" s="127" customFormat="1"/>
    <row r="5377" s="127" customFormat="1"/>
    <row r="5378" s="127" customFormat="1"/>
    <row r="5379" s="127" customFormat="1"/>
    <row r="5380" s="127" customFormat="1"/>
    <row r="5381" s="127" customFormat="1"/>
    <row r="5382" s="127" customFormat="1"/>
    <row r="5383" s="127" customFormat="1"/>
    <row r="5384" s="127" customFormat="1"/>
    <row r="5385" s="127" customFormat="1"/>
    <row r="5386" s="127" customFormat="1"/>
    <row r="5387" s="127" customFormat="1"/>
    <row r="5388" s="127" customFormat="1"/>
    <row r="5389" s="127" customFormat="1"/>
    <row r="5390" s="127" customFormat="1"/>
    <row r="5391" s="127" customFormat="1"/>
    <row r="5392" s="127" customFormat="1"/>
    <row r="5393" s="127" customFormat="1"/>
    <row r="5394" s="127" customFormat="1"/>
    <row r="5395" s="127" customFormat="1"/>
    <row r="5396" s="127" customFormat="1"/>
    <row r="5397" s="127" customFormat="1"/>
    <row r="5398" s="127" customFormat="1"/>
    <row r="5399" s="127" customFormat="1"/>
    <row r="5400" s="127" customFormat="1"/>
    <row r="5401" s="127" customFormat="1"/>
    <row r="5402" s="127" customFormat="1"/>
    <row r="5403" s="127" customFormat="1"/>
    <row r="5404" s="127" customFormat="1"/>
    <row r="5405" s="127" customFormat="1"/>
    <row r="5406" s="127" customFormat="1"/>
    <row r="5407" s="127" customFormat="1"/>
    <row r="5408" s="127" customFormat="1"/>
    <row r="5409" s="127" customFormat="1"/>
    <row r="5410" s="127" customFormat="1"/>
    <row r="5411" s="127" customFormat="1"/>
    <row r="5412" s="127" customFormat="1"/>
    <row r="5413" s="127" customFormat="1"/>
    <row r="5414" s="127" customFormat="1"/>
    <row r="5415" s="127" customFormat="1"/>
    <row r="5416" s="127" customFormat="1"/>
    <row r="5417" s="127" customFormat="1"/>
    <row r="5418" s="127" customFormat="1"/>
    <row r="5419" s="127" customFormat="1"/>
    <row r="5420" s="127" customFormat="1"/>
    <row r="5421" s="127" customFormat="1"/>
    <row r="5422" s="127" customFormat="1"/>
    <row r="5423" s="127" customFormat="1"/>
    <row r="5424" s="127" customFormat="1"/>
    <row r="5425" s="127" customFormat="1"/>
    <row r="5426" s="127" customFormat="1"/>
    <row r="5427" s="127" customFormat="1"/>
    <row r="5428" s="127" customFormat="1"/>
    <row r="5429" s="127" customFormat="1"/>
    <row r="5430" s="127" customFormat="1"/>
    <row r="5431" s="127" customFormat="1"/>
    <row r="5432" s="127" customFormat="1"/>
    <row r="5433" s="127" customFormat="1"/>
    <row r="5434" s="127" customFormat="1"/>
    <row r="5435" s="127" customFormat="1"/>
    <row r="5436" s="127" customFormat="1"/>
    <row r="5437" s="127" customFormat="1"/>
    <row r="5438" s="127" customFormat="1"/>
    <row r="5439" s="127" customFormat="1"/>
    <row r="5440" s="127" customFormat="1"/>
    <row r="5441" s="127" customFormat="1"/>
    <row r="5442" s="127" customFormat="1"/>
    <row r="5443" s="127" customFormat="1"/>
    <row r="5444" s="127" customFormat="1"/>
    <row r="5445" s="127" customFormat="1"/>
    <row r="5446" s="127" customFormat="1"/>
    <row r="5447" s="127" customFormat="1"/>
    <row r="5448" s="127" customFormat="1"/>
    <row r="5449" s="127" customFormat="1"/>
    <row r="5450" s="127" customFormat="1"/>
    <row r="5451" s="127" customFormat="1"/>
    <row r="5452" s="127" customFormat="1"/>
    <row r="5453" s="127" customFormat="1"/>
    <row r="5454" s="127" customFormat="1"/>
    <row r="5455" s="127" customFormat="1"/>
    <row r="5456" s="127" customFormat="1"/>
    <row r="5457" s="127" customFormat="1"/>
    <row r="5458" s="127" customFormat="1"/>
    <row r="5459" s="127" customFormat="1"/>
    <row r="5460" s="127" customFormat="1"/>
    <row r="5461" s="127" customFormat="1"/>
    <row r="5462" s="127" customFormat="1"/>
    <row r="5463" s="127" customFormat="1"/>
    <row r="5464" s="127" customFormat="1"/>
    <row r="5465" s="127" customFormat="1"/>
    <row r="5466" s="127" customFormat="1"/>
    <row r="5467" s="127" customFormat="1"/>
    <row r="5468" s="127" customFormat="1"/>
    <row r="5469" s="127" customFormat="1"/>
    <row r="5470" s="127" customFormat="1"/>
    <row r="5471" s="127" customFormat="1"/>
    <row r="5472" s="127" customFormat="1"/>
    <row r="5473" s="127" customFormat="1"/>
    <row r="5474" s="127" customFormat="1"/>
    <row r="5475" s="127" customFormat="1"/>
    <row r="5476" s="127" customFormat="1"/>
    <row r="5477" s="127" customFormat="1"/>
    <row r="5478" s="127" customFormat="1"/>
    <row r="5479" s="127" customFormat="1"/>
    <row r="5480" s="127" customFormat="1"/>
    <row r="5481" s="127" customFormat="1"/>
    <row r="5482" s="127" customFormat="1"/>
    <row r="5483" s="127" customFormat="1"/>
    <row r="5484" s="127" customFormat="1"/>
    <row r="5485" s="127" customFormat="1"/>
    <row r="5486" s="127" customFormat="1"/>
    <row r="5487" s="127" customFormat="1"/>
    <row r="5488" s="127" customFormat="1"/>
    <row r="5489" s="127" customFormat="1"/>
    <row r="5490" s="127" customFormat="1"/>
    <row r="5491" s="127" customFormat="1"/>
    <row r="5492" s="127" customFormat="1"/>
    <row r="5493" s="127" customFormat="1"/>
    <row r="5494" s="127" customFormat="1"/>
    <row r="5495" s="127" customFormat="1"/>
    <row r="5496" s="127" customFormat="1"/>
    <row r="5497" s="127" customFormat="1"/>
    <row r="5498" s="127" customFormat="1"/>
    <row r="5499" s="127" customFormat="1"/>
    <row r="5500" s="127" customFormat="1"/>
    <row r="5501" s="127" customFormat="1"/>
    <row r="5502" s="127" customFormat="1"/>
    <row r="5503" s="127" customFormat="1"/>
    <row r="5504" s="127" customFormat="1"/>
    <row r="5505" s="127" customFormat="1"/>
    <row r="5506" s="127" customFormat="1"/>
    <row r="5507" s="127" customFormat="1"/>
    <row r="5508" s="127" customFormat="1"/>
    <row r="5509" s="127" customFormat="1"/>
    <row r="5510" s="127" customFormat="1"/>
    <row r="5511" s="127" customFormat="1"/>
    <row r="5512" s="127" customFormat="1"/>
    <row r="5513" s="127" customFormat="1"/>
    <row r="5514" s="127" customFormat="1"/>
    <row r="5515" s="127" customFormat="1"/>
    <row r="5516" s="127" customFormat="1"/>
    <row r="5517" s="127" customFormat="1"/>
    <row r="5518" s="127" customFormat="1"/>
    <row r="5519" s="127" customFormat="1"/>
    <row r="5520" s="127" customFormat="1"/>
    <row r="5521" s="127" customFormat="1"/>
    <row r="5522" s="127" customFormat="1"/>
    <row r="5523" s="127" customFormat="1"/>
    <row r="5524" s="127" customFormat="1"/>
    <row r="5525" s="127" customFormat="1"/>
    <row r="5526" s="127" customFormat="1"/>
    <row r="5527" s="127" customFormat="1"/>
    <row r="5528" s="127" customFormat="1"/>
    <row r="5529" s="127" customFormat="1"/>
    <row r="5530" s="127" customFormat="1"/>
    <row r="5531" s="127" customFormat="1"/>
    <row r="5532" s="127" customFormat="1"/>
    <row r="5533" s="127" customFormat="1"/>
    <row r="5534" s="127" customFormat="1"/>
    <row r="5535" s="127" customFormat="1"/>
    <row r="5536" s="127" customFormat="1"/>
    <row r="5537" s="127" customFormat="1"/>
    <row r="5538" s="127" customFormat="1"/>
    <row r="5539" s="127" customFormat="1"/>
    <row r="5540" s="127" customFormat="1"/>
    <row r="5541" s="127" customFormat="1"/>
    <row r="5542" s="127" customFormat="1"/>
    <row r="5543" s="127" customFormat="1"/>
    <row r="5544" s="127" customFormat="1"/>
    <row r="5545" s="127" customFormat="1"/>
    <row r="5546" s="127" customFormat="1"/>
    <row r="5547" s="127" customFormat="1"/>
    <row r="5548" s="127" customFormat="1"/>
    <row r="5549" s="127" customFormat="1"/>
    <row r="5550" s="127" customFormat="1"/>
    <row r="5551" s="127" customFormat="1"/>
    <row r="5552" s="127" customFormat="1"/>
    <row r="5553" s="127" customFormat="1"/>
    <row r="5554" s="127" customFormat="1"/>
    <row r="5555" s="127" customFormat="1"/>
    <row r="5556" s="127" customFormat="1"/>
    <row r="5557" s="127" customFormat="1"/>
    <row r="5558" s="127" customFormat="1"/>
    <row r="5559" s="127" customFormat="1"/>
    <row r="5560" s="127" customFormat="1"/>
    <row r="5561" s="127" customFormat="1"/>
    <row r="5562" s="127" customFormat="1"/>
    <row r="5563" s="127" customFormat="1"/>
    <row r="5564" s="127" customFormat="1"/>
    <row r="5565" s="127" customFormat="1"/>
    <row r="5566" s="127" customFormat="1"/>
    <row r="5567" s="127" customFormat="1"/>
    <row r="5568" s="127" customFormat="1"/>
    <row r="5569" s="127" customFormat="1"/>
    <row r="5570" s="127" customFormat="1"/>
    <row r="5571" s="127" customFormat="1"/>
    <row r="5572" s="127" customFormat="1"/>
    <row r="5573" s="127" customFormat="1"/>
    <row r="5574" s="127" customFormat="1"/>
    <row r="5575" s="127" customFormat="1"/>
    <row r="5576" s="127" customFormat="1"/>
    <row r="5577" s="127" customFormat="1"/>
    <row r="5578" s="127" customFormat="1"/>
    <row r="5579" s="127" customFormat="1"/>
    <row r="5580" s="127" customFormat="1"/>
    <row r="5581" s="127" customFormat="1"/>
    <row r="5582" s="127" customFormat="1"/>
    <row r="5583" s="127" customFormat="1"/>
    <row r="5584" s="127" customFormat="1"/>
    <row r="5585" s="127" customFormat="1"/>
    <row r="5586" s="127" customFormat="1"/>
    <row r="5587" s="127" customFormat="1"/>
    <row r="5588" s="127" customFormat="1"/>
    <row r="5589" s="127" customFormat="1"/>
    <row r="5590" s="127" customFormat="1"/>
    <row r="5591" s="127" customFormat="1"/>
    <row r="5592" s="127" customFormat="1"/>
    <row r="5593" s="127" customFormat="1"/>
    <row r="5594" s="127" customFormat="1"/>
    <row r="5595" s="127" customFormat="1"/>
    <row r="5596" s="127" customFormat="1"/>
    <row r="5597" s="127" customFormat="1"/>
    <row r="5598" s="127" customFormat="1"/>
    <row r="5599" s="127" customFormat="1"/>
    <row r="5600" s="127" customFormat="1"/>
    <row r="5601" s="127" customFormat="1"/>
    <row r="5602" s="127" customFormat="1"/>
    <row r="5603" s="127" customFormat="1"/>
    <row r="5604" s="127" customFormat="1"/>
    <row r="5605" s="127" customFormat="1"/>
    <row r="5606" s="127" customFormat="1"/>
    <row r="5607" s="127" customFormat="1"/>
    <row r="5608" s="127" customFormat="1"/>
    <row r="5609" s="127" customFormat="1"/>
    <row r="5610" s="127" customFormat="1"/>
    <row r="5611" s="127" customFormat="1"/>
    <row r="5612" s="127" customFormat="1"/>
    <row r="5613" s="127" customFormat="1"/>
    <row r="5614" s="127" customFormat="1"/>
    <row r="5615" s="127" customFormat="1"/>
    <row r="5616" s="127" customFormat="1"/>
    <row r="5617" s="127" customFormat="1"/>
    <row r="5618" s="127" customFormat="1"/>
    <row r="5619" s="127" customFormat="1"/>
    <row r="5620" s="127" customFormat="1"/>
    <row r="5621" s="127" customFormat="1"/>
    <row r="5622" s="127" customFormat="1"/>
    <row r="5623" s="127" customFormat="1"/>
    <row r="5624" s="127" customFormat="1"/>
    <row r="5625" s="127" customFormat="1"/>
    <row r="5626" s="127" customFormat="1"/>
    <row r="5627" s="127" customFormat="1"/>
    <row r="5628" s="127" customFormat="1"/>
    <row r="5629" s="127" customFormat="1"/>
    <row r="5630" s="127" customFormat="1"/>
    <row r="5631" s="127" customFormat="1"/>
    <row r="5632" s="127" customFormat="1"/>
    <row r="5633" s="127" customFormat="1"/>
    <row r="5634" s="127" customFormat="1"/>
    <row r="5635" s="127" customFormat="1"/>
    <row r="5636" s="127" customFormat="1"/>
    <row r="5637" s="127" customFormat="1"/>
    <row r="5638" s="127" customFormat="1"/>
    <row r="5639" s="127" customFormat="1"/>
    <row r="5640" s="127" customFormat="1"/>
    <row r="5641" s="127" customFormat="1"/>
    <row r="5642" s="127" customFormat="1"/>
    <row r="5643" s="127" customFormat="1"/>
    <row r="5644" s="127" customFormat="1"/>
    <row r="5645" s="127" customFormat="1"/>
    <row r="5646" s="127" customFormat="1"/>
    <row r="5647" s="127" customFormat="1"/>
    <row r="5648" s="127" customFormat="1"/>
    <row r="5649" s="127" customFormat="1"/>
    <row r="5650" s="127" customFormat="1"/>
    <row r="5651" s="127" customFormat="1"/>
    <row r="5652" s="127" customFormat="1"/>
    <row r="5653" s="127" customFormat="1"/>
    <row r="5654" s="127" customFormat="1"/>
    <row r="5655" s="127" customFormat="1"/>
    <row r="5656" s="127" customFormat="1"/>
    <row r="5657" s="127" customFormat="1"/>
    <row r="5658" s="127" customFormat="1"/>
    <row r="5659" s="127" customFormat="1"/>
    <row r="5660" s="127" customFormat="1"/>
    <row r="5661" s="127" customFormat="1"/>
    <row r="5662" s="127" customFormat="1"/>
    <row r="5663" s="127" customFormat="1"/>
    <row r="5664" s="127" customFormat="1"/>
    <row r="5665" s="127" customFormat="1"/>
    <row r="5666" s="127" customFormat="1"/>
    <row r="5667" s="127" customFormat="1"/>
    <row r="5668" s="127" customFormat="1"/>
    <row r="5669" s="127" customFormat="1"/>
    <row r="5670" s="127" customFormat="1"/>
    <row r="5671" s="127" customFormat="1"/>
    <row r="5672" s="127" customFormat="1"/>
    <row r="5673" s="127" customFormat="1"/>
    <row r="5674" s="127" customFormat="1"/>
    <row r="5675" s="127" customFormat="1"/>
    <row r="5676" s="127" customFormat="1"/>
    <row r="5677" s="127" customFormat="1"/>
    <row r="5678" s="127" customFormat="1"/>
    <row r="5679" s="127" customFormat="1"/>
    <row r="5680" s="127" customFormat="1"/>
    <row r="5681" s="127" customFormat="1"/>
    <row r="5682" s="127" customFormat="1"/>
    <row r="5683" s="127" customFormat="1"/>
    <row r="5684" s="127" customFormat="1"/>
    <row r="5685" s="127" customFormat="1"/>
    <row r="5686" s="127" customFormat="1"/>
    <row r="5687" s="127" customFormat="1"/>
    <row r="5688" s="127" customFormat="1"/>
    <row r="5689" s="127" customFormat="1"/>
    <row r="5690" s="127" customFormat="1"/>
    <row r="5691" s="127" customFormat="1"/>
    <row r="5692" s="127" customFormat="1"/>
    <row r="5693" s="127" customFormat="1"/>
    <row r="5694" s="127" customFormat="1"/>
    <row r="5695" s="127" customFormat="1"/>
    <row r="5696" s="127" customFormat="1"/>
    <row r="5697" s="127" customFormat="1"/>
    <row r="5698" s="127" customFormat="1"/>
    <row r="5699" s="127" customFormat="1"/>
    <row r="5700" s="127" customFormat="1"/>
    <row r="5701" s="127" customFormat="1"/>
    <row r="5702" s="127" customFormat="1"/>
    <row r="5703" s="127" customFormat="1"/>
    <row r="5704" s="127" customFormat="1"/>
    <row r="5705" s="127" customFormat="1"/>
    <row r="5706" s="127" customFormat="1"/>
    <row r="5707" s="127" customFormat="1"/>
    <row r="5708" s="127" customFormat="1"/>
    <row r="5709" s="127" customFormat="1"/>
    <row r="5710" s="127" customFormat="1"/>
    <row r="5711" s="127" customFormat="1"/>
    <row r="5712" s="127" customFormat="1"/>
    <row r="5713" s="127" customFormat="1"/>
    <row r="5714" s="127" customFormat="1"/>
    <row r="5715" s="127" customFormat="1"/>
    <row r="5716" s="127" customFormat="1"/>
    <row r="5717" s="127" customFormat="1"/>
    <row r="5718" s="127" customFormat="1"/>
    <row r="5719" s="127" customFormat="1"/>
    <row r="5720" s="127" customFormat="1"/>
    <row r="5721" s="127" customFormat="1"/>
    <row r="5722" s="127" customFormat="1"/>
    <row r="5723" s="127" customFormat="1"/>
    <row r="5724" s="127" customFormat="1"/>
    <row r="5725" s="127" customFormat="1"/>
    <row r="5726" s="127" customFormat="1"/>
    <row r="5727" s="127" customFormat="1"/>
    <row r="5728" s="127" customFormat="1"/>
    <row r="5729" s="127" customFormat="1"/>
    <row r="5730" s="127" customFormat="1"/>
    <row r="5731" s="127" customFormat="1"/>
    <row r="5732" s="127" customFormat="1"/>
    <row r="5733" s="127" customFormat="1"/>
    <row r="5734" s="127" customFormat="1"/>
    <row r="5735" s="127" customFormat="1"/>
    <row r="5736" s="127" customFormat="1"/>
    <row r="5737" s="127" customFormat="1"/>
    <row r="5738" s="127" customFormat="1"/>
    <row r="5739" s="127" customFormat="1"/>
    <row r="5740" s="127" customFormat="1"/>
    <row r="5741" s="127" customFormat="1"/>
    <row r="5742" s="127" customFormat="1"/>
    <row r="5743" s="127" customFormat="1"/>
    <row r="5744" s="127" customFormat="1"/>
    <row r="5745" s="127" customFormat="1"/>
    <row r="5746" s="127" customFormat="1"/>
    <row r="5747" s="127" customFormat="1"/>
    <row r="5748" s="127" customFormat="1"/>
    <row r="5749" s="127" customFormat="1"/>
    <row r="5750" s="127" customFormat="1"/>
    <row r="5751" s="127" customFormat="1"/>
    <row r="5752" s="127" customFormat="1"/>
    <row r="5753" s="127" customFormat="1"/>
    <row r="5754" s="127" customFormat="1"/>
    <row r="5755" s="127" customFormat="1"/>
    <row r="5756" s="127" customFormat="1"/>
    <row r="5757" s="127" customFormat="1"/>
    <row r="5758" s="127" customFormat="1"/>
    <row r="5759" s="127" customFormat="1"/>
    <row r="5760" s="127" customFormat="1"/>
    <row r="5761" s="127" customFormat="1"/>
    <row r="5762" s="127" customFormat="1"/>
    <row r="5763" s="127" customFormat="1"/>
    <row r="5764" s="127" customFormat="1"/>
    <row r="5765" s="127" customFormat="1"/>
    <row r="5766" s="127" customFormat="1"/>
    <row r="5767" s="127" customFormat="1"/>
    <row r="5768" s="127" customFormat="1"/>
    <row r="5769" s="127" customFormat="1"/>
    <row r="5770" s="127" customFormat="1"/>
    <row r="5771" s="127" customFormat="1"/>
    <row r="5772" s="127" customFormat="1"/>
    <row r="5773" s="127" customFormat="1"/>
    <row r="5774" s="127" customFormat="1"/>
    <row r="5775" s="127" customFormat="1"/>
    <row r="5776" s="127" customFormat="1"/>
    <row r="5777" s="127" customFormat="1"/>
    <row r="5778" s="127" customFormat="1"/>
    <row r="5779" s="127" customFormat="1"/>
    <row r="5780" s="127" customFormat="1"/>
    <row r="5781" s="127" customFormat="1"/>
    <row r="5782" s="127" customFormat="1"/>
    <row r="5783" s="127" customFormat="1"/>
    <row r="5784" s="127" customFormat="1"/>
    <row r="5785" s="127" customFormat="1"/>
    <row r="5786" s="127" customFormat="1"/>
    <row r="5787" s="127" customFormat="1"/>
    <row r="5788" s="127" customFormat="1"/>
    <row r="5789" s="127" customFormat="1"/>
    <row r="5790" s="127" customFormat="1"/>
    <row r="5791" s="127" customFormat="1"/>
    <row r="5792" s="127" customFormat="1"/>
    <row r="5793" s="127" customFormat="1"/>
    <row r="5794" s="127" customFormat="1"/>
    <row r="5795" s="127" customFormat="1"/>
    <row r="5796" s="127" customFormat="1"/>
    <row r="5797" s="127" customFormat="1"/>
    <row r="5798" s="127" customFormat="1"/>
    <row r="5799" s="127" customFormat="1"/>
    <row r="5800" s="127" customFormat="1"/>
    <row r="5801" s="127" customFormat="1"/>
    <row r="5802" s="127" customFormat="1"/>
    <row r="5803" s="127" customFormat="1"/>
    <row r="5804" s="127" customFormat="1"/>
    <row r="5805" s="127" customFormat="1"/>
    <row r="5806" s="127" customFormat="1"/>
    <row r="5807" s="127" customFormat="1"/>
    <row r="5808" s="127" customFormat="1"/>
    <row r="5809" s="127" customFormat="1"/>
    <row r="5810" s="127" customFormat="1"/>
    <row r="5811" s="127" customFormat="1"/>
    <row r="5812" s="127" customFormat="1"/>
    <row r="5813" s="127" customFormat="1"/>
    <row r="5814" s="127" customFormat="1"/>
    <row r="5815" s="127" customFormat="1"/>
    <row r="5816" s="127" customFormat="1"/>
    <row r="5817" s="127" customFormat="1"/>
    <row r="5818" s="127" customFormat="1"/>
    <row r="5819" s="127" customFormat="1"/>
    <row r="5820" s="127" customFormat="1"/>
    <row r="5821" s="127" customFormat="1"/>
    <row r="5822" s="127" customFormat="1"/>
    <row r="5823" s="127" customFormat="1"/>
    <row r="5824" s="127" customFormat="1"/>
    <row r="5825" s="127" customFormat="1"/>
    <row r="5826" s="127" customFormat="1"/>
    <row r="5827" s="127" customFormat="1"/>
    <row r="5828" s="127" customFormat="1"/>
    <row r="5829" s="127" customFormat="1"/>
    <row r="5830" s="127" customFormat="1"/>
    <row r="5831" s="127" customFormat="1"/>
    <row r="5832" s="127" customFormat="1"/>
    <row r="5833" s="127" customFormat="1"/>
    <row r="5834" s="127" customFormat="1"/>
    <row r="5835" s="127" customFormat="1"/>
    <row r="5836" s="127" customFormat="1"/>
    <row r="5837" s="127" customFormat="1"/>
    <row r="5838" s="127" customFormat="1"/>
    <row r="5839" s="127" customFormat="1"/>
    <row r="5840" s="127" customFormat="1"/>
    <row r="5841" s="127" customFormat="1"/>
    <row r="5842" s="127" customFormat="1"/>
    <row r="5843" s="127" customFormat="1"/>
    <row r="5844" s="127" customFormat="1"/>
    <row r="5845" s="127" customFormat="1"/>
    <row r="5846" s="127" customFormat="1"/>
    <row r="5847" s="127" customFormat="1"/>
    <row r="5848" s="127" customFormat="1"/>
    <row r="5849" s="127" customFormat="1"/>
    <row r="5850" s="127" customFormat="1"/>
    <row r="5851" s="127" customFormat="1"/>
    <row r="5852" s="127" customFormat="1"/>
    <row r="5853" s="127" customFormat="1"/>
    <row r="5854" s="127" customFormat="1"/>
    <row r="5855" s="127" customFormat="1"/>
    <row r="5856" s="127" customFormat="1"/>
    <row r="5857" s="127" customFormat="1"/>
    <row r="5858" s="127" customFormat="1"/>
    <row r="5859" s="127" customFormat="1"/>
    <row r="5860" s="127" customFormat="1"/>
    <row r="5861" s="127" customFormat="1"/>
    <row r="5862" s="127" customFormat="1"/>
    <row r="5863" s="127" customFormat="1"/>
    <row r="5864" s="127" customFormat="1"/>
    <row r="5865" s="127" customFormat="1"/>
    <row r="5866" s="127" customFormat="1"/>
    <row r="5867" s="127" customFormat="1"/>
    <row r="5868" s="127" customFormat="1"/>
    <row r="5869" s="127" customFormat="1"/>
    <row r="5870" s="127" customFormat="1"/>
    <row r="5871" s="127" customFormat="1"/>
    <row r="5872" s="127" customFormat="1"/>
    <row r="5873" s="127" customFormat="1"/>
    <row r="5874" s="127" customFormat="1"/>
    <row r="5875" s="127" customFormat="1"/>
    <row r="5876" s="127" customFormat="1"/>
    <row r="5877" s="127" customFormat="1"/>
    <row r="5878" s="127" customFormat="1"/>
    <row r="5879" s="127" customFormat="1"/>
    <row r="5880" s="127" customFormat="1"/>
    <row r="5881" s="127" customFormat="1"/>
    <row r="5882" s="127" customFormat="1"/>
    <row r="5883" s="127" customFormat="1"/>
    <row r="5884" s="127" customFormat="1"/>
    <row r="5885" s="127" customFormat="1"/>
    <row r="5886" s="127" customFormat="1"/>
    <row r="5887" s="127" customFormat="1"/>
    <row r="5888" s="127" customFormat="1"/>
    <row r="5889" s="127" customFormat="1"/>
    <row r="5890" s="127" customFormat="1"/>
    <row r="5891" s="127" customFormat="1"/>
    <row r="5892" s="127" customFormat="1"/>
    <row r="5893" s="127" customFormat="1"/>
    <row r="5894" s="127" customFormat="1"/>
    <row r="5895" s="127" customFormat="1"/>
    <row r="5896" s="127" customFormat="1"/>
    <row r="5897" s="127" customFormat="1"/>
    <row r="5898" s="127" customFormat="1"/>
    <row r="5899" s="127" customFormat="1"/>
    <row r="5900" s="127" customFormat="1"/>
    <row r="5901" s="127" customFormat="1"/>
    <row r="5902" s="127" customFormat="1"/>
    <row r="5903" s="127" customFormat="1"/>
    <row r="5904" s="127" customFormat="1"/>
    <row r="5905" s="127" customFormat="1"/>
    <row r="5906" s="127" customFormat="1"/>
    <row r="5907" s="127" customFormat="1"/>
    <row r="5908" s="127" customFormat="1"/>
    <row r="5909" s="127" customFormat="1"/>
    <row r="5910" s="127" customFormat="1"/>
    <row r="5911" s="127" customFormat="1"/>
    <row r="5912" s="127" customFormat="1"/>
    <row r="5913" s="127" customFormat="1"/>
    <row r="5914" s="127" customFormat="1"/>
    <row r="5915" s="127" customFormat="1"/>
    <row r="5916" s="127" customFormat="1"/>
    <row r="5917" s="127" customFormat="1"/>
    <row r="5918" s="127" customFormat="1"/>
    <row r="5919" s="127" customFormat="1"/>
    <row r="5920" s="127" customFormat="1"/>
    <row r="5921" s="127" customFormat="1"/>
    <row r="5922" s="127" customFormat="1"/>
    <row r="5923" s="127" customFormat="1"/>
    <row r="5924" s="127" customFormat="1"/>
    <row r="5925" s="127" customFormat="1"/>
    <row r="5926" s="127" customFormat="1"/>
    <row r="5927" s="127" customFormat="1"/>
    <row r="5928" s="127" customFormat="1"/>
    <row r="5929" s="127" customFormat="1"/>
    <row r="5930" s="127" customFormat="1"/>
    <row r="5931" s="127" customFormat="1"/>
    <row r="5932" s="127" customFormat="1"/>
    <row r="5933" s="127" customFormat="1"/>
    <row r="5934" s="127" customFormat="1"/>
    <row r="5935" s="127" customFormat="1"/>
    <row r="5936" s="127" customFormat="1"/>
    <row r="5937" s="127" customFormat="1"/>
    <row r="5938" s="127" customFormat="1"/>
    <row r="5939" s="127" customFormat="1"/>
    <row r="5940" s="127" customFormat="1"/>
    <row r="5941" s="127" customFormat="1"/>
    <row r="5942" s="127" customFormat="1"/>
    <row r="5943" s="127" customFormat="1"/>
    <row r="5944" s="127" customFormat="1"/>
    <row r="5945" s="127" customFormat="1"/>
    <row r="5946" s="127" customFormat="1"/>
    <row r="5947" s="127" customFormat="1"/>
    <row r="5948" s="127" customFormat="1"/>
    <row r="5949" s="127" customFormat="1"/>
    <row r="5950" s="127" customFormat="1"/>
    <row r="5951" s="127" customFormat="1"/>
    <row r="5952" s="127" customFormat="1"/>
    <row r="5953" s="127" customFormat="1"/>
    <row r="5954" s="127" customFormat="1"/>
    <row r="5955" s="127" customFormat="1"/>
    <row r="5956" s="127" customFormat="1"/>
    <row r="5957" s="127" customFormat="1"/>
    <row r="5958" s="127" customFormat="1"/>
    <row r="5959" s="127" customFormat="1"/>
    <row r="5960" s="127" customFormat="1"/>
    <row r="5961" s="127" customFormat="1"/>
    <row r="5962" s="127" customFormat="1"/>
    <row r="5963" s="127" customFormat="1"/>
    <row r="5964" s="127" customFormat="1"/>
    <row r="5965" s="127" customFormat="1"/>
    <row r="5966" s="127" customFormat="1"/>
    <row r="5967" s="127" customFormat="1"/>
    <row r="5968" s="127" customFormat="1"/>
    <row r="5969" s="127" customFormat="1"/>
    <row r="5970" s="127" customFormat="1"/>
    <row r="5971" s="127" customFormat="1"/>
    <row r="5972" s="127" customFormat="1"/>
    <row r="5973" s="127" customFormat="1"/>
    <row r="5974" s="127" customFormat="1"/>
    <row r="5975" s="127" customFormat="1"/>
    <row r="5976" s="127" customFormat="1"/>
    <row r="5977" s="127" customFormat="1"/>
    <row r="5978" s="127" customFormat="1"/>
    <row r="5979" s="127" customFormat="1"/>
    <row r="5980" s="127" customFormat="1"/>
    <row r="5981" s="127" customFormat="1"/>
    <row r="5982" s="127" customFormat="1"/>
    <row r="5983" s="127" customFormat="1"/>
    <row r="5984" s="127" customFormat="1"/>
    <row r="5985" s="127" customFormat="1"/>
    <row r="5986" s="127" customFormat="1"/>
    <row r="5987" s="127" customFormat="1"/>
    <row r="5988" s="127" customFormat="1"/>
    <row r="5989" s="127" customFormat="1"/>
    <row r="5990" s="127" customFormat="1"/>
    <row r="5991" s="127" customFormat="1"/>
    <row r="5992" s="127" customFormat="1"/>
    <row r="5993" s="127" customFormat="1"/>
    <row r="5994" s="127" customFormat="1"/>
    <row r="5995" s="127" customFormat="1"/>
    <row r="5996" s="127" customFormat="1"/>
    <row r="5997" s="127" customFormat="1"/>
    <row r="5998" s="127" customFormat="1"/>
    <row r="5999" s="127" customFormat="1"/>
    <row r="6000" s="127" customFormat="1"/>
    <row r="6001" s="127" customFormat="1"/>
    <row r="6002" s="127" customFormat="1"/>
    <row r="6003" s="127" customFormat="1"/>
    <row r="6004" s="127" customFormat="1"/>
    <row r="6005" s="127" customFormat="1"/>
    <row r="6006" s="127" customFormat="1"/>
    <row r="6007" s="127" customFormat="1"/>
    <row r="6008" s="127" customFormat="1"/>
    <row r="6009" s="127" customFormat="1"/>
    <row r="6010" s="127" customFormat="1"/>
    <row r="6011" s="127" customFormat="1"/>
    <row r="6012" s="127" customFormat="1"/>
    <row r="6013" s="127" customFormat="1"/>
    <row r="6014" s="127" customFormat="1"/>
    <row r="6015" s="127" customFormat="1"/>
    <row r="6016" s="127" customFormat="1"/>
    <row r="6017" s="127" customFormat="1"/>
    <row r="6018" s="127" customFormat="1"/>
    <row r="6019" s="127" customFormat="1"/>
    <row r="6020" s="127" customFormat="1"/>
    <row r="6021" s="127" customFormat="1"/>
    <row r="6022" s="127" customFormat="1"/>
    <row r="6023" s="127" customFormat="1"/>
    <row r="6024" s="127" customFormat="1"/>
    <row r="6025" s="127" customFormat="1"/>
    <row r="6026" s="127" customFormat="1"/>
    <row r="6027" s="127" customFormat="1"/>
    <row r="6028" s="127" customFormat="1"/>
    <row r="6029" s="127" customFormat="1"/>
    <row r="6030" s="127" customFormat="1"/>
    <row r="6031" s="127" customFormat="1"/>
    <row r="6032" s="127" customFormat="1"/>
    <row r="6033" s="127" customFormat="1"/>
    <row r="6034" s="127" customFormat="1"/>
    <row r="6035" s="127" customFormat="1"/>
    <row r="6036" s="127" customFormat="1"/>
    <row r="6037" s="127" customFormat="1"/>
    <row r="6038" s="127" customFormat="1"/>
    <row r="6039" s="127" customFormat="1"/>
    <row r="6040" s="127" customFormat="1"/>
    <row r="6041" s="127" customFormat="1"/>
    <row r="6042" s="127" customFormat="1"/>
    <row r="6043" s="127" customFormat="1"/>
    <row r="6044" s="127" customFormat="1"/>
    <row r="6045" s="127" customFormat="1"/>
    <row r="6046" s="127" customFormat="1"/>
    <row r="6047" s="127" customFormat="1"/>
    <row r="6048" s="127" customFormat="1"/>
    <row r="6049" s="127" customFormat="1"/>
    <row r="6050" s="127" customFormat="1"/>
    <row r="6051" s="127" customFormat="1"/>
    <row r="6052" s="127" customFormat="1"/>
    <row r="6053" s="127" customFormat="1"/>
    <row r="6054" s="127" customFormat="1"/>
    <row r="6055" s="127" customFormat="1"/>
    <row r="6056" s="127" customFormat="1"/>
    <row r="6057" s="127" customFormat="1"/>
    <row r="6058" s="127" customFormat="1"/>
    <row r="6059" s="127" customFormat="1"/>
    <row r="6060" s="127" customFormat="1"/>
    <row r="6061" s="127" customFormat="1"/>
    <row r="6062" s="127" customFormat="1"/>
    <row r="6063" s="127" customFormat="1"/>
    <row r="6064" s="127" customFormat="1"/>
    <row r="6065" s="127" customFormat="1"/>
    <row r="6066" s="127" customFormat="1"/>
    <row r="6067" s="127" customFormat="1"/>
    <row r="6068" s="127" customFormat="1"/>
    <row r="6069" s="127" customFormat="1"/>
    <row r="6070" s="127" customFormat="1"/>
    <row r="6071" s="127" customFormat="1"/>
    <row r="6072" s="127" customFormat="1"/>
    <row r="6073" s="127" customFormat="1"/>
    <row r="6074" s="127" customFormat="1"/>
    <row r="6075" s="127" customFormat="1"/>
    <row r="6076" s="127" customFormat="1"/>
    <row r="6077" s="127" customFormat="1"/>
    <row r="6078" s="127" customFormat="1"/>
    <row r="6079" s="127" customFormat="1"/>
    <row r="6080" s="127" customFormat="1"/>
    <row r="6081" s="127" customFormat="1"/>
    <row r="6082" s="127" customFormat="1"/>
    <row r="6083" s="127" customFormat="1"/>
    <row r="6084" s="127" customFormat="1"/>
    <row r="6085" s="127" customFormat="1"/>
    <row r="6086" s="127" customFormat="1"/>
    <row r="6087" s="127" customFormat="1"/>
    <row r="6088" s="127" customFormat="1"/>
    <row r="6089" s="127" customFormat="1"/>
    <row r="6090" s="127" customFormat="1"/>
    <row r="6091" s="127" customFormat="1"/>
    <row r="6092" s="127" customFormat="1"/>
    <row r="6093" s="127" customFormat="1"/>
    <row r="6094" s="127" customFormat="1"/>
    <row r="6095" s="127" customFormat="1"/>
    <row r="6096" s="127" customFormat="1"/>
    <row r="6097" s="127" customFormat="1"/>
    <row r="6098" s="127" customFormat="1"/>
    <row r="6099" s="127" customFormat="1"/>
    <row r="6100" s="127" customFormat="1"/>
    <row r="6101" s="127" customFormat="1"/>
    <row r="6102" s="127" customFormat="1"/>
    <row r="6103" s="127" customFormat="1"/>
    <row r="6104" s="127" customFormat="1"/>
    <row r="6105" s="127" customFormat="1"/>
    <row r="6106" s="127" customFormat="1"/>
    <row r="6107" s="127" customFormat="1"/>
    <row r="6108" s="127" customFormat="1"/>
    <row r="6109" s="127" customFormat="1"/>
    <row r="6110" s="127" customFormat="1"/>
    <row r="6111" s="127" customFormat="1"/>
    <row r="6112" s="127" customFormat="1"/>
    <row r="6113" s="127" customFormat="1"/>
    <row r="6114" s="127" customFormat="1"/>
    <row r="6115" s="127" customFormat="1"/>
    <row r="6116" s="127" customFormat="1"/>
    <row r="6117" s="127" customFormat="1"/>
    <row r="6118" s="127" customFormat="1"/>
    <row r="6119" s="127" customFormat="1"/>
    <row r="6120" s="127" customFormat="1"/>
    <row r="6121" s="127" customFormat="1"/>
    <row r="6122" s="127" customFormat="1"/>
    <row r="6123" s="127" customFormat="1"/>
    <row r="6124" s="127" customFormat="1"/>
    <row r="6125" s="127" customFormat="1"/>
    <row r="6126" s="127" customFormat="1"/>
    <row r="6127" s="127" customFormat="1"/>
    <row r="6128" s="127" customFormat="1"/>
    <row r="6129" s="127" customFormat="1"/>
    <row r="6130" s="127" customFormat="1"/>
    <row r="6131" s="127" customFormat="1"/>
    <row r="6132" s="127" customFormat="1"/>
    <row r="6133" s="127" customFormat="1"/>
    <row r="6134" s="127" customFormat="1"/>
    <row r="6135" s="127" customFormat="1"/>
    <row r="6136" s="127" customFormat="1"/>
    <row r="6137" s="127" customFormat="1"/>
    <row r="6138" s="127" customFormat="1"/>
    <row r="6139" s="127" customFormat="1"/>
    <row r="6140" s="127" customFormat="1"/>
    <row r="6141" s="127" customFormat="1"/>
    <row r="6142" s="127" customFormat="1"/>
    <row r="6143" s="127" customFormat="1"/>
    <row r="6144" s="127" customFormat="1"/>
    <row r="6145" s="127" customFormat="1"/>
    <row r="6146" s="127" customFormat="1"/>
    <row r="6147" s="127" customFormat="1"/>
    <row r="6148" s="127" customFormat="1"/>
    <row r="6149" s="127" customFormat="1"/>
    <row r="6150" s="127" customFormat="1"/>
    <row r="6151" s="127" customFormat="1"/>
    <row r="6152" s="127" customFormat="1"/>
    <row r="6153" s="127" customFormat="1"/>
    <row r="6154" s="127" customFormat="1"/>
    <row r="6155" s="127" customFormat="1"/>
    <row r="6156" s="127" customFormat="1"/>
    <row r="6157" s="127" customFormat="1"/>
    <row r="6158" s="127" customFormat="1"/>
    <row r="6159" s="127" customFormat="1"/>
    <row r="6160" s="127" customFormat="1"/>
    <row r="6161" s="127" customFormat="1"/>
    <row r="6162" s="127" customFormat="1"/>
    <row r="6163" s="127" customFormat="1"/>
    <row r="6164" s="127" customFormat="1"/>
    <row r="6165" s="127" customFormat="1"/>
    <row r="6166" s="127" customFormat="1"/>
    <row r="6167" s="127" customFormat="1"/>
    <row r="6168" s="127" customFormat="1"/>
    <row r="6169" s="127" customFormat="1"/>
    <row r="6170" s="127" customFormat="1"/>
    <row r="6171" s="127" customFormat="1"/>
    <row r="6172" s="127" customFormat="1"/>
    <row r="6173" s="127" customFormat="1"/>
    <row r="6174" s="127" customFormat="1"/>
    <row r="6175" s="127" customFormat="1"/>
    <row r="6176" s="127" customFormat="1"/>
    <row r="6177" s="127" customFormat="1"/>
    <row r="6178" s="127" customFormat="1"/>
    <row r="6179" s="127" customFormat="1"/>
    <row r="6180" s="127" customFormat="1"/>
    <row r="6181" s="127" customFormat="1"/>
    <row r="6182" s="127" customFormat="1"/>
    <row r="6183" s="127" customFormat="1"/>
    <row r="6184" s="127" customFormat="1"/>
    <row r="6185" s="127" customFormat="1"/>
    <row r="6186" s="127" customFormat="1"/>
    <row r="6187" s="127" customFormat="1"/>
    <row r="6188" s="127" customFormat="1"/>
    <row r="6189" s="127" customFormat="1"/>
    <row r="6190" s="127" customFormat="1"/>
    <row r="6191" s="127" customFormat="1"/>
    <row r="6192" s="127" customFormat="1"/>
    <row r="6193" s="127" customFormat="1"/>
    <row r="6194" s="127" customFormat="1"/>
    <row r="6195" s="127" customFormat="1"/>
    <row r="6196" s="127" customFormat="1"/>
    <row r="6197" s="127" customFormat="1"/>
    <row r="6198" s="127" customFormat="1"/>
    <row r="6199" s="127" customFormat="1"/>
    <row r="6200" s="127" customFormat="1"/>
    <row r="6201" s="127" customFormat="1"/>
    <row r="6202" s="127" customFormat="1"/>
    <row r="6203" s="127" customFormat="1"/>
    <row r="6204" s="127" customFormat="1"/>
    <row r="6205" s="127" customFormat="1"/>
    <row r="6206" s="127" customFormat="1"/>
    <row r="6207" s="127" customFormat="1"/>
    <row r="6208" s="127" customFormat="1"/>
    <row r="6209" s="127" customFormat="1"/>
    <row r="6210" s="127" customFormat="1"/>
    <row r="6211" s="127" customFormat="1"/>
    <row r="6212" s="127" customFormat="1"/>
    <row r="6213" s="127" customFormat="1"/>
    <row r="6214" s="127" customFormat="1"/>
    <row r="6215" s="127" customFormat="1"/>
    <row r="6216" s="127" customFormat="1"/>
    <row r="6217" s="127" customFormat="1"/>
    <row r="6218" s="127" customFormat="1"/>
    <row r="6219" s="127" customFormat="1"/>
    <row r="6220" s="127" customFormat="1"/>
    <row r="6221" s="127" customFormat="1"/>
    <row r="6222" s="127" customFormat="1"/>
    <row r="6223" s="127" customFormat="1"/>
    <row r="6224" s="127" customFormat="1"/>
    <row r="6225" s="127" customFormat="1"/>
    <row r="6226" s="127" customFormat="1"/>
    <row r="6227" s="127" customFormat="1"/>
    <row r="6228" s="127" customFormat="1"/>
    <row r="6229" s="127" customFormat="1"/>
    <row r="6230" s="127" customFormat="1"/>
    <row r="6231" s="127" customFormat="1"/>
    <row r="6232" s="127" customFormat="1"/>
    <row r="6233" s="127" customFormat="1"/>
    <row r="6234" s="127" customFormat="1"/>
    <row r="6235" s="127" customFormat="1"/>
    <row r="6236" s="127" customFormat="1"/>
    <row r="6237" s="127" customFormat="1"/>
    <row r="6238" s="127" customFormat="1"/>
    <row r="6239" s="127" customFormat="1"/>
    <row r="6240" s="127" customFormat="1"/>
    <row r="6241" s="127" customFormat="1"/>
    <row r="6242" s="127" customFormat="1"/>
    <row r="6243" s="127" customFormat="1"/>
    <row r="6244" s="127" customFormat="1"/>
    <row r="6245" s="127" customFormat="1"/>
    <row r="6246" s="127" customFormat="1"/>
    <row r="6247" s="127" customFormat="1"/>
    <row r="6248" s="127" customFormat="1"/>
    <row r="6249" s="127" customFormat="1"/>
    <row r="6250" s="127" customFormat="1"/>
    <row r="6251" s="127" customFormat="1"/>
    <row r="6252" s="127" customFormat="1"/>
    <row r="6253" s="127" customFormat="1"/>
    <row r="6254" s="127" customFormat="1"/>
    <row r="6255" s="127" customFormat="1"/>
    <row r="6256" s="127" customFormat="1"/>
    <row r="6257" s="127" customFormat="1"/>
    <row r="6258" s="127" customFormat="1"/>
    <row r="6259" s="127" customFormat="1"/>
    <row r="6260" s="127" customFormat="1"/>
    <row r="6261" s="127" customFormat="1"/>
    <row r="6262" s="127" customFormat="1"/>
    <row r="6263" s="127" customFormat="1"/>
    <row r="6264" s="127" customFormat="1"/>
    <row r="6265" s="127" customFormat="1"/>
    <row r="6266" s="127" customFormat="1"/>
    <row r="6267" s="127" customFormat="1"/>
    <row r="6268" s="127" customFormat="1"/>
    <row r="6269" s="127" customFormat="1"/>
    <row r="6270" s="127" customFormat="1"/>
    <row r="6271" s="127" customFormat="1"/>
    <row r="6272" s="127" customFormat="1"/>
    <row r="6273" s="127" customFormat="1"/>
    <row r="6274" s="127" customFormat="1"/>
    <row r="6275" s="127" customFormat="1"/>
    <row r="6276" s="127" customFormat="1"/>
    <row r="6277" s="127" customFormat="1"/>
    <row r="6278" s="127" customFormat="1"/>
    <row r="6279" s="127" customFormat="1"/>
    <row r="6280" s="127" customFormat="1"/>
    <row r="6281" s="127" customFormat="1"/>
    <row r="6282" s="127" customFormat="1"/>
    <row r="6283" s="127" customFormat="1"/>
    <row r="6284" s="127" customFormat="1"/>
    <row r="6285" s="127" customFormat="1"/>
    <row r="6286" s="127" customFormat="1"/>
    <row r="6287" s="127" customFormat="1"/>
    <row r="6288" s="127" customFormat="1"/>
    <row r="6289" s="127" customFormat="1"/>
    <row r="6290" s="127" customFormat="1"/>
    <row r="6291" s="127" customFormat="1"/>
    <row r="6292" s="127" customFormat="1"/>
    <row r="6293" s="127" customFormat="1"/>
    <row r="6294" s="127" customFormat="1"/>
    <row r="6295" s="127" customFormat="1"/>
    <row r="6296" s="127" customFormat="1"/>
    <row r="6297" s="127" customFormat="1"/>
    <row r="6298" s="127" customFormat="1"/>
    <row r="6299" s="127" customFormat="1"/>
    <row r="6300" s="127" customFormat="1"/>
    <row r="6301" s="127" customFormat="1"/>
    <row r="6302" s="127" customFormat="1"/>
    <row r="6303" s="127" customFormat="1"/>
    <row r="6304" s="127" customFormat="1"/>
    <row r="6305" s="127" customFormat="1"/>
    <row r="6306" s="127" customFormat="1"/>
    <row r="6307" s="127" customFormat="1"/>
    <row r="6308" s="127" customFormat="1"/>
    <row r="6309" s="127" customFormat="1"/>
    <row r="6310" s="127" customFormat="1"/>
    <row r="6311" s="127" customFormat="1"/>
    <row r="6312" s="127" customFormat="1"/>
    <row r="6313" s="127" customFormat="1"/>
    <row r="6314" s="127" customFormat="1"/>
    <row r="6315" s="127" customFormat="1"/>
    <row r="6316" s="127" customFormat="1"/>
    <row r="6317" s="127" customFormat="1"/>
    <row r="6318" s="127" customFormat="1"/>
    <row r="6319" s="127" customFormat="1"/>
    <row r="6320" s="127" customFormat="1"/>
    <row r="6321" s="127" customFormat="1"/>
    <row r="6322" s="127" customFormat="1"/>
    <row r="6323" s="127" customFormat="1"/>
    <row r="6324" s="127" customFormat="1"/>
    <row r="6325" s="127" customFormat="1"/>
    <row r="6326" s="127" customFormat="1"/>
    <row r="6327" s="127" customFormat="1"/>
    <row r="6328" s="127" customFormat="1"/>
    <row r="6329" s="127" customFormat="1"/>
    <row r="6330" s="127" customFormat="1"/>
    <row r="6331" s="127" customFormat="1"/>
    <row r="6332" s="127" customFormat="1"/>
    <row r="6333" s="127" customFormat="1"/>
    <row r="6334" s="127" customFormat="1"/>
    <row r="6335" s="127" customFormat="1"/>
    <row r="6336" s="127" customFormat="1"/>
    <row r="6337" s="127" customFormat="1"/>
    <row r="6338" s="127" customFormat="1"/>
    <row r="6339" s="127" customFormat="1"/>
    <row r="6340" s="127" customFormat="1"/>
    <row r="6341" s="127" customFormat="1"/>
    <row r="6342" s="127" customFormat="1"/>
    <row r="6343" s="127" customFormat="1"/>
    <row r="6344" s="127" customFormat="1"/>
    <row r="6345" s="127" customFormat="1"/>
    <row r="6346" s="127" customFormat="1"/>
    <row r="6347" s="127" customFormat="1"/>
    <row r="6348" s="127" customFormat="1"/>
    <row r="6349" s="127" customFormat="1"/>
    <row r="6350" s="127" customFormat="1"/>
    <row r="6351" s="127" customFormat="1"/>
    <row r="6352" s="127" customFormat="1"/>
    <row r="6353" s="127" customFormat="1"/>
    <row r="6354" s="127" customFormat="1"/>
    <row r="6355" s="127" customFormat="1"/>
    <row r="6356" s="127" customFormat="1"/>
    <row r="6357" s="127" customFormat="1"/>
    <row r="6358" s="127" customFormat="1"/>
    <row r="6359" s="127" customFormat="1"/>
    <row r="6360" s="127" customFormat="1"/>
    <row r="6361" s="127" customFormat="1"/>
    <row r="6362" s="127" customFormat="1"/>
    <row r="6363" s="127" customFormat="1"/>
    <row r="6364" s="127" customFormat="1"/>
    <row r="6365" s="127" customFormat="1"/>
    <row r="6366" s="127" customFormat="1"/>
    <row r="6367" s="127" customFormat="1"/>
    <row r="6368" s="127" customFormat="1"/>
    <row r="6369" s="127" customFormat="1"/>
    <row r="6370" s="127" customFormat="1"/>
    <row r="6371" s="127" customFormat="1"/>
    <row r="6372" s="127" customFormat="1"/>
    <row r="6373" s="127" customFormat="1"/>
    <row r="6374" s="127" customFormat="1"/>
    <row r="6375" s="127" customFormat="1"/>
    <row r="6376" s="127" customFormat="1"/>
    <row r="6377" s="127" customFormat="1"/>
    <row r="6378" s="127" customFormat="1"/>
    <row r="6379" s="127" customFormat="1"/>
    <row r="6380" s="127" customFormat="1"/>
    <row r="6381" s="127" customFormat="1"/>
    <row r="6382" s="127" customFormat="1"/>
    <row r="6383" s="127" customFormat="1"/>
    <row r="6384" s="127" customFormat="1"/>
    <row r="6385" s="127" customFormat="1"/>
    <row r="6386" s="127" customFormat="1"/>
    <row r="6387" s="127" customFormat="1"/>
    <row r="6388" s="127" customFormat="1"/>
    <row r="6389" s="127" customFormat="1"/>
    <row r="6390" s="127" customFormat="1"/>
    <row r="6391" s="127" customFormat="1"/>
    <row r="6392" s="127" customFormat="1"/>
    <row r="6393" s="127" customFormat="1"/>
    <row r="6394" s="127" customFormat="1"/>
    <row r="6395" s="127" customFormat="1"/>
    <row r="6396" s="127" customFormat="1"/>
    <row r="6397" s="127" customFormat="1"/>
    <row r="6398" s="127" customFormat="1"/>
    <row r="6399" s="127" customFormat="1"/>
    <row r="6400" s="127" customFormat="1"/>
    <row r="6401" s="127" customFormat="1"/>
    <row r="6402" s="127" customFormat="1"/>
    <row r="6403" s="127" customFormat="1"/>
    <row r="6404" s="127" customFormat="1"/>
    <row r="6405" s="127" customFormat="1"/>
    <row r="6406" s="127" customFormat="1"/>
    <row r="6407" s="127" customFormat="1"/>
    <row r="6408" s="127" customFormat="1"/>
    <row r="6409" s="127" customFormat="1"/>
    <row r="6410" s="127" customFormat="1"/>
    <row r="6411" s="127" customFormat="1"/>
    <row r="6412" s="127" customFormat="1"/>
    <row r="6413" s="127" customFormat="1"/>
    <row r="6414" s="127" customFormat="1"/>
    <row r="6415" s="127" customFormat="1"/>
    <row r="6416" s="127" customFormat="1"/>
    <row r="6417" s="127" customFormat="1"/>
    <row r="6418" s="127" customFormat="1"/>
    <row r="6419" s="127" customFormat="1"/>
    <row r="6420" s="127" customFormat="1"/>
    <row r="6421" s="127" customFormat="1"/>
    <row r="6422" s="127" customFormat="1"/>
    <row r="6423" s="127" customFormat="1"/>
    <row r="6424" s="127" customFormat="1"/>
    <row r="6425" s="127" customFormat="1"/>
    <row r="6426" s="127" customFormat="1"/>
    <row r="6427" s="127" customFormat="1"/>
    <row r="6428" s="127" customFormat="1"/>
    <row r="6429" s="127" customFormat="1"/>
    <row r="6430" s="127" customFormat="1"/>
    <row r="6431" s="127" customFormat="1"/>
    <row r="6432" s="127" customFormat="1"/>
    <row r="6433" s="127" customFormat="1"/>
    <row r="6434" s="127" customFormat="1"/>
    <row r="6435" s="127" customFormat="1"/>
    <row r="6436" s="127" customFormat="1"/>
    <row r="6437" s="127" customFormat="1"/>
    <row r="6438" s="127" customFormat="1"/>
    <row r="6439" s="127" customFormat="1"/>
    <row r="6440" s="127" customFormat="1"/>
    <row r="6441" s="127" customFormat="1"/>
    <row r="6442" s="127" customFormat="1"/>
    <row r="6443" s="127" customFormat="1"/>
    <row r="6444" s="127" customFormat="1"/>
    <row r="6445" s="127" customFormat="1"/>
    <row r="6446" s="127" customFormat="1"/>
    <row r="6447" s="127" customFormat="1"/>
    <row r="6448" s="127" customFormat="1"/>
    <row r="6449" s="127" customFormat="1"/>
    <row r="6450" s="127" customFormat="1"/>
    <row r="6451" s="127" customFormat="1"/>
    <row r="6452" s="127" customFormat="1"/>
    <row r="6453" s="127" customFormat="1"/>
    <row r="6454" s="127" customFormat="1"/>
    <row r="6455" s="127" customFormat="1"/>
    <row r="6456" s="127" customFormat="1"/>
    <row r="6457" s="127" customFormat="1"/>
    <row r="6458" s="127" customFormat="1"/>
    <row r="6459" s="127" customFormat="1"/>
    <row r="6460" s="127" customFormat="1"/>
    <row r="6461" s="127" customFormat="1"/>
    <row r="6462" s="127" customFormat="1"/>
    <row r="6463" s="127" customFormat="1"/>
    <row r="6464" s="127" customFormat="1"/>
    <row r="6465" s="127" customFormat="1"/>
    <row r="6466" s="127" customFormat="1"/>
    <row r="6467" s="127" customFormat="1"/>
    <row r="6468" s="127" customFormat="1"/>
    <row r="6469" s="127" customFormat="1"/>
    <row r="6470" s="127" customFormat="1"/>
    <row r="6471" s="127" customFormat="1"/>
    <row r="6472" s="127" customFormat="1"/>
    <row r="6473" s="127" customFormat="1"/>
    <row r="6474" s="127" customFormat="1"/>
    <row r="6475" s="127" customFormat="1"/>
    <row r="6476" s="127" customFormat="1"/>
    <row r="6477" s="127" customFormat="1"/>
    <row r="6478" s="127" customFormat="1"/>
    <row r="6479" s="127" customFormat="1"/>
    <row r="6480" s="127" customFormat="1"/>
    <row r="6481" s="127" customFormat="1"/>
    <row r="6482" s="127" customFormat="1"/>
    <row r="6483" s="127" customFormat="1"/>
    <row r="6484" s="127" customFormat="1"/>
    <row r="6485" s="127" customFormat="1"/>
    <row r="6486" s="127" customFormat="1"/>
    <row r="6487" s="127" customFormat="1"/>
    <row r="6488" s="127" customFormat="1"/>
    <row r="6489" s="127" customFormat="1"/>
    <row r="6490" s="127" customFormat="1"/>
    <row r="6491" s="127" customFormat="1"/>
    <row r="6492" s="127" customFormat="1"/>
    <row r="6493" s="127" customFormat="1"/>
    <row r="6494" s="127" customFormat="1"/>
    <row r="6495" s="127" customFormat="1"/>
    <row r="6496" s="127" customFormat="1"/>
    <row r="6497" s="127" customFormat="1"/>
    <row r="6498" s="127" customFormat="1"/>
    <row r="6499" s="127" customFormat="1"/>
    <row r="6500" s="127" customFormat="1"/>
    <row r="6501" s="127" customFormat="1"/>
    <row r="6502" s="127" customFormat="1"/>
    <row r="6503" s="127" customFormat="1"/>
    <row r="6504" s="127" customFormat="1"/>
    <row r="6505" s="127" customFormat="1"/>
    <row r="6506" s="127" customFormat="1"/>
    <row r="6507" s="127" customFormat="1"/>
    <row r="6508" s="127" customFormat="1"/>
    <row r="6509" s="127" customFormat="1"/>
    <row r="6510" s="127" customFormat="1"/>
    <row r="6511" s="127" customFormat="1"/>
    <row r="6512" s="127" customFormat="1"/>
    <row r="6513" s="127" customFormat="1"/>
    <row r="6514" s="127" customFormat="1"/>
    <row r="6515" s="127" customFormat="1"/>
    <row r="6516" s="127" customFormat="1"/>
    <row r="6517" s="127" customFormat="1"/>
    <row r="6518" s="127" customFormat="1"/>
    <row r="6519" s="127" customFormat="1"/>
    <row r="6520" s="127" customFormat="1"/>
    <row r="6521" s="127" customFormat="1"/>
    <row r="6522" s="127" customFormat="1"/>
    <row r="6523" s="127" customFormat="1"/>
    <row r="6524" s="127" customFormat="1"/>
    <row r="6525" s="127" customFormat="1"/>
    <row r="6526" s="127" customFormat="1"/>
    <row r="6527" s="127" customFormat="1"/>
    <row r="6528" s="127" customFormat="1"/>
    <row r="6529" s="127" customFormat="1"/>
    <row r="6530" s="127" customFormat="1"/>
    <row r="6531" s="127" customFormat="1"/>
    <row r="6532" s="127" customFormat="1"/>
    <row r="6533" s="127" customFormat="1"/>
    <row r="6534" s="127" customFormat="1"/>
    <row r="6535" s="127" customFormat="1"/>
    <row r="6536" s="127" customFormat="1"/>
    <row r="6537" s="127" customFormat="1"/>
    <row r="6538" s="127" customFormat="1"/>
    <row r="6539" s="127" customFormat="1"/>
    <row r="6540" s="127" customFormat="1"/>
    <row r="6541" s="127" customFormat="1"/>
    <row r="6542" s="127" customFormat="1"/>
    <row r="6543" s="127" customFormat="1"/>
    <row r="6544" s="127" customFormat="1"/>
    <row r="6545" s="127" customFormat="1"/>
    <row r="6546" s="127" customFormat="1"/>
    <row r="6547" s="127" customFormat="1"/>
    <row r="6548" s="127" customFormat="1"/>
    <row r="6549" s="127" customFormat="1"/>
    <row r="6550" s="127" customFormat="1"/>
    <row r="6551" s="127" customFormat="1"/>
    <row r="6552" s="127" customFormat="1"/>
    <row r="6553" s="127" customFormat="1"/>
    <row r="6554" s="127" customFormat="1"/>
    <row r="6555" s="127" customFormat="1"/>
    <row r="6556" s="127" customFormat="1"/>
    <row r="6557" s="127" customFormat="1"/>
    <row r="6558" s="127" customFormat="1"/>
    <row r="6559" s="127" customFormat="1"/>
    <row r="6560" s="127" customFormat="1"/>
    <row r="6561" s="127" customFormat="1"/>
    <row r="6562" s="127" customFormat="1"/>
    <row r="6563" s="127" customFormat="1"/>
    <row r="6564" s="127" customFormat="1"/>
    <row r="6565" s="127" customFormat="1"/>
    <row r="6566" s="127" customFormat="1"/>
    <row r="6567" s="127" customFormat="1"/>
    <row r="6568" s="127" customFormat="1"/>
    <row r="6569" s="127" customFormat="1"/>
    <row r="6570" s="127" customFormat="1"/>
    <row r="6571" s="127" customFormat="1"/>
    <row r="6572" s="127" customFormat="1"/>
    <row r="6573" s="127" customFormat="1"/>
    <row r="6574" s="127" customFormat="1"/>
    <row r="6575" s="127" customFormat="1"/>
    <row r="6576" s="127" customFormat="1"/>
    <row r="6577" s="127" customFormat="1"/>
    <row r="6578" s="127" customFormat="1"/>
    <row r="6579" s="127" customFormat="1"/>
    <row r="6580" s="127" customFormat="1"/>
    <row r="6581" s="127" customFormat="1"/>
    <row r="6582" s="127" customFormat="1"/>
    <row r="6583" s="127" customFormat="1"/>
    <row r="6584" s="127" customFormat="1"/>
    <row r="6585" s="127" customFormat="1"/>
    <row r="6586" s="127" customFormat="1"/>
    <row r="6587" s="127" customFormat="1"/>
    <row r="6588" s="127" customFormat="1"/>
    <row r="6589" s="127" customFormat="1"/>
    <row r="6590" s="127" customFormat="1"/>
    <row r="6591" s="127" customFormat="1"/>
    <row r="6592" s="127" customFormat="1"/>
    <row r="6593" s="127" customFormat="1"/>
    <row r="6594" s="127" customFormat="1"/>
    <row r="6595" s="127" customFormat="1"/>
    <row r="6596" s="127" customFormat="1"/>
    <row r="6597" s="127" customFormat="1"/>
    <row r="6598" s="127" customFormat="1"/>
    <row r="6599" s="127" customFormat="1"/>
    <row r="6600" s="127" customFormat="1"/>
    <row r="6601" s="127" customFormat="1"/>
    <row r="6602" s="127" customFormat="1"/>
    <row r="6603" s="127" customFormat="1"/>
    <row r="6604" s="127" customFormat="1"/>
    <row r="6605" s="127" customFormat="1"/>
    <row r="6606" s="127" customFormat="1"/>
    <row r="6607" s="127" customFormat="1"/>
    <row r="6608" s="127" customFormat="1"/>
    <row r="6609" s="127" customFormat="1"/>
    <row r="6610" s="127" customFormat="1"/>
    <row r="6611" s="127" customFormat="1"/>
    <row r="6612" s="127" customFormat="1"/>
    <row r="6613" s="127" customFormat="1"/>
    <row r="6614" s="127" customFormat="1"/>
    <row r="6615" s="127" customFormat="1"/>
    <row r="6616" s="127" customFormat="1"/>
    <row r="6617" s="127" customFormat="1"/>
    <row r="6618" s="127" customFormat="1"/>
    <row r="6619" s="127" customFormat="1"/>
    <row r="6620" s="127" customFormat="1"/>
    <row r="6621" s="127" customFormat="1"/>
    <row r="6622" s="127" customFormat="1"/>
    <row r="6623" s="127" customFormat="1"/>
    <row r="6624" s="127" customFormat="1"/>
    <row r="6625" s="127" customFormat="1"/>
    <row r="6626" s="127" customFormat="1"/>
    <row r="6627" s="127" customFormat="1"/>
    <row r="6628" s="127" customFormat="1"/>
    <row r="6629" s="127" customFormat="1"/>
    <row r="6630" s="127" customFormat="1"/>
    <row r="6631" s="127" customFormat="1"/>
    <row r="6632" s="127" customFormat="1"/>
    <row r="6633" s="127" customFormat="1"/>
    <row r="6634" s="127" customFormat="1"/>
    <row r="6635" s="127" customFormat="1"/>
    <row r="6636" s="127" customFormat="1"/>
    <row r="6637" s="127" customFormat="1"/>
    <row r="6638" s="127" customFormat="1"/>
    <row r="6639" s="127" customFormat="1"/>
    <row r="6640" s="127" customFormat="1"/>
    <row r="6641" s="127" customFormat="1"/>
    <row r="6642" s="127" customFormat="1"/>
    <row r="6643" s="127" customFormat="1"/>
    <row r="6644" s="127" customFormat="1"/>
    <row r="6645" s="127" customFormat="1"/>
    <row r="6646" s="127" customFormat="1"/>
    <row r="6647" s="127" customFormat="1"/>
    <row r="6648" s="127" customFormat="1"/>
    <row r="6649" s="127" customFormat="1"/>
    <row r="6650" s="127" customFormat="1"/>
    <row r="6651" s="127" customFormat="1"/>
    <row r="6652" s="127" customFormat="1"/>
    <row r="6653" s="127" customFormat="1"/>
    <row r="6654" s="127" customFormat="1"/>
    <row r="6655" s="127" customFormat="1"/>
    <row r="6656" s="127" customFormat="1"/>
    <row r="6657" s="127" customFormat="1"/>
    <row r="6658" s="127" customFormat="1"/>
    <row r="6659" s="127" customFormat="1"/>
    <row r="6660" s="127" customFormat="1"/>
    <row r="6661" s="127" customFormat="1"/>
    <row r="6662" s="127" customFormat="1"/>
    <row r="6663" s="127" customFormat="1"/>
    <row r="6664" s="127" customFormat="1"/>
    <row r="6665" s="127" customFormat="1"/>
    <row r="6666" s="127" customFormat="1"/>
    <row r="6667" s="127" customFormat="1"/>
    <row r="6668" s="127" customFormat="1"/>
    <row r="6669" s="127" customFormat="1"/>
    <row r="6670" s="127" customFormat="1"/>
    <row r="6671" s="127" customFormat="1"/>
    <row r="6672" s="127" customFormat="1"/>
    <row r="6673" s="127" customFormat="1"/>
    <row r="6674" s="127" customFormat="1"/>
    <row r="6675" s="127" customFormat="1"/>
    <row r="6676" s="127" customFormat="1"/>
    <row r="6677" s="127" customFormat="1"/>
    <row r="6678" s="127" customFormat="1"/>
    <row r="6679" s="127" customFormat="1"/>
    <row r="6680" s="127" customFormat="1"/>
    <row r="6681" s="127" customFormat="1"/>
    <row r="6682" s="127" customFormat="1"/>
    <row r="6683" s="127" customFormat="1"/>
    <row r="6684" s="127" customFormat="1"/>
    <row r="6685" s="127" customFormat="1"/>
    <row r="6686" s="127" customFormat="1"/>
    <row r="6687" s="127" customFormat="1"/>
    <row r="6688" s="127" customFormat="1"/>
    <row r="6689" s="127" customFormat="1"/>
    <row r="6690" s="127" customFormat="1"/>
    <row r="6691" s="127" customFormat="1"/>
    <row r="6692" s="127" customFormat="1"/>
    <row r="6693" s="127" customFormat="1"/>
    <row r="6694" s="127" customFormat="1"/>
    <row r="6695" s="127" customFormat="1"/>
    <row r="6696" s="127" customFormat="1"/>
    <row r="6697" s="127" customFormat="1"/>
    <row r="6698" s="127" customFormat="1"/>
    <row r="6699" s="127" customFormat="1"/>
    <row r="6700" s="127" customFormat="1"/>
    <row r="6701" s="127" customFormat="1"/>
    <row r="6702" s="127" customFormat="1"/>
    <row r="6703" s="127" customFormat="1"/>
    <row r="6704" s="127" customFormat="1"/>
    <row r="6705" s="127" customFormat="1"/>
    <row r="6706" s="127" customFormat="1"/>
    <row r="6707" s="127" customFormat="1"/>
    <row r="6708" s="127" customFormat="1"/>
    <row r="6709" s="127" customFormat="1"/>
    <row r="6710" s="127" customFormat="1"/>
    <row r="6711" s="127" customFormat="1"/>
    <row r="6712" s="127" customFormat="1"/>
    <row r="6713" s="127" customFormat="1"/>
    <row r="6714" s="127" customFormat="1"/>
    <row r="6715" s="127" customFormat="1"/>
    <row r="6716" s="127" customFormat="1"/>
    <row r="6717" s="127" customFormat="1"/>
    <row r="6718" s="127" customFormat="1"/>
    <row r="6719" s="127" customFormat="1"/>
    <row r="6720" s="127" customFormat="1"/>
    <row r="6721" s="127" customFormat="1"/>
    <row r="6722" s="127" customFormat="1"/>
    <row r="6723" s="127" customFormat="1"/>
    <row r="6724" s="127" customFormat="1"/>
    <row r="6725" s="127" customFormat="1"/>
    <row r="6726" s="127" customFormat="1"/>
    <row r="6727" s="127" customFormat="1"/>
    <row r="6728" s="127" customFormat="1"/>
    <row r="6729" s="127" customFormat="1"/>
    <row r="6730" s="127" customFormat="1"/>
    <row r="6731" s="127" customFormat="1"/>
    <row r="6732" s="127" customFormat="1"/>
    <row r="6733" s="127" customFormat="1"/>
    <row r="6734" s="127" customFormat="1"/>
    <row r="6735" s="127" customFormat="1"/>
    <row r="6736" s="127" customFormat="1"/>
    <row r="6737" s="127" customFormat="1"/>
    <row r="6738" s="127" customFormat="1"/>
    <row r="6739" s="127" customFormat="1"/>
    <row r="6740" s="127" customFormat="1"/>
    <row r="6741" s="127" customFormat="1"/>
    <row r="6742" s="127" customFormat="1"/>
    <row r="6743" s="127" customFormat="1"/>
    <row r="6744" s="127" customFormat="1"/>
    <row r="6745" s="127" customFormat="1"/>
    <row r="6746" s="127" customFormat="1"/>
    <row r="6747" s="127" customFormat="1"/>
    <row r="6748" s="127" customFormat="1"/>
    <row r="6749" s="127" customFormat="1"/>
    <row r="6750" s="127" customFormat="1"/>
    <row r="6751" s="127" customFormat="1"/>
    <row r="6752" s="127" customFormat="1"/>
    <row r="6753" s="127" customFormat="1"/>
    <row r="6754" s="127" customFormat="1"/>
    <row r="6755" s="127" customFormat="1"/>
    <row r="6756" s="127" customFormat="1"/>
    <row r="6757" s="127" customFormat="1"/>
    <row r="6758" s="127" customFormat="1"/>
    <row r="6759" s="127" customFormat="1"/>
    <row r="6760" s="127" customFormat="1"/>
    <row r="6761" s="127" customFormat="1"/>
    <row r="6762" s="127" customFormat="1"/>
    <row r="6763" s="127" customFormat="1"/>
    <row r="6764" s="127" customFormat="1"/>
    <row r="6765" s="127" customFormat="1"/>
    <row r="6766" s="127" customFormat="1"/>
    <row r="6767" s="127" customFormat="1"/>
    <row r="6768" s="127" customFormat="1"/>
    <row r="6769" s="127" customFormat="1"/>
    <row r="6770" s="127" customFormat="1"/>
    <row r="6771" s="127" customFormat="1"/>
    <row r="6772" s="127" customFormat="1"/>
    <row r="6773" s="127" customFormat="1"/>
    <row r="6774" s="127" customFormat="1"/>
    <row r="6775" s="127" customFormat="1"/>
    <row r="6776" s="127" customFormat="1"/>
    <row r="6777" s="127" customFormat="1"/>
    <row r="6778" s="127" customFormat="1"/>
    <row r="6779" s="127" customFormat="1"/>
    <row r="6780" s="127" customFormat="1"/>
    <row r="6781" s="127" customFormat="1"/>
    <row r="6782" s="127" customFormat="1"/>
    <row r="6783" s="127" customFormat="1"/>
    <row r="6784" s="127" customFormat="1"/>
    <row r="6785" s="127" customFormat="1"/>
    <row r="6786" s="127" customFormat="1"/>
    <row r="6787" s="127" customFormat="1"/>
    <row r="6788" s="127" customFormat="1"/>
    <row r="6789" s="127" customFormat="1"/>
    <row r="6790" s="127" customFormat="1"/>
    <row r="6791" s="127" customFormat="1"/>
    <row r="6792" s="127" customFormat="1"/>
    <row r="6793" s="127" customFormat="1"/>
    <row r="6794" s="127" customFormat="1"/>
    <row r="6795" s="127" customFormat="1"/>
    <row r="6796" s="127" customFormat="1"/>
    <row r="6797" s="127" customFormat="1"/>
    <row r="6798" s="127" customFormat="1"/>
    <row r="6799" s="127" customFormat="1"/>
    <row r="6800" s="127" customFormat="1"/>
    <row r="6801" s="127" customFormat="1"/>
    <row r="6802" s="127" customFormat="1"/>
    <row r="6803" s="127" customFormat="1"/>
    <row r="6804" s="127" customFormat="1"/>
    <row r="6805" s="127" customFormat="1"/>
    <row r="6806" s="127" customFormat="1"/>
    <row r="6807" s="127" customFormat="1"/>
    <row r="6808" s="127" customFormat="1"/>
    <row r="6809" s="127" customFormat="1"/>
    <row r="6810" s="127" customFormat="1"/>
    <row r="6811" s="127" customFormat="1"/>
    <row r="6812" s="127" customFormat="1"/>
    <row r="6813" s="127" customFormat="1"/>
    <row r="6814" s="127" customFormat="1"/>
    <row r="6815" s="127" customFormat="1"/>
    <row r="6816" s="127" customFormat="1"/>
    <row r="6817" s="127" customFormat="1"/>
    <row r="6818" s="127" customFormat="1"/>
    <row r="6819" s="127" customFormat="1"/>
    <row r="6820" s="127" customFormat="1"/>
    <row r="6821" s="127" customFormat="1"/>
    <row r="6822" s="127" customFormat="1"/>
    <row r="6823" s="127" customFormat="1"/>
    <row r="6824" s="127" customFormat="1"/>
    <row r="6825" s="127" customFormat="1"/>
    <row r="6826" s="127" customFormat="1"/>
    <row r="6827" s="127" customFormat="1"/>
    <row r="6828" s="127" customFormat="1"/>
    <row r="6829" s="127" customFormat="1"/>
    <row r="6830" s="127" customFormat="1"/>
    <row r="6831" s="127" customFormat="1"/>
    <row r="6832" s="127" customFormat="1"/>
    <row r="6833" s="127" customFormat="1"/>
    <row r="6834" s="127" customFormat="1"/>
    <row r="6835" s="127" customFormat="1"/>
    <row r="6836" s="127" customFormat="1"/>
    <row r="6837" s="127" customFormat="1"/>
    <row r="6838" s="127" customFormat="1"/>
    <row r="6839" s="127" customFormat="1"/>
    <row r="6840" s="127" customFormat="1"/>
    <row r="6841" s="127" customFormat="1"/>
    <row r="6842" s="127" customFormat="1"/>
    <row r="6843" s="127" customFormat="1"/>
    <row r="6844" s="127" customFormat="1"/>
    <row r="6845" s="127" customFormat="1"/>
    <row r="6846" s="127" customFormat="1"/>
    <row r="6847" s="127" customFormat="1"/>
    <row r="6848" s="127" customFormat="1"/>
    <row r="6849" s="127" customFormat="1"/>
    <row r="6850" s="127" customFormat="1"/>
    <row r="6851" s="127" customFormat="1"/>
    <row r="6852" s="127" customFormat="1"/>
    <row r="6853" s="127" customFormat="1"/>
    <row r="6854" s="127" customFormat="1"/>
    <row r="6855" s="127" customFormat="1"/>
    <row r="6856" s="127" customFormat="1"/>
    <row r="6857" s="127" customFormat="1"/>
    <row r="6858" s="127" customFormat="1"/>
    <row r="6859" s="127" customFormat="1"/>
    <row r="6860" s="127" customFormat="1"/>
    <row r="6861" s="127" customFormat="1"/>
    <row r="6862" s="127" customFormat="1"/>
    <row r="6863" s="127" customFormat="1"/>
    <row r="6864" s="127" customFormat="1"/>
    <row r="6865" s="127" customFormat="1"/>
    <row r="6866" s="127" customFormat="1"/>
    <row r="6867" s="127" customFormat="1"/>
    <row r="6868" s="127" customFormat="1"/>
    <row r="6869" s="127" customFormat="1"/>
    <row r="6870" s="127" customFormat="1"/>
    <row r="6871" s="127" customFormat="1"/>
    <row r="6872" s="127" customFormat="1"/>
    <row r="6873" s="127" customFormat="1"/>
    <row r="6874" s="127" customFormat="1"/>
    <row r="6875" s="127" customFormat="1"/>
    <row r="6876" s="127" customFormat="1"/>
    <row r="6877" s="127" customFormat="1"/>
    <row r="6878" s="127" customFormat="1"/>
    <row r="6879" s="127" customFormat="1"/>
    <row r="6880" s="127" customFormat="1"/>
    <row r="6881" s="127" customFormat="1"/>
    <row r="6882" s="127" customFormat="1"/>
    <row r="6883" s="127" customFormat="1"/>
    <row r="6884" s="127" customFormat="1"/>
    <row r="6885" s="127" customFormat="1"/>
    <row r="6886" s="127" customFormat="1"/>
    <row r="6887" s="127" customFormat="1"/>
    <row r="6888" s="127" customFormat="1"/>
    <row r="6889" s="127" customFormat="1"/>
    <row r="6890" s="127" customFormat="1"/>
    <row r="6891" s="127" customFormat="1"/>
    <row r="6892" s="127" customFormat="1"/>
    <row r="6893" s="127" customFormat="1"/>
    <row r="6894" s="127" customFormat="1"/>
    <row r="6895" s="127" customFormat="1"/>
    <row r="6896" s="127" customFormat="1"/>
    <row r="6897" s="127" customFormat="1"/>
    <row r="6898" s="127" customFormat="1"/>
    <row r="6899" s="127" customFormat="1"/>
    <row r="6900" s="127" customFormat="1"/>
    <row r="6901" s="127" customFormat="1"/>
    <row r="6902" s="127" customFormat="1"/>
    <row r="6903" s="127" customFormat="1"/>
    <row r="6904" s="127" customFormat="1"/>
    <row r="6905" s="127" customFormat="1"/>
    <row r="6906" s="127" customFormat="1"/>
    <row r="6907" s="127" customFormat="1"/>
    <row r="6908" s="127" customFormat="1"/>
    <row r="6909" s="127" customFormat="1"/>
    <row r="6910" s="127" customFormat="1"/>
    <row r="6911" s="127" customFormat="1"/>
    <row r="6912" s="127" customFormat="1"/>
    <row r="6913" s="127" customFormat="1"/>
    <row r="6914" s="127" customFormat="1"/>
    <row r="6915" s="127" customFormat="1"/>
    <row r="6916" s="127" customFormat="1"/>
    <row r="6917" s="127" customFormat="1"/>
    <row r="6918" s="127" customFormat="1"/>
    <row r="6919" s="127" customFormat="1"/>
    <row r="6920" s="127" customFormat="1"/>
    <row r="6921" s="127" customFormat="1"/>
    <row r="6922" s="127" customFormat="1"/>
    <row r="6923" s="127" customFormat="1"/>
    <row r="6924" s="127" customFormat="1"/>
    <row r="6925" s="127" customFormat="1"/>
    <row r="6926" s="127" customFormat="1"/>
    <row r="6927" s="127" customFormat="1"/>
    <row r="6928" s="127" customFormat="1"/>
    <row r="6929" s="127" customFormat="1"/>
    <row r="6930" s="127" customFormat="1"/>
    <row r="6931" s="127" customFormat="1"/>
    <row r="6932" s="127" customFormat="1"/>
    <row r="6933" s="127" customFormat="1"/>
    <row r="6934" s="127" customFormat="1"/>
    <row r="6935" s="127" customFormat="1"/>
    <row r="6936" s="127" customFormat="1"/>
    <row r="6937" s="127" customFormat="1"/>
    <row r="6938" s="127" customFormat="1"/>
    <row r="6939" s="127" customFormat="1"/>
    <row r="6940" s="127" customFormat="1"/>
    <row r="6941" s="127" customFormat="1"/>
    <row r="6942" s="127" customFormat="1"/>
    <row r="6943" s="127" customFormat="1"/>
    <row r="6944" s="127" customFormat="1"/>
    <row r="6945" s="127" customFormat="1"/>
    <row r="6946" s="127" customFormat="1"/>
    <row r="6947" s="127" customFormat="1"/>
    <row r="6948" s="127" customFormat="1"/>
    <row r="6949" s="127" customFormat="1"/>
    <row r="6950" s="127" customFormat="1"/>
    <row r="6951" s="127" customFormat="1"/>
    <row r="6952" s="127" customFormat="1"/>
    <row r="6953" s="127" customFormat="1"/>
    <row r="6954" s="127" customFormat="1"/>
    <row r="6955" s="127" customFormat="1"/>
    <row r="6956" s="127" customFormat="1"/>
    <row r="6957" s="127" customFormat="1"/>
    <row r="6958" s="127" customFormat="1"/>
    <row r="6959" s="127" customFormat="1"/>
    <row r="6960" s="127" customFormat="1"/>
    <row r="6961" s="127" customFormat="1"/>
    <row r="6962" s="127" customFormat="1"/>
    <row r="6963" s="127" customFormat="1"/>
    <row r="6964" s="127" customFormat="1"/>
    <row r="6965" s="127" customFormat="1"/>
    <row r="6966" s="127" customFormat="1"/>
    <row r="6967" s="127" customFormat="1"/>
    <row r="6968" s="127" customFormat="1"/>
    <row r="6969" s="127" customFormat="1"/>
    <row r="6970" s="127" customFormat="1"/>
    <row r="6971" s="127" customFormat="1"/>
    <row r="6972" s="127" customFormat="1"/>
    <row r="6973" s="127" customFormat="1"/>
    <row r="6974" s="127" customFormat="1"/>
    <row r="6975" s="127" customFormat="1"/>
    <row r="6976" s="127" customFormat="1"/>
    <row r="6977" s="127" customFormat="1"/>
    <row r="6978" s="127" customFormat="1"/>
    <row r="6979" s="127" customFormat="1"/>
    <row r="6980" s="127" customFormat="1"/>
    <row r="6981" s="127" customFormat="1"/>
    <row r="6982" s="127" customFormat="1"/>
    <row r="6983" s="127" customFormat="1"/>
    <row r="6984" s="127" customFormat="1"/>
    <row r="6985" s="127" customFormat="1"/>
    <row r="6986" s="127" customFormat="1"/>
    <row r="6987" s="127" customFormat="1"/>
    <row r="6988" s="127" customFormat="1"/>
    <row r="6989" s="127" customFormat="1"/>
    <row r="6990" s="127" customFormat="1"/>
    <row r="6991" s="127" customFormat="1"/>
    <row r="6992" s="127" customFormat="1"/>
    <row r="6993" s="127" customFormat="1"/>
    <row r="6994" s="127" customFormat="1"/>
    <row r="6995" s="127" customFormat="1"/>
    <row r="6996" s="127" customFormat="1"/>
    <row r="6997" s="127" customFormat="1"/>
    <row r="6998" s="127" customFormat="1"/>
    <row r="6999" s="127" customFormat="1"/>
    <row r="7000" s="127" customFormat="1"/>
    <row r="7001" s="127" customFormat="1"/>
    <row r="7002" s="127" customFormat="1"/>
    <row r="7003" s="127" customFormat="1"/>
    <row r="7004" s="127" customFormat="1"/>
    <row r="7005" s="127" customFormat="1"/>
    <row r="7006" s="127" customFormat="1"/>
    <row r="7007" s="127" customFormat="1"/>
    <row r="7008" s="127" customFormat="1"/>
    <row r="7009" s="127" customFormat="1"/>
    <row r="7010" s="127" customFormat="1"/>
    <row r="7011" s="127" customFormat="1"/>
    <row r="7012" s="127" customFormat="1"/>
    <row r="7013" s="127" customFormat="1"/>
    <row r="7014" s="127" customFormat="1"/>
    <row r="7015" s="127" customFormat="1"/>
    <row r="7016" s="127" customFormat="1"/>
    <row r="7017" s="127" customFormat="1"/>
    <row r="7018" s="127" customFormat="1"/>
    <row r="7019" s="127" customFormat="1"/>
    <row r="7020" s="127" customFormat="1"/>
    <row r="7021" s="127" customFormat="1"/>
    <row r="7022" s="127" customFormat="1"/>
    <row r="7023" s="127" customFormat="1"/>
    <row r="7024" s="127" customFormat="1"/>
    <row r="7025" s="127" customFormat="1"/>
    <row r="7026" s="127" customFormat="1"/>
    <row r="7027" s="127" customFormat="1"/>
    <row r="7028" s="127" customFormat="1"/>
    <row r="7029" s="127" customFormat="1"/>
    <row r="7030" s="127" customFormat="1"/>
    <row r="7031" s="127" customFormat="1"/>
    <row r="7032" s="127" customFormat="1"/>
    <row r="7033" s="127" customFormat="1"/>
    <row r="7034" s="127" customFormat="1"/>
    <row r="7035" s="127" customFormat="1"/>
    <row r="7036" s="127" customFormat="1"/>
    <row r="7037" s="127" customFormat="1"/>
    <row r="7038" s="127" customFormat="1"/>
    <row r="7039" s="127" customFormat="1"/>
    <row r="7040" s="127" customFormat="1"/>
    <row r="7041" s="127" customFormat="1"/>
    <row r="7042" s="127" customFormat="1"/>
    <row r="7043" s="127" customFormat="1"/>
    <row r="7044" s="127" customFormat="1"/>
    <row r="7045" s="127" customFormat="1"/>
    <row r="7046" s="127" customFormat="1"/>
    <row r="7047" s="127" customFormat="1"/>
    <row r="7048" s="127" customFormat="1"/>
    <row r="7049" s="127" customFormat="1"/>
    <row r="7050" s="127" customFormat="1"/>
    <row r="7051" s="127" customFormat="1"/>
    <row r="7052" s="127" customFormat="1"/>
    <row r="7053" s="127" customFormat="1"/>
    <row r="7054" s="127" customFormat="1"/>
    <row r="7055" s="127" customFormat="1"/>
    <row r="7056" s="127" customFormat="1"/>
    <row r="7057" s="127" customFormat="1"/>
    <row r="7058" s="127" customFormat="1"/>
    <row r="7059" s="127" customFormat="1"/>
    <row r="7060" s="127" customFormat="1"/>
    <row r="7061" s="127" customFormat="1"/>
    <row r="7062" s="127" customFormat="1"/>
    <row r="7063" s="127" customFormat="1"/>
    <row r="7064" s="127" customFormat="1"/>
    <row r="7065" s="127" customFormat="1"/>
    <row r="7066" s="127" customFormat="1"/>
    <row r="7067" s="127" customFormat="1"/>
    <row r="7068" s="127" customFormat="1"/>
    <row r="7069" s="127" customFormat="1"/>
    <row r="7070" s="127" customFormat="1"/>
    <row r="7071" s="127" customFormat="1"/>
    <row r="7072" s="127" customFormat="1"/>
    <row r="7073" s="127" customFormat="1"/>
    <row r="7074" s="127" customFormat="1"/>
    <row r="7075" s="127" customFormat="1"/>
    <row r="7076" s="127" customFormat="1"/>
    <row r="7077" s="127" customFormat="1"/>
    <row r="7078" s="127" customFormat="1"/>
    <row r="7079" s="127" customFormat="1"/>
    <row r="7080" s="127" customFormat="1"/>
    <row r="7081" s="127" customFormat="1"/>
    <row r="7082" s="127" customFormat="1"/>
    <row r="7083" s="127" customFormat="1"/>
    <row r="7084" s="127" customFormat="1"/>
    <row r="7085" s="127" customFormat="1"/>
    <row r="7086" s="127" customFormat="1"/>
    <row r="7087" s="127" customFormat="1"/>
    <row r="7088" s="127" customFormat="1"/>
    <row r="7089" s="127" customFormat="1"/>
    <row r="7090" s="127" customFormat="1"/>
    <row r="7091" s="127" customFormat="1"/>
    <row r="7092" s="127" customFormat="1"/>
    <row r="7093" s="127" customFormat="1"/>
    <row r="7094" s="127" customFormat="1"/>
    <row r="7095" s="127" customFormat="1"/>
    <row r="7096" s="127" customFormat="1"/>
    <row r="7097" s="127" customFormat="1"/>
    <row r="7098" s="127" customFormat="1"/>
    <row r="7099" s="127" customFormat="1"/>
    <row r="7100" s="127" customFormat="1"/>
    <row r="7101" s="127" customFormat="1"/>
    <row r="7102" s="127" customFormat="1"/>
    <row r="7103" s="127" customFormat="1"/>
    <row r="7104" s="127" customFormat="1"/>
    <row r="7105" s="127" customFormat="1"/>
    <row r="7106" s="127" customFormat="1"/>
    <row r="7107" s="127" customFormat="1"/>
    <row r="7108" s="127" customFormat="1"/>
    <row r="7109" s="127" customFormat="1"/>
    <row r="7110" s="127" customFormat="1"/>
    <row r="7111" s="127" customFormat="1"/>
    <row r="7112" s="127" customFormat="1"/>
    <row r="7113" s="127" customFormat="1"/>
    <row r="7114" s="127" customFormat="1"/>
    <row r="7115" s="127" customFormat="1"/>
    <row r="7116" s="127" customFormat="1"/>
    <row r="7117" s="127" customFormat="1"/>
    <row r="7118" s="127" customFormat="1"/>
    <row r="7119" s="127" customFormat="1"/>
    <row r="7120" s="127" customFormat="1"/>
    <row r="7121" s="127" customFormat="1"/>
    <row r="7122" s="127" customFormat="1"/>
    <row r="7123" s="127" customFormat="1"/>
    <row r="7124" s="127" customFormat="1"/>
    <row r="7125" s="127" customFormat="1"/>
    <row r="7126" s="127" customFormat="1"/>
    <row r="7127" s="127" customFormat="1"/>
    <row r="7128" s="127" customFormat="1"/>
    <row r="7129" s="127" customFormat="1"/>
    <row r="7130" s="127" customFormat="1"/>
    <row r="7131" s="127" customFormat="1"/>
    <row r="7132" s="127" customFormat="1"/>
    <row r="7133" s="127" customFormat="1"/>
    <row r="7134" s="127" customFormat="1"/>
    <row r="7135" s="127" customFormat="1"/>
    <row r="7136" s="127" customFormat="1"/>
    <row r="7137" s="127" customFormat="1"/>
    <row r="7138" s="127" customFormat="1"/>
    <row r="7139" s="127" customFormat="1"/>
    <row r="7140" s="127" customFormat="1"/>
    <row r="7141" s="127" customFormat="1"/>
    <row r="7142" s="127" customFormat="1"/>
    <row r="7143" s="127" customFormat="1"/>
    <row r="7144" s="127" customFormat="1"/>
    <row r="7145" s="127" customFormat="1"/>
    <row r="7146" s="127" customFormat="1"/>
    <row r="7147" s="127" customFormat="1"/>
    <row r="7148" s="127" customFormat="1"/>
    <row r="7149" s="127" customFormat="1"/>
    <row r="7150" s="127" customFormat="1"/>
    <row r="7151" s="127" customFormat="1"/>
    <row r="7152" s="127" customFormat="1"/>
    <row r="7153" s="127" customFormat="1"/>
    <row r="7154" s="127" customFormat="1"/>
    <row r="7155" s="127" customFormat="1"/>
    <row r="7156" s="127" customFormat="1"/>
    <row r="7157" s="127" customFormat="1"/>
    <row r="7158" s="127" customFormat="1"/>
    <row r="7159" s="127" customFormat="1"/>
    <row r="7160" s="127" customFormat="1"/>
    <row r="7161" s="127" customFormat="1"/>
    <row r="7162" s="127" customFormat="1"/>
    <row r="7163" s="127" customFormat="1"/>
    <row r="7164" s="127" customFormat="1"/>
    <row r="7165" s="127" customFormat="1"/>
    <row r="7166" s="127" customFormat="1"/>
    <row r="7167" s="127" customFormat="1"/>
    <row r="7168" s="127" customFormat="1"/>
    <row r="7169" s="127" customFormat="1"/>
    <row r="7170" s="127" customFormat="1"/>
    <row r="7171" s="127" customFormat="1"/>
    <row r="7172" s="127" customFormat="1"/>
    <row r="7173" s="127" customFormat="1"/>
    <row r="7174" s="127" customFormat="1"/>
    <row r="7175" s="127" customFormat="1"/>
    <row r="7176" s="127" customFormat="1"/>
    <row r="7177" s="127" customFormat="1"/>
    <row r="7178" s="127" customFormat="1"/>
    <row r="7179" s="127" customFormat="1"/>
    <row r="7180" s="127" customFormat="1"/>
    <row r="7181" s="127" customFormat="1"/>
    <row r="7182" s="127" customFormat="1"/>
    <row r="7183" s="127" customFormat="1"/>
    <row r="7184" s="127" customFormat="1"/>
    <row r="7185" s="127" customFormat="1"/>
    <row r="7186" s="127" customFormat="1"/>
    <row r="7187" s="127" customFormat="1"/>
    <row r="7188" s="127" customFormat="1"/>
    <row r="7189" s="127" customFormat="1"/>
    <row r="7190" s="127" customFormat="1"/>
    <row r="7191" s="127" customFormat="1"/>
    <row r="7192" s="127" customFormat="1"/>
    <row r="7193" s="127" customFormat="1"/>
    <row r="7194" s="127" customFormat="1"/>
    <row r="7195" s="127" customFormat="1"/>
    <row r="7196" s="127" customFormat="1"/>
    <row r="7197" s="127" customFormat="1"/>
    <row r="7198" s="127" customFormat="1"/>
    <row r="7199" s="127" customFormat="1"/>
    <row r="7200" s="127" customFormat="1"/>
    <row r="7201" s="127" customFormat="1"/>
    <row r="7202" s="127" customFormat="1"/>
    <row r="7203" s="127" customFormat="1"/>
    <row r="7204" s="127" customFormat="1"/>
    <row r="7205" s="127" customFormat="1"/>
    <row r="7206" s="127" customFormat="1"/>
    <row r="7207" s="127" customFormat="1"/>
    <row r="7208" s="127" customFormat="1"/>
    <row r="7209" s="127" customFormat="1"/>
    <row r="7210" s="127" customFormat="1"/>
    <row r="7211" s="127" customFormat="1"/>
    <row r="7212" s="127" customFormat="1"/>
    <row r="7213" s="127" customFormat="1"/>
    <row r="7214" s="127" customFormat="1"/>
    <row r="7215" s="127" customFormat="1"/>
    <row r="7216" s="127" customFormat="1"/>
    <row r="7217" s="127" customFormat="1"/>
    <row r="7218" s="127" customFormat="1"/>
    <row r="7219" s="127" customFormat="1"/>
    <row r="7220" s="127" customFormat="1"/>
    <row r="7221" s="127" customFormat="1"/>
    <row r="7222" s="127" customFormat="1"/>
    <row r="7223" s="127" customFormat="1"/>
    <row r="7224" s="127" customFormat="1"/>
    <row r="7225" s="127" customFormat="1"/>
    <row r="7226" s="127" customFormat="1"/>
    <row r="7227" s="127" customFormat="1"/>
    <row r="7228" s="127" customFormat="1"/>
    <row r="7229" s="127" customFormat="1"/>
    <row r="7230" s="127" customFormat="1"/>
    <row r="7231" s="127" customFormat="1"/>
    <row r="7232" s="127" customFormat="1"/>
    <row r="7233" s="127" customFormat="1"/>
    <row r="7234" s="127" customFormat="1"/>
    <row r="7235" s="127" customFormat="1"/>
    <row r="7236" s="127" customFormat="1"/>
    <row r="7237" s="127" customFormat="1"/>
    <row r="7238" s="127" customFormat="1"/>
    <row r="7239" s="127" customFormat="1"/>
    <row r="7240" s="127" customFormat="1"/>
    <row r="7241" s="127" customFormat="1"/>
    <row r="7242" s="127" customFormat="1"/>
    <row r="7243" s="127" customFormat="1"/>
    <row r="7244" s="127" customFormat="1"/>
    <row r="7245" s="127" customFormat="1"/>
    <row r="7246" s="127" customFormat="1"/>
    <row r="7247" s="127" customFormat="1"/>
    <row r="7248" s="127" customFormat="1"/>
    <row r="7249" s="127" customFormat="1"/>
    <row r="7250" s="127" customFormat="1"/>
    <row r="7251" s="127" customFormat="1"/>
    <row r="7252" s="127" customFormat="1"/>
    <row r="7253" s="127" customFormat="1"/>
    <row r="7254" s="127" customFormat="1"/>
    <row r="7255" s="127" customFormat="1"/>
    <row r="7256" s="127" customFormat="1"/>
    <row r="7257" s="127" customFormat="1"/>
    <row r="7258" s="127" customFormat="1"/>
    <row r="7259" s="127" customFormat="1"/>
    <row r="7260" s="127" customFormat="1"/>
    <row r="7261" s="127" customFormat="1"/>
    <row r="7262" s="127" customFormat="1"/>
    <row r="7263" s="127" customFormat="1"/>
    <row r="7264" s="127" customFormat="1"/>
    <row r="7265" s="127" customFormat="1"/>
    <row r="7266" s="127" customFormat="1"/>
    <row r="7267" s="127" customFormat="1"/>
    <row r="7268" s="127" customFormat="1"/>
    <row r="7269" s="127" customFormat="1"/>
    <row r="7270" s="127" customFormat="1"/>
    <row r="7271" s="127" customFormat="1"/>
    <row r="7272" s="127" customFormat="1"/>
    <row r="7273" s="127" customFormat="1"/>
    <row r="7274" s="127" customFormat="1"/>
    <row r="7275" s="127" customFormat="1"/>
    <row r="7276" s="127" customFormat="1"/>
    <row r="7277" s="127" customFormat="1"/>
    <row r="7278" s="127" customFormat="1"/>
    <row r="7279" s="127" customFormat="1"/>
    <row r="7280" s="127" customFormat="1"/>
    <row r="7281" s="127" customFormat="1"/>
    <row r="7282" s="127" customFormat="1"/>
    <row r="7283" s="127" customFormat="1"/>
    <row r="7284" s="127" customFormat="1"/>
    <row r="7285" s="127" customFormat="1"/>
    <row r="7286" s="127" customFormat="1"/>
    <row r="7287" s="127" customFormat="1"/>
    <row r="7288" s="127" customFormat="1"/>
    <row r="7289" s="127" customFormat="1"/>
    <row r="7290" s="127" customFormat="1"/>
    <row r="7291" s="127" customFormat="1"/>
    <row r="7292" s="127" customFormat="1"/>
    <row r="7293" s="127" customFormat="1"/>
    <row r="7294" s="127" customFormat="1"/>
    <row r="7295" s="127" customFormat="1"/>
    <row r="7296" s="127" customFormat="1"/>
    <row r="7297" s="127" customFormat="1"/>
    <row r="7298" s="127" customFormat="1"/>
    <row r="7299" s="127" customFormat="1"/>
    <row r="7300" s="127" customFormat="1"/>
    <row r="7301" s="127" customFormat="1"/>
    <row r="7302" s="127" customFormat="1"/>
    <row r="7303" s="127" customFormat="1"/>
    <row r="7304" s="127" customFormat="1"/>
    <row r="7305" s="127" customFormat="1"/>
    <row r="7306" s="127" customFormat="1"/>
    <row r="7307" s="127" customFormat="1"/>
    <row r="7308" s="127" customFormat="1"/>
    <row r="7309" s="127" customFormat="1"/>
    <row r="7310" s="127" customFormat="1"/>
    <row r="7311" s="127" customFormat="1"/>
    <row r="7312" s="127" customFormat="1"/>
    <row r="7313" s="127" customFormat="1"/>
    <row r="7314" s="127" customFormat="1"/>
    <row r="7315" s="127" customFormat="1"/>
    <row r="7316" s="127" customFormat="1"/>
    <row r="7317" s="127" customFormat="1"/>
    <row r="7318" s="127" customFormat="1"/>
    <row r="7319" s="127" customFormat="1"/>
    <row r="7320" s="127" customFormat="1"/>
    <row r="7321" s="127" customFormat="1"/>
    <row r="7322" s="127" customFormat="1"/>
    <row r="7323" s="127" customFormat="1"/>
    <row r="7324" s="127" customFormat="1"/>
    <row r="7325" s="127" customFormat="1"/>
    <row r="7326" s="127" customFormat="1"/>
    <row r="7327" s="127" customFormat="1"/>
    <row r="7328" s="127" customFormat="1"/>
    <row r="7329" s="127" customFormat="1"/>
    <row r="7330" s="127" customFormat="1"/>
    <row r="7331" s="127" customFormat="1"/>
    <row r="7332" s="127" customFormat="1"/>
    <row r="7333" s="127" customFormat="1"/>
    <row r="7334" s="127" customFormat="1"/>
    <row r="7335" s="127" customFormat="1"/>
    <row r="7336" s="127" customFormat="1"/>
    <row r="7337" s="127" customFormat="1"/>
    <row r="7338" s="127" customFormat="1"/>
    <row r="7339" s="127" customFormat="1"/>
    <row r="7340" s="127" customFormat="1"/>
    <row r="7341" s="127" customFormat="1"/>
    <row r="7342" s="127" customFormat="1"/>
    <row r="7343" s="127" customFormat="1"/>
    <row r="7344" s="127" customFormat="1"/>
    <row r="7345" s="127" customFormat="1"/>
    <row r="7346" s="127" customFormat="1"/>
    <row r="7347" s="127" customFormat="1"/>
    <row r="7348" s="127" customFormat="1"/>
    <row r="7349" s="127" customFormat="1"/>
    <row r="7350" s="127" customFormat="1"/>
    <row r="7351" s="127" customFormat="1"/>
    <row r="7352" s="127" customFormat="1"/>
    <row r="7353" s="127" customFormat="1"/>
    <row r="7354" s="127" customFormat="1"/>
    <row r="7355" s="127" customFormat="1"/>
    <row r="7356" s="127" customFormat="1"/>
    <row r="7357" s="127" customFormat="1"/>
    <row r="7358" s="127" customFormat="1"/>
    <row r="7359" s="127" customFormat="1"/>
    <row r="7360" s="127" customFormat="1"/>
    <row r="7361" s="127" customFormat="1"/>
    <row r="7362" s="127" customFormat="1"/>
    <row r="7363" s="127" customFormat="1"/>
    <row r="7364" s="127" customFormat="1"/>
    <row r="7365" s="127" customFormat="1"/>
    <row r="7366" s="127" customFormat="1"/>
    <row r="7367" s="127" customFormat="1"/>
    <row r="7368" s="127" customFormat="1"/>
    <row r="7369" s="127" customFormat="1"/>
    <row r="7370" s="127" customFormat="1"/>
    <row r="7371" s="127" customFormat="1"/>
    <row r="7372" s="127" customFormat="1"/>
    <row r="7373" s="127" customFormat="1"/>
    <row r="7374" s="127" customFormat="1"/>
    <row r="7375" s="127" customFormat="1"/>
    <row r="7376" s="127" customFormat="1"/>
    <row r="7377" s="127" customFormat="1"/>
    <row r="7378" s="127" customFormat="1"/>
    <row r="7379" s="127" customFormat="1"/>
    <row r="7380" s="127" customFormat="1"/>
    <row r="7381" s="127" customFormat="1"/>
    <row r="7382" s="127" customFormat="1"/>
    <row r="7383" s="127" customFormat="1"/>
    <row r="7384" s="127" customFormat="1"/>
    <row r="7385" s="127" customFormat="1"/>
    <row r="7386" s="127" customFormat="1"/>
    <row r="7387" s="127" customFormat="1"/>
    <row r="7388" s="127" customFormat="1"/>
    <row r="7389" s="127" customFormat="1"/>
    <row r="7390" s="127" customFormat="1"/>
    <row r="7391" s="127" customFormat="1"/>
    <row r="7392" s="127" customFormat="1"/>
    <row r="7393" s="127" customFormat="1"/>
    <row r="7394" s="127" customFormat="1"/>
    <row r="7395" s="127" customFormat="1"/>
    <row r="7396" s="127" customFormat="1"/>
    <row r="7397" s="127" customFormat="1"/>
    <row r="7398" s="127" customFormat="1"/>
    <row r="7399" s="127" customFormat="1"/>
    <row r="7400" s="127" customFormat="1"/>
    <row r="7401" s="127" customFormat="1"/>
    <row r="7402" s="127" customFormat="1"/>
    <row r="7403" s="127" customFormat="1"/>
    <row r="7404" s="127" customFormat="1"/>
    <row r="7405" s="127" customFormat="1"/>
    <row r="7406" s="127" customFormat="1"/>
    <row r="7407" s="127" customFormat="1"/>
    <row r="7408" s="127" customFormat="1"/>
    <row r="7409" s="127" customFormat="1"/>
    <row r="7410" s="127" customFormat="1"/>
    <row r="7411" s="127" customFormat="1"/>
    <row r="7412" s="127" customFormat="1"/>
    <row r="7413" s="127" customFormat="1"/>
    <row r="7414" s="127" customFormat="1"/>
    <row r="7415" s="127" customFormat="1"/>
    <row r="7416" s="127" customFormat="1"/>
    <row r="7417" s="127" customFormat="1"/>
    <row r="7418" s="127" customFormat="1"/>
    <row r="7419" s="127" customFormat="1"/>
    <row r="7420" s="127" customFormat="1"/>
    <row r="7421" s="127" customFormat="1"/>
    <row r="7422" s="127" customFormat="1"/>
    <row r="7423" s="127" customFormat="1"/>
    <row r="7424" s="127" customFormat="1"/>
    <row r="7425" s="127" customFormat="1"/>
    <row r="7426" s="127" customFormat="1"/>
    <row r="7427" s="127" customFormat="1"/>
    <row r="7428" s="127" customFormat="1"/>
    <row r="7429" s="127" customFormat="1"/>
    <row r="7430" s="127" customFormat="1"/>
    <row r="7431" s="127" customFormat="1"/>
    <row r="7432" s="127" customFormat="1"/>
    <row r="7433" s="127" customFormat="1"/>
    <row r="7434" s="127" customFormat="1"/>
    <row r="7435" s="127" customFormat="1"/>
    <row r="7436" s="127" customFormat="1"/>
    <row r="7437" s="127" customFormat="1"/>
    <row r="7438" s="127" customFormat="1"/>
    <row r="7439" s="127" customFormat="1"/>
    <row r="7440" s="127" customFormat="1"/>
    <row r="7441" s="127" customFormat="1"/>
    <row r="7442" s="127" customFormat="1"/>
    <row r="7443" s="127" customFormat="1"/>
    <row r="7444" s="127" customFormat="1"/>
    <row r="7445" s="127" customFormat="1"/>
    <row r="7446" s="127" customFormat="1"/>
    <row r="7447" s="127" customFormat="1"/>
    <row r="7448" s="127" customFormat="1"/>
    <row r="7449" s="127" customFormat="1"/>
    <row r="7450" s="127" customFormat="1"/>
    <row r="7451" s="127" customFormat="1"/>
    <row r="7452" s="127" customFormat="1"/>
    <row r="7453" s="127" customFormat="1"/>
    <row r="7454" s="127" customFormat="1"/>
    <row r="7455" s="127" customFormat="1"/>
    <row r="7456" s="127" customFormat="1"/>
    <row r="7457" s="127" customFormat="1"/>
    <row r="7458" s="127" customFormat="1"/>
    <row r="7459" s="127" customFormat="1"/>
    <row r="7460" s="127" customFormat="1"/>
    <row r="7461" s="127" customFormat="1"/>
    <row r="7462" s="127" customFormat="1"/>
    <row r="7463" s="127" customFormat="1"/>
    <row r="7464" s="127" customFormat="1"/>
    <row r="7465" s="127" customFormat="1"/>
    <row r="7466" s="127" customFormat="1"/>
    <row r="7467" s="127" customFormat="1"/>
    <row r="7468" s="127" customFormat="1"/>
    <row r="7469" s="127" customFormat="1"/>
    <row r="7470" s="127" customFormat="1"/>
    <row r="7471" s="127" customFormat="1"/>
    <row r="7472" s="127" customFormat="1"/>
    <row r="7473" s="127" customFormat="1"/>
    <row r="7474" s="127" customFormat="1"/>
    <row r="7475" s="127" customFormat="1"/>
    <row r="7476" s="127" customFormat="1"/>
    <row r="7477" s="127" customFormat="1"/>
    <row r="7478" s="127" customFormat="1"/>
    <row r="7479" s="127" customFormat="1"/>
    <row r="7480" s="127" customFormat="1"/>
    <row r="7481" s="127" customFormat="1"/>
    <row r="7482" s="127" customFormat="1"/>
    <row r="7483" s="127" customFormat="1"/>
    <row r="7484" s="127" customFormat="1"/>
    <row r="7485" s="127" customFormat="1"/>
    <row r="7486" s="127" customFormat="1"/>
    <row r="7487" s="127" customFormat="1"/>
    <row r="7488" s="127" customFormat="1"/>
    <row r="7489" s="127" customFormat="1"/>
    <row r="7490" s="127" customFormat="1"/>
    <row r="7491" s="127" customFormat="1"/>
    <row r="7492" s="127" customFormat="1"/>
    <row r="7493" s="127" customFormat="1"/>
    <row r="7494" s="127" customFormat="1"/>
    <row r="7495" s="127" customFormat="1"/>
    <row r="7496" s="127" customFormat="1"/>
    <row r="7497" s="127" customFormat="1"/>
    <row r="7498" s="127" customFormat="1"/>
    <row r="7499" s="127" customFormat="1"/>
    <row r="7500" s="127" customFormat="1"/>
    <row r="7501" s="127" customFormat="1"/>
    <row r="7502" s="127" customFormat="1"/>
    <row r="7503" s="127" customFormat="1"/>
    <row r="7504" s="127" customFormat="1"/>
    <row r="7505" s="127" customFormat="1"/>
    <row r="7506" s="127" customFormat="1"/>
    <row r="7507" s="127" customFormat="1"/>
    <row r="7508" s="127" customFormat="1"/>
    <row r="7509" s="127" customFormat="1"/>
    <row r="7510" s="127" customFormat="1"/>
    <row r="7511" s="127" customFormat="1"/>
    <row r="7512" s="127" customFormat="1"/>
    <row r="7513" s="127" customFormat="1"/>
    <row r="7514" s="127" customFormat="1"/>
    <row r="7515" s="127" customFormat="1"/>
    <row r="7516" s="127" customFormat="1"/>
    <row r="7517" s="127" customFormat="1"/>
    <row r="7518" s="127" customFormat="1"/>
    <row r="7519" s="127" customFormat="1"/>
    <row r="7520" s="127" customFormat="1"/>
    <row r="7521" s="127" customFormat="1"/>
    <row r="7522" s="127" customFormat="1"/>
    <row r="7523" s="127" customFormat="1"/>
    <row r="7524" s="127" customFormat="1"/>
    <row r="7525" s="127" customFormat="1"/>
    <row r="7526" s="127" customFormat="1"/>
    <row r="7527" s="127" customFormat="1"/>
    <row r="7528" s="127" customFormat="1"/>
    <row r="7529" s="127" customFormat="1"/>
    <row r="7530" s="127" customFormat="1"/>
    <row r="7531" s="127" customFormat="1"/>
    <row r="7532" s="127" customFormat="1"/>
    <row r="7533" s="127" customFormat="1"/>
    <row r="7534" s="127" customFormat="1"/>
    <row r="7535" s="127" customFormat="1"/>
    <row r="7536" s="127" customFormat="1"/>
    <row r="7537" s="127" customFormat="1"/>
    <row r="7538" s="127" customFormat="1"/>
    <row r="7539" s="127" customFormat="1"/>
    <row r="7540" s="127" customFormat="1"/>
    <row r="7541" s="127" customFormat="1"/>
    <row r="7542" s="127" customFormat="1"/>
    <row r="7543" s="127" customFormat="1"/>
    <row r="7544" s="127" customFormat="1"/>
    <row r="7545" s="127" customFormat="1"/>
    <row r="7546" s="127" customFormat="1"/>
    <row r="7547" s="127" customFormat="1"/>
    <row r="7548" s="127" customFormat="1"/>
    <row r="7549" s="127" customFormat="1"/>
    <row r="7550" s="127" customFormat="1"/>
    <row r="7551" s="127" customFormat="1"/>
    <row r="7552" s="127" customFormat="1"/>
    <row r="7553" s="127" customFormat="1"/>
    <row r="7554" s="127" customFormat="1"/>
    <row r="7555" s="127" customFormat="1"/>
    <row r="7556" s="127" customFormat="1"/>
    <row r="7557" s="127" customFormat="1"/>
    <row r="7558" s="127" customFormat="1"/>
    <row r="7559" s="127" customFormat="1"/>
    <row r="7560" s="127" customFormat="1"/>
    <row r="7561" s="127" customFormat="1"/>
    <row r="7562" s="127" customFormat="1"/>
    <row r="7563" s="127" customFormat="1"/>
    <row r="7564" s="127" customFormat="1"/>
    <row r="7565" s="127" customFormat="1"/>
    <row r="7566" s="127" customFormat="1"/>
    <row r="7567" s="127" customFormat="1"/>
    <row r="7568" s="127" customFormat="1"/>
    <row r="7569" s="127" customFormat="1"/>
    <row r="7570" s="127" customFormat="1"/>
    <row r="7571" s="127" customFormat="1"/>
    <row r="7572" s="127" customFormat="1"/>
    <row r="7573" s="127" customFormat="1"/>
    <row r="7574" s="127" customFormat="1"/>
    <row r="7575" s="127" customFormat="1"/>
    <row r="7576" s="127" customFormat="1"/>
    <row r="7577" s="127" customFormat="1"/>
    <row r="7578" s="127" customFormat="1"/>
    <row r="7579" s="127" customFormat="1"/>
    <row r="7580" s="127" customFormat="1"/>
    <row r="7581" s="127" customFormat="1"/>
    <row r="7582" s="127" customFormat="1"/>
    <row r="7583" s="127" customFormat="1"/>
    <row r="7584" s="127" customFormat="1"/>
    <row r="7585" s="127" customFormat="1"/>
    <row r="7586" s="127" customFormat="1"/>
    <row r="7587" s="127" customFormat="1"/>
    <row r="7588" s="127" customFormat="1"/>
    <row r="7589" s="127" customFormat="1"/>
    <row r="7590" s="127" customFormat="1"/>
    <row r="7591" s="127" customFormat="1"/>
    <row r="7592" s="127" customFormat="1"/>
    <row r="7593" s="127" customFormat="1"/>
    <row r="7594" s="127" customFormat="1"/>
    <row r="7595" s="127" customFormat="1"/>
    <row r="7596" s="127" customFormat="1"/>
    <row r="7597" s="127" customFormat="1"/>
    <row r="7598" s="127" customFormat="1"/>
    <row r="7599" s="127" customFormat="1"/>
    <row r="7600" s="127" customFormat="1"/>
    <row r="7601" s="127" customFormat="1"/>
    <row r="7602" s="127" customFormat="1"/>
    <row r="7603" s="127" customFormat="1"/>
    <row r="7604" s="127" customFormat="1"/>
    <row r="7605" s="127" customFormat="1"/>
    <row r="7606" s="127" customFormat="1"/>
    <row r="7607" s="127" customFormat="1"/>
    <row r="7608" s="127" customFormat="1"/>
    <row r="7609" s="127" customFormat="1"/>
    <row r="7610" s="127" customFormat="1"/>
    <row r="7611" s="127" customFormat="1"/>
    <row r="7612" s="127" customFormat="1"/>
    <row r="7613" s="127" customFormat="1"/>
    <row r="7614" s="127" customFormat="1"/>
    <row r="7615" s="127" customFormat="1"/>
    <row r="7616" s="127" customFormat="1"/>
    <row r="7617" s="127" customFormat="1"/>
    <row r="7618" s="127" customFormat="1"/>
    <row r="7619" s="127" customFormat="1"/>
    <row r="7620" s="127" customFormat="1"/>
    <row r="7621" s="127" customFormat="1"/>
    <row r="7622" s="127" customFormat="1"/>
    <row r="7623" s="127" customFormat="1"/>
    <row r="7624" s="127" customFormat="1"/>
    <row r="7625" s="127" customFormat="1"/>
    <row r="7626" s="127" customFormat="1"/>
    <row r="7627" s="127" customFormat="1"/>
    <row r="7628" s="127" customFormat="1"/>
    <row r="7629" s="127" customFormat="1"/>
    <row r="7630" s="127" customFormat="1"/>
    <row r="7631" s="127" customFormat="1"/>
    <row r="7632" s="127" customFormat="1"/>
    <row r="7633" s="127" customFormat="1"/>
    <row r="7634" s="127" customFormat="1"/>
    <row r="7635" s="127" customFormat="1"/>
    <row r="7636" s="127" customFormat="1"/>
    <row r="7637" s="127" customFormat="1"/>
    <row r="7638" s="127" customFormat="1"/>
    <row r="7639" s="127" customFormat="1"/>
    <row r="7640" s="127" customFormat="1"/>
    <row r="7641" s="127" customFormat="1"/>
    <row r="7642" s="127" customFormat="1"/>
    <row r="7643" s="127" customFormat="1"/>
    <row r="7644" s="127" customFormat="1"/>
    <row r="7645" s="127" customFormat="1"/>
    <row r="7646" s="127" customFormat="1"/>
    <row r="7647" s="127" customFormat="1"/>
    <row r="7648" s="127" customFormat="1"/>
    <row r="7649" s="127" customFormat="1"/>
    <row r="7650" s="127" customFormat="1"/>
    <row r="7651" s="127" customFormat="1"/>
    <row r="7652" s="127" customFormat="1"/>
    <row r="7653" s="127" customFormat="1"/>
    <row r="7654" s="127" customFormat="1"/>
    <row r="7655" s="127" customFormat="1"/>
    <row r="7656" s="127" customFormat="1"/>
    <row r="7657" s="127" customFormat="1"/>
    <row r="7658" s="127" customFormat="1"/>
    <row r="7659" s="127" customFormat="1"/>
    <row r="7660" s="127" customFormat="1"/>
    <row r="7661" s="127" customFormat="1"/>
    <row r="7662" s="127" customFormat="1"/>
    <row r="7663" s="127" customFormat="1"/>
    <row r="7664" s="127" customFormat="1"/>
    <row r="7665" s="127" customFormat="1"/>
    <row r="7666" s="127" customFormat="1"/>
    <row r="7667" s="127" customFormat="1"/>
    <row r="7668" s="127" customFormat="1"/>
    <row r="7669" s="127" customFormat="1"/>
    <row r="7670" s="127" customFormat="1"/>
    <row r="7671" s="127" customFormat="1"/>
    <row r="7672" s="127" customFormat="1"/>
    <row r="7673" s="127" customFormat="1"/>
    <row r="7674" s="127" customFormat="1"/>
    <row r="7675" s="127" customFormat="1"/>
    <row r="7676" s="127" customFormat="1"/>
    <row r="7677" s="127" customFormat="1"/>
    <row r="7678" s="127" customFormat="1"/>
    <row r="7679" s="127" customFormat="1"/>
    <row r="7680" s="127" customFormat="1"/>
    <row r="7681" s="127" customFormat="1"/>
    <row r="7682" s="127" customFormat="1"/>
    <row r="7683" s="127" customFormat="1"/>
    <row r="7684" s="127" customFormat="1"/>
    <row r="7685" s="127" customFormat="1"/>
    <row r="7686" s="127" customFormat="1"/>
    <row r="7687" s="127" customFormat="1"/>
    <row r="7688" s="127" customFormat="1"/>
    <row r="7689" s="127" customFormat="1"/>
    <row r="7690" s="127" customFormat="1"/>
    <row r="7691" s="127" customFormat="1"/>
    <row r="7692" s="127" customFormat="1"/>
    <row r="7693" s="127" customFormat="1"/>
    <row r="7694" s="127" customFormat="1"/>
    <row r="7695" s="127" customFormat="1"/>
    <row r="7696" s="127" customFormat="1"/>
    <row r="7697" s="127" customFormat="1"/>
    <row r="7698" s="127" customFormat="1"/>
    <row r="7699" s="127" customFormat="1"/>
    <row r="7700" s="127" customFormat="1"/>
    <row r="7701" s="127" customFormat="1"/>
    <row r="7702" s="127" customFormat="1"/>
    <row r="7703" s="127" customFormat="1"/>
    <row r="7704" s="127" customFormat="1"/>
    <row r="7705" s="127" customFormat="1"/>
    <row r="7706" s="127" customFormat="1"/>
    <row r="7707" s="127" customFormat="1"/>
    <row r="7708" s="127" customFormat="1"/>
    <row r="7709" s="127" customFormat="1"/>
    <row r="7710" s="127" customFormat="1"/>
    <row r="7711" s="127" customFormat="1"/>
    <row r="7712" s="127" customFormat="1"/>
    <row r="7713" s="127" customFormat="1"/>
    <row r="7714" s="127" customFormat="1"/>
    <row r="7715" s="127" customFormat="1"/>
    <row r="7716" s="127" customFormat="1"/>
    <row r="7717" s="127" customFormat="1"/>
    <row r="7718" s="127" customFormat="1"/>
    <row r="7719" s="127" customFormat="1"/>
    <row r="7720" s="127" customFormat="1"/>
    <row r="7721" s="127" customFormat="1"/>
    <row r="7722" s="127" customFormat="1"/>
    <row r="7723" s="127" customFormat="1"/>
    <row r="7724" s="127" customFormat="1"/>
    <row r="7725" s="127" customFormat="1"/>
    <row r="7726" s="127" customFormat="1"/>
    <row r="7727" s="127" customFormat="1"/>
    <row r="7728" s="127" customFormat="1"/>
    <row r="7729" s="127" customFormat="1"/>
    <row r="7730" s="127" customFormat="1"/>
    <row r="7731" s="127" customFormat="1"/>
    <row r="7732" s="127" customFormat="1"/>
    <row r="7733" s="127" customFormat="1"/>
    <row r="7734" s="127" customFormat="1"/>
    <row r="7735" s="127" customFormat="1"/>
    <row r="7736" s="127" customFormat="1"/>
    <row r="7737" s="127" customFormat="1"/>
    <row r="7738" s="127" customFormat="1"/>
    <row r="7739" s="127" customFormat="1"/>
    <row r="7740" s="127" customFormat="1"/>
    <row r="7741" s="127" customFormat="1"/>
    <row r="7742" s="127" customFormat="1"/>
    <row r="7743" s="127" customFormat="1"/>
    <row r="7744" s="127" customFormat="1"/>
    <row r="7745" s="127" customFormat="1"/>
    <row r="7746" s="127" customFormat="1"/>
    <row r="7747" s="127" customFormat="1"/>
    <row r="7748" s="127" customFormat="1"/>
    <row r="7749" s="127" customFormat="1"/>
    <row r="7750" s="127" customFormat="1"/>
    <row r="7751" s="127" customFormat="1"/>
    <row r="7752" s="127" customFormat="1"/>
    <row r="7753" s="127" customFormat="1"/>
    <row r="7754" s="127" customFormat="1"/>
    <row r="7755" s="127" customFormat="1"/>
    <row r="7756" s="127" customFormat="1"/>
    <row r="7757" s="127" customFormat="1"/>
    <row r="7758" s="127" customFormat="1"/>
    <row r="7759" s="127" customFormat="1"/>
    <row r="7760" s="127" customFormat="1"/>
    <row r="7761" s="127" customFormat="1"/>
    <row r="7762" s="127" customFormat="1"/>
    <row r="7763" s="127" customFormat="1"/>
    <row r="7764" s="127" customFormat="1"/>
    <row r="7765" s="127" customFormat="1"/>
    <row r="7766" s="127" customFormat="1"/>
    <row r="7767" s="127" customFormat="1"/>
    <row r="7768" s="127" customFormat="1"/>
    <row r="7769" s="127" customFormat="1"/>
    <row r="7770" s="127" customFormat="1"/>
    <row r="7771" s="127" customFormat="1"/>
    <row r="7772" s="127" customFormat="1"/>
    <row r="7773" s="127" customFormat="1"/>
    <row r="7774" s="127" customFormat="1"/>
    <row r="7775" s="127" customFormat="1"/>
    <row r="7776" s="127" customFormat="1"/>
    <row r="7777" s="127" customFormat="1"/>
    <row r="7778" s="127" customFormat="1"/>
    <row r="7779" s="127" customFormat="1"/>
    <row r="7780" s="127" customFormat="1"/>
    <row r="7781" s="127" customFormat="1"/>
    <row r="7782" s="127" customFormat="1"/>
    <row r="7783" s="127" customFormat="1"/>
    <row r="7784" s="127" customFormat="1"/>
    <row r="7785" s="127" customFormat="1"/>
    <row r="7786" s="127" customFormat="1"/>
    <row r="7787" s="127" customFormat="1"/>
    <row r="7788" s="127" customFormat="1"/>
    <row r="7789" s="127" customFormat="1"/>
    <row r="7790" s="127" customFormat="1"/>
    <row r="7791" s="127" customFormat="1"/>
    <row r="7792" s="127" customFormat="1"/>
    <row r="7793" s="127" customFormat="1"/>
    <row r="7794" s="127" customFormat="1"/>
    <row r="7795" s="127" customFormat="1"/>
    <row r="7796" s="127" customFormat="1"/>
    <row r="7797" s="127" customFormat="1"/>
    <row r="7798" s="127" customFormat="1"/>
    <row r="7799" s="127" customFormat="1"/>
    <row r="7800" s="127" customFormat="1"/>
    <row r="7801" s="127" customFormat="1"/>
    <row r="7802" s="127" customFormat="1"/>
    <row r="7803" s="127" customFormat="1"/>
    <row r="7804" s="127" customFormat="1"/>
    <row r="7805" s="127" customFormat="1"/>
    <row r="7806" s="127" customFormat="1"/>
    <row r="7807" s="127" customFormat="1"/>
    <row r="7808" s="127" customFormat="1"/>
    <row r="7809" s="127" customFormat="1"/>
    <row r="7810" s="127" customFormat="1"/>
    <row r="7811" s="127" customFormat="1"/>
    <row r="7812" s="127" customFormat="1"/>
    <row r="7813" s="127" customFormat="1"/>
    <row r="7814" s="127" customFormat="1"/>
    <row r="7815" s="127" customFormat="1"/>
    <row r="7816" s="127" customFormat="1"/>
    <row r="7817" s="127" customFormat="1"/>
    <row r="7818" s="127" customFormat="1"/>
    <row r="7819" s="127" customFormat="1"/>
    <row r="7820" s="127" customFormat="1"/>
    <row r="7821" s="127" customFormat="1"/>
    <row r="7822" s="127" customFormat="1"/>
    <row r="7823" s="127" customFormat="1"/>
    <row r="7824" s="127" customFormat="1"/>
    <row r="7825" s="127" customFormat="1"/>
    <row r="7826" s="127" customFormat="1"/>
    <row r="7827" s="127" customFormat="1"/>
    <row r="7828" s="127" customFormat="1"/>
    <row r="7829" s="127" customFormat="1"/>
    <row r="7830" s="127" customFormat="1"/>
    <row r="7831" s="127" customFormat="1"/>
    <row r="7832" s="127" customFormat="1"/>
    <row r="7833" s="127" customFormat="1"/>
    <row r="7834" s="127" customFormat="1"/>
    <row r="7835" s="127" customFormat="1"/>
    <row r="7836" s="127" customFormat="1"/>
    <row r="7837" s="127" customFormat="1"/>
    <row r="7838" s="127" customFormat="1"/>
    <row r="7839" s="127" customFormat="1"/>
    <row r="7840" s="127" customFormat="1"/>
    <row r="7841" s="127" customFormat="1"/>
    <row r="7842" s="127" customFormat="1"/>
    <row r="7843" s="127" customFormat="1"/>
    <row r="7844" s="127" customFormat="1"/>
    <row r="7845" s="127" customFormat="1"/>
    <row r="7846" s="127" customFormat="1"/>
    <row r="7847" s="127" customFormat="1"/>
    <row r="7848" s="127" customFormat="1"/>
    <row r="7849" s="127" customFormat="1"/>
    <row r="7850" s="127" customFormat="1"/>
    <row r="7851" s="127" customFormat="1"/>
    <row r="7852" s="127" customFormat="1"/>
    <row r="7853" s="127" customFormat="1"/>
    <row r="7854" s="127" customFormat="1"/>
    <row r="7855" s="127" customFormat="1"/>
    <row r="7856" s="127" customFormat="1"/>
    <row r="7857" s="127" customFormat="1"/>
    <row r="7858" s="127" customFormat="1"/>
    <row r="7859" s="127" customFormat="1"/>
    <row r="7860" s="127" customFormat="1"/>
    <row r="7861" s="127" customFormat="1"/>
    <row r="7862" s="127" customFormat="1"/>
    <row r="7863" s="127" customFormat="1"/>
    <row r="7864" s="127" customFormat="1"/>
    <row r="7865" s="127" customFormat="1"/>
    <row r="7866" s="127" customFormat="1"/>
    <row r="7867" s="127" customFormat="1"/>
    <row r="7868" s="127" customFormat="1"/>
    <row r="7869" s="127" customFormat="1"/>
    <row r="7870" s="127" customFormat="1"/>
    <row r="7871" s="127" customFormat="1"/>
    <row r="7872" s="127" customFormat="1"/>
    <row r="7873" s="127" customFormat="1"/>
    <row r="7874" s="127" customFormat="1"/>
    <row r="7875" s="127" customFormat="1"/>
    <row r="7876" s="127" customFormat="1"/>
    <row r="7877" s="127" customFormat="1"/>
    <row r="7878" s="127" customFormat="1"/>
    <row r="7879" s="127" customFormat="1"/>
    <row r="7880" s="127" customFormat="1"/>
    <row r="7881" s="127" customFormat="1"/>
    <row r="7882" s="127" customFormat="1"/>
    <row r="7883" s="127" customFormat="1"/>
    <row r="7884" s="127" customFormat="1"/>
    <row r="7885" s="127" customFormat="1"/>
    <row r="7886" s="127" customFormat="1"/>
    <row r="7887" s="127" customFormat="1"/>
    <row r="7888" s="127" customFormat="1"/>
    <row r="7889" s="127" customFormat="1"/>
    <row r="7890" s="127" customFormat="1"/>
    <row r="7891" s="127" customFormat="1"/>
    <row r="7892" s="127" customFormat="1"/>
    <row r="7893" s="127" customFormat="1"/>
    <row r="7894" s="127" customFormat="1"/>
    <row r="7895" s="127" customFormat="1"/>
    <row r="7896" s="127" customFormat="1"/>
    <row r="7897" s="127" customFormat="1"/>
    <row r="7898" s="127" customFormat="1"/>
    <row r="7899" s="127" customFormat="1"/>
    <row r="7900" s="127" customFormat="1"/>
    <row r="7901" s="127" customFormat="1"/>
    <row r="7902" s="127" customFormat="1"/>
    <row r="7903" s="127" customFormat="1"/>
    <row r="7904" s="127" customFormat="1"/>
    <row r="7905" s="127" customFormat="1"/>
    <row r="7906" s="127" customFormat="1"/>
    <row r="7907" s="127" customFormat="1"/>
    <row r="7908" s="127" customFormat="1"/>
    <row r="7909" s="127" customFormat="1"/>
    <row r="7910" s="127" customFormat="1"/>
    <row r="7911" s="127" customFormat="1"/>
    <row r="7912" s="127" customFormat="1"/>
    <row r="7913" s="127" customFormat="1"/>
    <row r="7914" s="127" customFormat="1"/>
    <row r="7915" s="127" customFormat="1"/>
    <row r="7916" s="127" customFormat="1"/>
    <row r="7917" s="127" customFormat="1"/>
    <row r="7918" s="127" customFormat="1"/>
    <row r="7919" s="127" customFormat="1"/>
    <row r="7920" s="127" customFormat="1"/>
    <row r="7921" s="127" customFormat="1"/>
    <row r="7922" s="127" customFormat="1"/>
    <row r="7923" s="127" customFormat="1"/>
    <row r="7924" s="127" customFormat="1"/>
    <row r="7925" s="127" customFormat="1"/>
    <row r="7926" s="127" customFormat="1"/>
    <row r="7927" s="127" customFormat="1"/>
    <row r="7928" s="127" customFormat="1"/>
    <row r="7929" s="127" customFormat="1"/>
    <row r="7930" s="127" customFormat="1"/>
    <row r="7931" s="127" customFormat="1"/>
    <row r="7932" s="127" customFormat="1"/>
    <row r="7933" s="127" customFormat="1"/>
    <row r="7934" s="127" customFormat="1"/>
    <row r="7935" s="127" customFormat="1"/>
    <row r="7936" s="127" customFormat="1"/>
    <row r="7937" s="127" customFormat="1"/>
    <row r="7938" s="127" customFormat="1"/>
    <row r="7939" s="127" customFormat="1"/>
    <row r="7940" s="127" customFormat="1"/>
    <row r="7941" s="127" customFormat="1"/>
    <row r="7942" s="127" customFormat="1"/>
    <row r="7943" s="127" customFormat="1"/>
    <row r="7944" s="127" customFormat="1"/>
    <row r="7945" s="127" customFormat="1"/>
    <row r="7946" s="127" customFormat="1"/>
    <row r="7947" s="127" customFormat="1"/>
    <row r="7948" s="127" customFormat="1"/>
    <row r="7949" s="127" customFormat="1"/>
    <row r="7950" s="127" customFormat="1"/>
    <row r="7951" s="127" customFormat="1"/>
    <row r="7952" s="127" customFormat="1"/>
    <row r="7953" s="127" customFormat="1"/>
    <row r="7954" s="127" customFormat="1"/>
    <row r="7955" s="127" customFormat="1"/>
    <row r="7956" s="127" customFormat="1"/>
    <row r="7957" s="127" customFormat="1"/>
    <row r="7958" s="127" customFormat="1"/>
    <row r="7959" s="127" customFormat="1"/>
    <row r="7960" s="127" customFormat="1"/>
    <row r="7961" s="127" customFormat="1"/>
    <row r="7962" s="127" customFormat="1"/>
    <row r="7963" s="127" customFormat="1"/>
    <row r="7964" s="127" customFormat="1"/>
    <row r="7965" s="127" customFormat="1"/>
    <row r="7966" s="127" customFormat="1"/>
    <row r="7967" s="127" customFormat="1"/>
    <row r="7968" s="127" customFormat="1"/>
    <row r="7969" s="127" customFormat="1"/>
    <row r="7970" s="127" customFormat="1"/>
    <row r="7971" s="127" customFormat="1"/>
    <row r="7972" s="127" customFormat="1"/>
    <row r="7973" s="127" customFormat="1"/>
    <row r="7974" s="127" customFormat="1"/>
    <row r="7975" s="127" customFormat="1"/>
    <row r="7976" s="127" customFormat="1"/>
    <row r="7977" s="127" customFormat="1"/>
    <row r="7978" s="127" customFormat="1"/>
    <row r="7979" s="127" customFormat="1"/>
    <row r="7980" s="127" customFormat="1"/>
    <row r="7981" s="127" customFormat="1"/>
    <row r="7982" s="127" customFormat="1"/>
    <row r="7983" s="127" customFormat="1"/>
    <row r="7984" s="127" customFormat="1"/>
    <row r="7985" s="127" customFormat="1"/>
    <row r="7986" s="127" customFormat="1"/>
    <row r="7987" s="127" customFormat="1"/>
    <row r="7988" s="127" customFormat="1"/>
    <row r="7989" s="127" customFormat="1"/>
    <row r="7990" s="127" customFormat="1"/>
    <row r="7991" s="127" customFormat="1"/>
    <row r="7992" s="127" customFormat="1"/>
    <row r="7993" s="127" customFormat="1"/>
    <row r="7994" s="127" customFormat="1"/>
    <row r="7995" s="127" customFormat="1"/>
    <row r="7996" s="127" customFormat="1"/>
    <row r="7997" s="127" customFormat="1"/>
    <row r="7998" s="127" customFormat="1"/>
    <row r="7999" s="127" customFormat="1"/>
    <row r="8000" s="127" customFormat="1"/>
    <row r="8001" s="127" customFormat="1"/>
    <row r="8002" s="127" customFormat="1"/>
    <row r="8003" s="127" customFormat="1"/>
    <row r="8004" s="127" customFormat="1"/>
    <row r="8005" s="127" customFormat="1"/>
    <row r="8006" s="127" customFormat="1"/>
    <row r="8007" s="127" customFormat="1"/>
    <row r="8008" s="127" customFormat="1"/>
    <row r="8009" s="127" customFormat="1"/>
    <row r="8010" s="127" customFormat="1"/>
    <row r="8011" s="127" customFormat="1"/>
    <row r="8012" s="127" customFormat="1"/>
    <row r="8013" s="127" customFormat="1"/>
    <row r="8014" s="127" customFormat="1"/>
    <row r="8015" s="127" customFormat="1"/>
    <row r="8016" s="127" customFormat="1"/>
    <row r="8017" s="127" customFormat="1"/>
    <row r="8018" s="127" customFormat="1"/>
    <row r="8019" s="127" customFormat="1"/>
    <row r="8020" s="127" customFormat="1"/>
    <row r="8021" s="127" customFormat="1"/>
    <row r="8022" s="127" customFormat="1"/>
    <row r="8023" s="127" customFormat="1"/>
    <row r="8024" s="127" customFormat="1"/>
    <row r="8025" s="127" customFormat="1"/>
    <row r="8026" s="127" customFormat="1"/>
    <row r="8027" s="127" customFormat="1"/>
    <row r="8028" s="127" customFormat="1"/>
    <row r="8029" s="127" customFormat="1"/>
    <row r="8030" s="127" customFormat="1"/>
    <row r="8031" s="127" customFormat="1"/>
    <row r="8032" s="127" customFormat="1"/>
    <row r="8033" s="127" customFormat="1"/>
    <row r="8034" s="127" customFormat="1"/>
    <row r="8035" s="127" customFormat="1"/>
    <row r="8036" s="127" customFormat="1"/>
    <row r="8037" s="127" customFormat="1"/>
    <row r="8038" s="127" customFormat="1"/>
    <row r="8039" s="127" customFormat="1"/>
    <row r="8040" s="127" customFormat="1"/>
    <row r="8041" s="127" customFormat="1"/>
    <row r="8042" s="127" customFormat="1"/>
    <row r="8043" s="127" customFormat="1"/>
    <row r="8044" s="127" customFormat="1"/>
    <row r="8045" s="127" customFormat="1"/>
    <row r="8046" s="127" customFormat="1"/>
    <row r="8047" s="127" customFormat="1"/>
    <row r="8048" s="127" customFormat="1"/>
    <row r="8049" s="127" customFormat="1"/>
    <row r="8050" s="127" customFormat="1"/>
    <row r="8051" s="127" customFormat="1"/>
    <row r="8052" s="127" customFormat="1"/>
    <row r="8053" s="127" customFormat="1"/>
    <row r="8054" s="127" customFormat="1"/>
    <row r="8055" s="127" customFormat="1"/>
    <row r="8056" s="127" customFormat="1"/>
    <row r="8057" s="127" customFormat="1"/>
    <row r="8058" s="127" customFormat="1"/>
    <row r="8059" s="127" customFormat="1"/>
    <row r="8060" s="127" customFormat="1"/>
    <row r="8061" s="127" customFormat="1"/>
    <row r="8062" s="127" customFormat="1"/>
    <row r="8063" s="127" customFormat="1"/>
    <row r="8064" s="127" customFormat="1"/>
    <row r="8065" s="127" customFormat="1"/>
    <row r="8066" s="127" customFormat="1"/>
    <row r="8067" s="127" customFormat="1"/>
    <row r="8068" s="127" customFormat="1"/>
    <row r="8069" s="127" customFormat="1"/>
    <row r="8070" s="127" customFormat="1"/>
    <row r="8071" s="127" customFormat="1"/>
    <row r="8072" s="127" customFormat="1"/>
    <row r="8073" s="127" customFormat="1"/>
    <row r="8074" s="127" customFormat="1"/>
    <row r="8075" s="127" customFormat="1"/>
    <row r="8076" s="127" customFormat="1"/>
    <row r="8077" s="127" customFormat="1"/>
    <row r="8078" s="127" customFormat="1"/>
    <row r="8079" s="127" customFormat="1"/>
    <row r="8080" s="127" customFormat="1"/>
    <row r="8081" s="127" customFormat="1"/>
    <row r="8082" s="127" customFormat="1"/>
    <row r="8083" s="127" customFormat="1"/>
    <row r="8084" s="127" customFormat="1"/>
    <row r="8085" s="127" customFormat="1"/>
    <row r="8086" s="127" customFormat="1"/>
    <row r="8087" s="127" customFormat="1"/>
    <row r="8088" s="127" customFormat="1"/>
    <row r="8089" s="127" customFormat="1"/>
    <row r="8090" s="127" customFormat="1"/>
    <row r="8091" s="127" customFormat="1"/>
    <row r="8092" s="127" customFormat="1"/>
    <row r="8093" s="127" customFormat="1"/>
    <row r="8094" s="127" customFormat="1"/>
    <row r="8095" s="127" customFormat="1"/>
    <row r="8096" s="127" customFormat="1"/>
    <row r="8097" s="127" customFormat="1"/>
    <row r="8098" s="127" customFormat="1"/>
    <row r="8099" s="127" customFormat="1"/>
    <row r="8100" s="127" customFormat="1"/>
    <row r="8101" s="127" customFormat="1"/>
    <row r="8102" s="127" customFormat="1"/>
    <row r="8103" s="127" customFormat="1"/>
    <row r="8104" s="127" customFormat="1"/>
    <row r="8105" s="127" customFormat="1"/>
    <row r="8106" s="127" customFormat="1"/>
    <row r="8107" s="127" customFormat="1"/>
    <row r="8108" s="127" customFormat="1"/>
    <row r="8109" s="127" customFormat="1"/>
    <row r="8110" s="127" customFormat="1"/>
    <row r="8111" s="127" customFormat="1"/>
    <row r="8112" s="127" customFormat="1"/>
    <row r="8113" s="127" customFormat="1"/>
    <row r="8114" s="127" customFormat="1"/>
    <row r="8115" s="127" customFormat="1"/>
    <row r="8116" s="127" customFormat="1"/>
    <row r="8117" s="127" customFormat="1"/>
    <row r="8118" s="127" customFormat="1"/>
    <row r="8119" s="127" customFormat="1"/>
    <row r="8120" s="127" customFormat="1"/>
    <row r="8121" s="127" customFormat="1"/>
    <row r="8122" s="127" customFormat="1"/>
    <row r="8123" s="127" customFormat="1"/>
    <row r="8124" s="127" customFormat="1"/>
    <row r="8125" s="127" customFormat="1"/>
    <row r="8126" s="127" customFormat="1"/>
    <row r="8127" s="127" customFormat="1"/>
    <row r="8128" s="127" customFormat="1"/>
    <row r="8129" s="127" customFormat="1"/>
    <row r="8130" s="127" customFormat="1"/>
    <row r="8131" s="127" customFormat="1"/>
    <row r="8132" s="127" customFormat="1"/>
    <row r="8133" s="127" customFormat="1"/>
    <row r="8134" s="127" customFormat="1"/>
    <row r="8135" s="127" customFormat="1"/>
    <row r="8136" s="127" customFormat="1"/>
    <row r="8137" s="127" customFormat="1"/>
    <row r="8138" s="127" customFormat="1"/>
    <row r="8139" s="127" customFormat="1"/>
    <row r="8140" s="127" customFormat="1"/>
    <row r="8141" s="127" customFormat="1"/>
    <row r="8142" s="127" customFormat="1"/>
    <row r="8143" s="127" customFormat="1"/>
    <row r="8144" s="127" customFormat="1"/>
    <row r="8145" s="127" customFormat="1"/>
    <row r="8146" s="127" customFormat="1"/>
    <row r="8147" s="127" customFormat="1"/>
    <row r="8148" s="127" customFormat="1"/>
    <row r="8149" s="127" customFormat="1"/>
    <row r="8150" s="127" customFormat="1"/>
    <row r="8151" s="127" customFormat="1"/>
    <row r="8152" s="127" customFormat="1"/>
    <row r="8153" s="127" customFormat="1"/>
    <row r="8154" s="127" customFormat="1"/>
    <row r="8155" s="127" customFormat="1"/>
    <row r="8156" s="127" customFormat="1"/>
    <row r="8157" s="127" customFormat="1"/>
    <row r="8158" s="127" customFormat="1"/>
    <row r="8159" s="127" customFormat="1"/>
    <row r="8160" s="127" customFormat="1"/>
    <row r="8161" s="127" customFormat="1"/>
    <row r="8162" s="127" customFormat="1"/>
    <row r="8163" s="127" customFormat="1"/>
    <row r="8164" s="127" customFormat="1"/>
    <row r="8165" s="127" customFormat="1"/>
    <row r="8166" s="127" customFormat="1"/>
    <row r="8167" s="127" customFormat="1"/>
    <row r="8168" s="127" customFormat="1"/>
    <row r="8169" s="127" customFormat="1"/>
    <row r="8170" s="127" customFormat="1"/>
    <row r="8171" s="127" customFormat="1"/>
    <row r="8172" s="127" customFormat="1"/>
    <row r="8173" s="127" customFormat="1"/>
    <row r="8174" s="127" customFormat="1"/>
    <row r="8175" s="127" customFormat="1"/>
    <row r="8176" s="127" customFormat="1"/>
    <row r="8177" s="127" customFormat="1"/>
    <row r="8178" s="127" customFormat="1"/>
    <row r="8179" s="127" customFormat="1"/>
    <row r="8180" s="127" customFormat="1"/>
    <row r="8181" s="127" customFormat="1"/>
    <row r="8182" s="127" customFormat="1"/>
    <row r="8183" s="127" customFormat="1"/>
    <row r="8184" s="127" customFormat="1"/>
    <row r="8185" s="127" customFormat="1"/>
    <row r="8186" s="127" customFormat="1"/>
    <row r="8187" s="127" customFormat="1"/>
    <row r="8188" s="127" customFormat="1"/>
    <row r="8189" s="127" customFormat="1"/>
    <row r="8190" s="127" customFormat="1"/>
    <row r="8191" s="127" customFormat="1"/>
    <row r="8192" s="127" customFormat="1"/>
    <row r="8193" s="127" customFormat="1"/>
    <row r="8194" s="127" customFormat="1"/>
    <row r="8195" s="127" customFormat="1"/>
    <row r="8196" s="127" customFormat="1"/>
    <row r="8197" s="127" customFormat="1"/>
    <row r="8198" s="127" customFormat="1"/>
    <row r="8199" s="127" customFormat="1"/>
    <row r="8200" s="127" customFormat="1"/>
    <row r="8201" s="127" customFormat="1"/>
    <row r="8202" s="127" customFormat="1"/>
    <row r="8203" s="127" customFormat="1"/>
    <row r="8204" s="127" customFormat="1"/>
    <row r="8205" s="127" customFormat="1"/>
    <row r="8206" s="127" customFormat="1"/>
    <row r="8207" s="127" customFormat="1"/>
    <row r="8208" s="127" customFormat="1"/>
    <row r="8209" s="127" customFormat="1"/>
    <row r="8210" s="127" customFormat="1"/>
    <row r="8211" s="127" customFormat="1"/>
    <row r="8212" s="127" customFormat="1"/>
    <row r="8213" s="127" customFormat="1"/>
    <row r="8214" s="127" customFormat="1"/>
    <row r="8215" s="127" customFormat="1"/>
    <row r="8216" s="127" customFormat="1"/>
    <row r="8217" s="127" customFormat="1"/>
    <row r="8218" s="127" customFormat="1"/>
    <row r="8219" s="127" customFormat="1"/>
    <row r="8220" s="127" customFormat="1"/>
    <row r="8221" s="127" customFormat="1"/>
    <row r="8222" s="127" customFormat="1"/>
    <row r="8223" s="127" customFormat="1"/>
    <row r="8224" s="127" customFormat="1"/>
    <row r="8225" s="127" customFormat="1"/>
    <row r="8226" s="127" customFormat="1"/>
    <row r="8227" s="127" customFormat="1"/>
    <row r="8228" s="127" customFormat="1"/>
    <row r="8229" s="127" customFormat="1"/>
    <row r="8230" s="127" customFormat="1"/>
    <row r="8231" s="127" customFormat="1"/>
    <row r="8232" s="127" customFormat="1"/>
    <row r="8233" s="127" customFormat="1"/>
    <row r="8234" s="127" customFormat="1"/>
    <row r="8235" s="127" customFormat="1"/>
    <row r="8236" s="127" customFormat="1"/>
    <row r="8237" s="127" customFormat="1"/>
    <row r="8238" s="127" customFormat="1"/>
    <row r="8239" s="127" customFormat="1"/>
    <row r="8240" s="127" customFormat="1"/>
    <row r="8241" s="127" customFormat="1"/>
    <row r="8242" s="127" customFormat="1"/>
    <row r="8243" s="127" customFormat="1"/>
    <row r="8244" s="127" customFormat="1"/>
    <row r="8245" s="127" customFormat="1"/>
    <row r="8246" s="127" customFormat="1"/>
    <row r="8247" s="127" customFormat="1"/>
    <row r="8248" s="127" customFormat="1"/>
    <row r="8249" s="127" customFormat="1"/>
    <row r="8250" s="127" customFormat="1"/>
    <row r="8251" s="127" customFormat="1"/>
    <row r="8252" s="127" customFormat="1"/>
    <row r="8253" s="127" customFormat="1"/>
    <row r="8254" s="127" customFormat="1"/>
    <row r="8255" s="127" customFormat="1"/>
    <row r="8256" s="127" customFormat="1"/>
    <row r="8257" s="127" customFormat="1"/>
    <row r="8258" s="127" customFormat="1"/>
    <row r="8259" s="127" customFormat="1"/>
    <row r="8260" s="127" customFormat="1"/>
    <row r="8261" s="127" customFormat="1"/>
    <row r="8262" s="127" customFormat="1"/>
    <row r="8263" s="127" customFormat="1"/>
    <row r="8264" s="127" customFormat="1"/>
    <row r="8265" s="127" customFormat="1"/>
    <row r="8266" s="127" customFormat="1"/>
    <row r="8267" s="127" customFormat="1"/>
    <row r="8268" s="127" customFormat="1"/>
    <row r="8269" s="127" customFormat="1"/>
    <row r="8270" s="127" customFormat="1"/>
    <row r="8271" s="127" customFormat="1"/>
    <row r="8272" s="127" customFormat="1"/>
    <row r="8273" s="127" customFormat="1"/>
    <row r="8274" s="127" customFormat="1"/>
    <row r="8275" s="127" customFormat="1"/>
    <row r="8276" s="127" customFormat="1"/>
    <row r="8277" s="127" customFormat="1"/>
    <row r="8278" s="127" customFormat="1"/>
    <row r="8279" s="127" customFormat="1"/>
    <row r="8280" s="127" customFormat="1"/>
    <row r="8281" s="127" customFormat="1"/>
    <row r="8282" s="127" customFormat="1"/>
    <row r="8283" s="127" customFormat="1"/>
    <row r="8284" s="127" customFormat="1"/>
    <row r="8285" s="127" customFormat="1"/>
    <row r="8286" s="127" customFormat="1"/>
    <row r="8287" s="127" customFormat="1"/>
    <row r="8288" s="127" customFormat="1"/>
    <row r="8289" s="127" customFormat="1"/>
    <row r="8290" s="127" customFormat="1"/>
    <row r="8291" s="127" customFormat="1"/>
    <row r="8292" s="127" customFormat="1"/>
    <row r="8293" s="127" customFormat="1"/>
    <row r="8294" s="127" customFormat="1"/>
    <row r="8295" s="127" customFormat="1"/>
    <row r="8296" s="127" customFormat="1"/>
    <row r="8297" s="127" customFormat="1"/>
    <row r="8298" s="127" customFormat="1"/>
    <row r="8299" s="127" customFormat="1"/>
    <row r="8300" s="127" customFormat="1"/>
    <row r="8301" s="127" customFormat="1"/>
    <row r="8302" s="127" customFormat="1"/>
    <row r="8303" s="127" customFormat="1"/>
    <row r="8304" s="127" customFormat="1"/>
    <row r="8305" s="127" customFormat="1"/>
    <row r="8306" s="127" customFormat="1"/>
    <row r="8307" s="127" customFormat="1"/>
    <row r="8308" s="127" customFormat="1"/>
    <row r="8309" s="127" customFormat="1"/>
    <row r="8310" s="127" customFormat="1"/>
    <row r="8311" s="127" customFormat="1"/>
    <row r="8312" s="127" customFormat="1"/>
    <row r="8313" s="127" customFormat="1"/>
    <row r="8314" s="127" customFormat="1"/>
    <row r="8315" s="127" customFormat="1"/>
    <row r="8316" s="127" customFormat="1"/>
    <row r="8317" s="127" customFormat="1"/>
    <row r="8318" s="127" customFormat="1"/>
    <row r="8319" s="127" customFormat="1"/>
    <row r="8320" s="127" customFormat="1"/>
    <row r="8321" s="127" customFormat="1"/>
    <row r="8322" s="127" customFormat="1"/>
    <row r="8323" s="127" customFormat="1"/>
    <row r="8324" s="127" customFormat="1"/>
    <row r="8325" s="127" customFormat="1"/>
    <row r="8326" s="127" customFormat="1"/>
    <row r="8327" s="127" customFormat="1"/>
    <row r="8328" s="127" customFormat="1"/>
    <row r="8329" s="127" customFormat="1"/>
    <row r="8330" s="127" customFormat="1"/>
    <row r="8331" s="127" customFormat="1"/>
    <row r="8332" s="127" customFormat="1"/>
    <row r="8333" s="127" customFormat="1"/>
    <row r="8334" s="127" customFormat="1"/>
    <row r="8335" s="127" customFormat="1"/>
    <row r="8336" s="127" customFormat="1"/>
    <row r="8337" s="127" customFormat="1"/>
    <row r="8338" s="127" customFormat="1"/>
    <row r="8339" s="127" customFormat="1"/>
    <row r="8340" s="127" customFormat="1"/>
    <row r="8341" s="127" customFormat="1"/>
    <row r="8342" s="127" customFormat="1"/>
    <row r="8343" s="127" customFormat="1"/>
    <row r="8344" s="127" customFormat="1"/>
    <row r="8345" s="127" customFormat="1"/>
    <row r="8346" s="127" customFormat="1"/>
    <row r="8347" s="127" customFormat="1"/>
    <row r="8348" s="127" customFormat="1"/>
    <row r="8349" s="127" customFormat="1"/>
    <row r="8350" s="127" customFormat="1"/>
    <row r="8351" s="127" customFormat="1"/>
    <row r="8352" s="127" customFormat="1"/>
    <row r="8353" s="127" customFormat="1"/>
    <row r="8354" s="127" customFormat="1"/>
    <row r="8355" s="127" customFormat="1"/>
    <row r="8356" s="127" customFormat="1"/>
    <row r="8357" s="127" customFormat="1"/>
    <row r="8358" s="127" customFormat="1"/>
    <row r="8359" s="127" customFormat="1"/>
    <row r="8360" s="127" customFormat="1"/>
    <row r="8361" s="127" customFormat="1"/>
    <row r="8362" s="127" customFormat="1"/>
    <row r="8363" s="127" customFormat="1"/>
    <row r="8364" s="127" customFormat="1"/>
    <row r="8365" s="127" customFormat="1"/>
    <row r="8366" s="127" customFormat="1"/>
    <row r="8367" s="127" customFormat="1"/>
    <row r="8368" s="127" customFormat="1"/>
    <row r="8369" s="127" customFormat="1"/>
    <row r="8370" s="127" customFormat="1"/>
    <row r="8371" s="127" customFormat="1"/>
    <row r="8372" s="127" customFormat="1"/>
    <row r="8373" s="127" customFormat="1"/>
    <row r="8374" s="127" customFormat="1"/>
    <row r="8375" s="127" customFormat="1"/>
    <row r="8376" s="127" customFormat="1"/>
    <row r="8377" s="127" customFormat="1"/>
    <row r="8378" s="127" customFormat="1"/>
    <row r="8379" s="127" customFormat="1"/>
    <row r="8380" s="127" customFormat="1"/>
    <row r="8381" s="127" customFormat="1"/>
    <row r="8382" s="127" customFormat="1"/>
    <row r="8383" s="127" customFormat="1"/>
    <row r="8384" s="127" customFormat="1"/>
    <row r="8385" s="127" customFormat="1"/>
    <row r="8386" s="127" customFormat="1"/>
    <row r="8387" s="127" customFormat="1"/>
    <row r="8388" s="127" customFormat="1"/>
    <row r="8389" s="127" customFormat="1"/>
    <row r="8390" s="127" customFormat="1"/>
    <row r="8391" s="127" customFormat="1"/>
    <row r="8392" s="127" customFormat="1"/>
    <row r="8393" s="127" customFormat="1"/>
    <row r="8394" s="127" customFormat="1"/>
    <row r="8395" s="127" customFormat="1"/>
    <row r="8396" s="127" customFormat="1"/>
    <row r="8397" s="127" customFormat="1"/>
    <row r="8398" s="127" customFormat="1"/>
    <row r="8399" s="127" customFormat="1"/>
    <row r="8400" s="127" customFormat="1"/>
    <row r="8401" s="127" customFormat="1"/>
    <row r="8402" s="127" customFormat="1"/>
    <row r="8403" s="127" customFormat="1"/>
    <row r="8404" s="127" customFormat="1"/>
    <row r="8405" s="127" customFormat="1"/>
    <row r="8406" s="127" customFormat="1"/>
    <row r="8407" s="127" customFormat="1"/>
    <row r="8408" s="127" customFormat="1"/>
    <row r="8409" s="127" customFormat="1"/>
    <row r="8410" s="127" customFormat="1"/>
    <row r="8411" s="127" customFormat="1"/>
    <row r="8412" s="127" customFormat="1"/>
    <row r="8413" s="127" customFormat="1"/>
    <row r="8414" s="127" customFormat="1"/>
    <row r="8415" s="127" customFormat="1"/>
    <row r="8416" s="127" customFormat="1"/>
    <row r="8417" s="127" customFormat="1"/>
    <row r="8418" s="127" customFormat="1"/>
    <row r="8419" s="127" customFormat="1"/>
    <row r="8420" s="127" customFormat="1"/>
    <row r="8421" s="127" customFormat="1"/>
    <row r="8422" s="127" customFormat="1"/>
    <row r="8423" s="127" customFormat="1"/>
    <row r="8424" s="127" customFormat="1"/>
    <row r="8425" s="127" customFormat="1"/>
    <row r="8426" s="127" customFormat="1"/>
    <row r="8427" s="127" customFormat="1"/>
    <row r="8428" s="127" customFormat="1"/>
    <row r="8429" s="127" customFormat="1"/>
    <row r="8430" s="127" customFormat="1"/>
    <row r="8431" s="127" customFormat="1"/>
    <row r="8432" s="127" customFormat="1"/>
    <row r="8433" s="127" customFormat="1"/>
    <row r="8434" s="127" customFormat="1"/>
    <row r="8435" s="127" customFormat="1"/>
    <row r="8436" s="127" customFormat="1"/>
    <row r="8437" s="127" customFormat="1"/>
    <row r="8438" s="127" customFormat="1"/>
    <row r="8439" s="127" customFormat="1"/>
    <row r="8440" s="127" customFormat="1"/>
    <row r="8441" s="127" customFormat="1"/>
    <row r="8442" s="127" customFormat="1"/>
    <row r="8443" s="127" customFormat="1"/>
    <row r="8444" s="127" customFormat="1"/>
    <row r="8445" s="127" customFormat="1"/>
    <row r="8446" s="127" customFormat="1"/>
    <row r="8447" s="127" customFormat="1"/>
    <row r="8448" s="127" customFormat="1"/>
    <row r="8449" s="127" customFormat="1"/>
    <row r="8450" s="127" customFormat="1"/>
    <row r="8451" s="127" customFormat="1"/>
    <row r="8452" s="127" customFormat="1"/>
    <row r="8453" s="127" customFormat="1"/>
    <row r="8454" s="127" customFormat="1"/>
    <row r="8455" s="127" customFormat="1"/>
    <row r="8456" s="127" customFormat="1"/>
    <row r="8457" s="127" customFormat="1"/>
    <row r="8458" s="127" customFormat="1"/>
    <row r="8459" s="127" customFormat="1"/>
    <row r="8460" s="127" customFormat="1"/>
    <row r="8461" s="127" customFormat="1"/>
    <row r="8462" s="127" customFormat="1"/>
    <row r="8463" s="127" customFormat="1"/>
    <row r="8464" s="127" customFormat="1"/>
    <row r="8465" s="127" customFormat="1"/>
    <row r="8466" s="127" customFormat="1"/>
    <row r="8467" s="127" customFormat="1"/>
    <row r="8468" s="127" customFormat="1"/>
    <row r="8469" s="127" customFormat="1"/>
    <row r="8470" s="127" customFormat="1"/>
    <row r="8471" s="127" customFormat="1"/>
    <row r="8472" s="127" customFormat="1"/>
    <row r="8473" s="127" customFormat="1"/>
    <row r="8474" s="127" customFormat="1"/>
    <row r="8475" s="127" customFormat="1"/>
    <row r="8476" s="127" customFormat="1"/>
    <row r="8477" s="127" customFormat="1"/>
    <row r="8478" s="127" customFormat="1"/>
    <row r="8479" s="127" customFormat="1"/>
    <row r="8480" s="127" customFormat="1"/>
    <row r="8481" s="127" customFormat="1"/>
    <row r="8482" s="127" customFormat="1"/>
    <row r="8483" s="127" customFormat="1"/>
    <row r="8484" s="127" customFormat="1"/>
    <row r="8485" s="127" customFormat="1"/>
    <row r="8486" s="127" customFormat="1"/>
    <row r="8487" s="127" customFormat="1"/>
    <row r="8488" s="127" customFormat="1"/>
    <row r="8489" s="127" customFormat="1"/>
    <row r="8490" s="127" customFormat="1"/>
    <row r="8491" s="127" customFormat="1"/>
    <row r="8492" s="127" customFormat="1"/>
    <row r="8493" s="127" customFormat="1"/>
    <row r="8494" s="127" customFormat="1"/>
    <row r="8495" s="127" customFormat="1"/>
    <row r="8496" s="127" customFormat="1"/>
    <row r="8497" s="127" customFormat="1"/>
    <row r="8498" s="127" customFormat="1"/>
    <row r="8499" s="127" customFormat="1"/>
    <row r="8500" s="127" customFormat="1"/>
    <row r="8501" s="127" customFormat="1"/>
    <row r="8502" s="127" customFormat="1"/>
    <row r="8503" s="127" customFormat="1"/>
    <row r="8504" s="127" customFormat="1"/>
    <row r="8505" s="127" customFormat="1"/>
    <row r="8506" s="127" customFormat="1"/>
    <row r="8507" s="127" customFormat="1"/>
    <row r="8508" s="127" customFormat="1"/>
    <row r="8509" s="127" customFormat="1"/>
    <row r="8510" s="127" customFormat="1"/>
    <row r="8511" s="127" customFormat="1"/>
    <row r="8512" s="127" customFormat="1"/>
    <row r="8513" s="127" customFormat="1"/>
    <row r="8514" s="127" customFormat="1"/>
    <row r="8515" s="127" customFormat="1"/>
    <row r="8516" s="127" customFormat="1"/>
    <row r="8517" s="127" customFormat="1"/>
    <row r="8518" s="127" customFormat="1"/>
    <row r="8519" s="127" customFormat="1"/>
    <row r="8520" s="127" customFormat="1"/>
    <row r="8521" s="127" customFormat="1"/>
    <row r="8522" s="127" customFormat="1"/>
    <row r="8523" s="127" customFormat="1"/>
    <row r="8524" s="127" customFormat="1"/>
    <row r="8525" s="127" customFormat="1"/>
    <row r="8526" s="127" customFormat="1"/>
    <row r="8527" s="127" customFormat="1"/>
    <row r="8528" s="127" customFormat="1"/>
    <row r="8529" s="127" customFormat="1"/>
    <row r="8530" s="127" customFormat="1"/>
    <row r="8531" s="127" customFormat="1"/>
    <row r="8532" s="127" customFormat="1"/>
    <row r="8533" s="127" customFormat="1"/>
    <row r="8534" s="127" customFormat="1"/>
    <row r="8535" s="127" customFormat="1"/>
    <row r="8536" s="127" customFormat="1"/>
    <row r="8537" s="127" customFormat="1"/>
    <row r="8538" s="127" customFormat="1"/>
    <row r="8539" s="127" customFormat="1"/>
    <row r="8540" s="127" customFormat="1"/>
    <row r="8541" s="127" customFormat="1"/>
    <row r="8542" s="127" customFormat="1"/>
    <row r="8543" s="127" customFormat="1"/>
    <row r="8544" s="127" customFormat="1"/>
    <row r="8545" s="127" customFormat="1"/>
    <row r="8546" s="127" customFormat="1"/>
    <row r="8547" s="127" customFormat="1"/>
    <row r="8548" s="127" customFormat="1"/>
    <row r="8549" s="127" customFormat="1"/>
    <row r="8550" s="127" customFormat="1"/>
    <row r="8551" s="127" customFormat="1"/>
    <row r="8552" s="127" customFormat="1"/>
    <row r="8553" s="127" customFormat="1"/>
    <row r="8554" s="127" customFormat="1"/>
    <row r="8555" s="127" customFormat="1"/>
    <row r="8556" s="127" customFormat="1"/>
    <row r="8557" s="127" customFormat="1"/>
    <row r="8558" s="127" customFormat="1"/>
    <row r="8559" s="127" customFormat="1"/>
    <row r="8560" s="127" customFormat="1"/>
    <row r="8561" s="127" customFormat="1"/>
    <row r="8562" s="127" customFormat="1"/>
    <row r="8563" s="127" customFormat="1"/>
    <row r="8564" s="127" customFormat="1"/>
    <row r="8565" s="127" customFormat="1"/>
    <row r="8566" s="127" customFormat="1"/>
    <row r="8567" s="127" customFormat="1"/>
    <row r="8568" s="127" customFormat="1"/>
    <row r="8569" s="127" customFormat="1"/>
    <row r="8570" s="127" customFormat="1"/>
    <row r="8571" s="127" customFormat="1"/>
    <row r="8572" s="127" customFormat="1"/>
    <row r="8573" s="127" customFormat="1"/>
    <row r="8574" s="127" customFormat="1"/>
    <row r="8575" s="127" customFormat="1"/>
    <row r="8576" s="127" customFormat="1"/>
    <row r="8577" s="127" customFormat="1"/>
    <row r="8578" s="127" customFormat="1"/>
    <row r="8579" s="127" customFormat="1"/>
    <row r="8580" s="127" customFormat="1"/>
    <row r="8581" s="127" customFormat="1"/>
    <row r="8582" s="127" customFormat="1"/>
    <row r="8583" s="127" customFormat="1"/>
    <row r="8584" s="127" customFormat="1"/>
    <row r="8585" s="127" customFormat="1"/>
    <row r="8586" s="127" customFormat="1"/>
    <row r="8587" s="127" customFormat="1"/>
    <row r="8588" s="127" customFormat="1"/>
    <row r="8589" s="127" customFormat="1"/>
    <row r="8590" s="127" customFormat="1"/>
    <row r="8591" s="127" customFormat="1"/>
    <row r="8592" s="127" customFormat="1"/>
    <row r="8593" s="127" customFormat="1"/>
    <row r="8594" s="127" customFormat="1"/>
    <row r="8595" s="127" customFormat="1"/>
    <row r="8596" s="127" customFormat="1"/>
    <row r="8597" s="127" customFormat="1"/>
    <row r="8598" s="127" customFormat="1"/>
    <row r="8599" s="127" customFormat="1"/>
    <row r="8600" s="127" customFormat="1"/>
    <row r="8601" s="127" customFormat="1"/>
    <row r="8602" s="127" customFormat="1"/>
    <row r="8603" s="127" customFormat="1"/>
    <row r="8604" s="127" customFormat="1"/>
    <row r="8605" s="127" customFormat="1"/>
    <row r="8606" s="127" customFormat="1"/>
    <row r="8607" s="127" customFormat="1"/>
    <row r="8608" s="127" customFormat="1"/>
    <row r="8609" s="127" customFormat="1"/>
    <row r="8610" s="127" customFormat="1"/>
    <row r="8611" s="127" customFormat="1"/>
    <row r="8612" s="127" customFormat="1"/>
    <row r="8613" s="127" customFormat="1"/>
    <row r="8614" s="127" customFormat="1"/>
    <row r="8615" s="127" customFormat="1"/>
    <row r="8616" s="127" customFormat="1"/>
    <row r="8617" s="127" customFormat="1"/>
    <row r="8618" s="127" customFormat="1"/>
    <row r="8619" s="127" customFormat="1"/>
    <row r="8620" s="127" customFormat="1"/>
    <row r="8621" s="127" customFormat="1"/>
    <row r="8622" s="127" customFormat="1"/>
    <row r="8623" s="127" customFormat="1"/>
    <row r="8624" s="127" customFormat="1"/>
    <row r="8625" s="127" customFormat="1"/>
    <row r="8626" s="127" customFormat="1"/>
    <row r="8627" s="127" customFormat="1"/>
    <row r="8628" s="127" customFormat="1"/>
    <row r="8629" s="127" customFormat="1"/>
    <row r="8630" s="127" customFormat="1"/>
    <row r="8631" s="127" customFormat="1"/>
    <row r="8632" s="127" customFormat="1"/>
    <row r="8633" s="127" customFormat="1"/>
    <row r="8634" s="127" customFormat="1"/>
    <row r="8635" s="127" customFormat="1"/>
    <row r="8636" s="127" customFormat="1"/>
    <row r="8637" s="127" customFormat="1"/>
    <row r="8638" s="127" customFormat="1"/>
    <row r="8639" s="127" customFormat="1"/>
    <row r="8640" s="127" customFormat="1"/>
    <row r="8641" s="127" customFormat="1"/>
    <row r="8642" s="127" customFormat="1"/>
    <row r="8643" s="127" customFormat="1"/>
    <row r="8644" s="127" customFormat="1"/>
    <row r="8645" s="127" customFormat="1"/>
    <row r="8646" s="127" customFormat="1"/>
    <row r="8647" s="127" customFormat="1"/>
    <row r="8648" s="127" customFormat="1"/>
    <row r="8649" s="127" customFormat="1"/>
    <row r="8650" s="127" customFormat="1"/>
    <row r="8651" s="127" customFormat="1"/>
    <row r="8652" s="127" customFormat="1"/>
    <row r="8653" s="127" customFormat="1"/>
    <row r="8654" s="127" customFormat="1"/>
    <row r="8655" s="127" customFormat="1"/>
    <row r="8656" s="127" customFormat="1"/>
    <row r="8657" s="127" customFormat="1"/>
    <row r="8658" s="127" customFormat="1"/>
    <row r="8659" s="127" customFormat="1"/>
    <row r="8660" s="127" customFormat="1"/>
    <row r="8661" s="127" customFormat="1"/>
    <row r="8662" s="127" customFormat="1"/>
    <row r="8663" s="127" customFormat="1"/>
    <row r="8664" s="127" customFormat="1"/>
    <row r="8665" s="127" customFormat="1"/>
    <row r="8666" s="127" customFormat="1"/>
    <row r="8667" s="127" customFormat="1"/>
    <row r="8668" s="127" customFormat="1"/>
    <row r="8669" s="127" customFormat="1"/>
    <row r="8670" s="127" customFormat="1"/>
    <row r="8671" s="127" customFormat="1"/>
    <row r="8672" s="127" customFormat="1"/>
    <row r="8673" s="127" customFormat="1"/>
    <row r="8674" s="127" customFormat="1"/>
    <row r="8675" s="127" customFormat="1"/>
    <row r="8676" s="127" customFormat="1"/>
    <row r="8677" s="127" customFormat="1"/>
    <row r="8678" s="127" customFormat="1"/>
    <row r="8679" s="127" customFormat="1"/>
    <row r="8680" s="127" customFormat="1"/>
    <row r="8681" s="127" customFormat="1"/>
    <row r="8682" s="127" customFormat="1"/>
    <row r="8683" s="127" customFormat="1"/>
    <row r="8684" s="127" customFormat="1"/>
    <row r="8685" s="127" customFormat="1"/>
    <row r="8686" s="127" customFormat="1"/>
    <row r="8687" s="127" customFormat="1"/>
    <row r="8688" s="127" customFormat="1"/>
    <row r="8689" s="127" customFormat="1"/>
    <row r="8690" s="127" customFormat="1"/>
    <row r="8691" s="127" customFormat="1"/>
    <row r="8692" s="127" customFormat="1"/>
    <row r="8693" s="127" customFormat="1"/>
    <row r="8694" s="127" customFormat="1"/>
    <row r="8695" s="127" customFormat="1"/>
    <row r="8696" s="127" customFormat="1"/>
    <row r="8697" s="127" customFormat="1"/>
    <row r="8698" s="127" customFormat="1"/>
    <row r="8699" s="127" customFormat="1"/>
    <row r="8700" s="127" customFormat="1"/>
    <row r="8701" s="127" customFormat="1"/>
    <row r="8702" s="127" customFormat="1"/>
    <row r="8703" s="127" customFormat="1"/>
    <row r="8704" s="127" customFormat="1"/>
    <row r="8705" s="127" customFormat="1"/>
    <row r="8706" s="127" customFormat="1"/>
    <row r="8707" s="127" customFormat="1"/>
    <row r="8708" s="127" customFormat="1"/>
    <row r="8709" s="127" customFormat="1"/>
    <row r="8710" s="127" customFormat="1"/>
    <row r="8711" s="127" customFormat="1"/>
    <row r="8712" s="127" customFormat="1"/>
    <row r="8713" s="127" customFormat="1"/>
    <row r="8714" s="127" customFormat="1"/>
    <row r="8715" s="127" customFormat="1"/>
    <row r="8716" s="127" customFormat="1"/>
    <row r="8717" s="127" customFormat="1"/>
    <row r="8718" s="127" customFormat="1"/>
    <row r="8719" s="127" customFormat="1"/>
    <row r="8720" s="127" customFormat="1"/>
    <row r="8721" s="127" customFormat="1"/>
    <row r="8722" s="127" customFormat="1"/>
    <row r="8723" s="127" customFormat="1"/>
    <row r="8724" s="127" customFormat="1"/>
    <row r="8725" s="127" customFormat="1"/>
    <row r="8726" s="127" customFormat="1"/>
    <row r="8727" s="127" customFormat="1"/>
    <row r="8728" s="127" customFormat="1"/>
    <row r="8729" s="127" customFormat="1"/>
    <row r="8730" s="127" customFormat="1"/>
    <row r="8731" s="127" customFormat="1"/>
    <row r="8732" s="127" customFormat="1"/>
    <row r="8733" s="127" customFormat="1"/>
    <row r="8734" s="127" customFormat="1"/>
    <row r="8735" s="127" customFormat="1"/>
    <row r="8736" s="127" customFormat="1"/>
    <row r="8737" s="127" customFormat="1"/>
    <row r="8738" s="127" customFormat="1"/>
    <row r="8739" s="127" customFormat="1"/>
    <row r="8740" s="127" customFormat="1"/>
    <row r="8741" s="127" customFormat="1"/>
    <row r="8742" s="127" customFormat="1"/>
    <row r="8743" s="127" customFormat="1"/>
    <row r="8744" s="127" customFormat="1"/>
    <row r="8745" s="127" customFormat="1"/>
    <row r="8746" s="127" customFormat="1"/>
    <row r="8747" s="127" customFormat="1"/>
    <row r="8748" s="127" customFormat="1"/>
    <row r="8749" s="127" customFormat="1"/>
    <row r="8750" s="127" customFormat="1"/>
    <row r="8751" s="127" customFormat="1"/>
    <row r="8752" s="127" customFormat="1"/>
    <row r="8753" s="127" customFormat="1"/>
    <row r="8754" s="127" customFormat="1"/>
    <row r="8755" s="127" customFormat="1"/>
    <row r="8756" s="127" customFormat="1"/>
    <row r="8757" s="127" customFormat="1"/>
    <row r="8758" s="127" customFormat="1"/>
    <row r="8759" s="127" customFormat="1"/>
    <row r="8760" s="127" customFormat="1"/>
    <row r="8761" s="127" customFormat="1"/>
    <row r="8762" s="127" customFormat="1"/>
    <row r="8763" s="127" customFormat="1"/>
    <row r="8764" s="127" customFormat="1"/>
    <row r="8765" s="127" customFormat="1"/>
    <row r="8766" s="127" customFormat="1"/>
    <row r="8767" s="127" customFormat="1"/>
    <row r="8768" s="127" customFormat="1"/>
    <row r="8769" s="127" customFormat="1"/>
    <row r="8770" s="127" customFormat="1"/>
    <row r="8771" s="127" customFormat="1"/>
    <row r="8772" s="127" customFormat="1"/>
    <row r="8773" s="127" customFormat="1"/>
    <row r="8774" s="127" customFormat="1"/>
    <row r="8775" s="127" customFormat="1"/>
    <row r="8776" s="127" customFormat="1"/>
    <row r="8777" s="127" customFormat="1"/>
    <row r="8778" s="127" customFormat="1"/>
    <row r="8779" s="127" customFormat="1"/>
    <row r="8780" s="127" customFormat="1"/>
    <row r="8781" s="127" customFormat="1"/>
    <row r="8782" s="127" customFormat="1"/>
    <row r="8783" s="127" customFormat="1"/>
    <row r="8784" s="127" customFormat="1"/>
    <row r="8785" s="127" customFormat="1"/>
    <row r="8786" s="127" customFormat="1"/>
    <row r="8787" s="127" customFormat="1"/>
    <row r="8788" s="127" customFormat="1"/>
    <row r="8789" s="127" customFormat="1"/>
    <row r="8790" s="127" customFormat="1"/>
    <row r="8791" s="127" customFormat="1"/>
    <row r="8792" s="127" customFormat="1"/>
    <row r="8793" s="127" customFormat="1"/>
    <row r="8794" s="127" customFormat="1"/>
    <row r="8795" s="127" customFormat="1"/>
    <row r="8796" s="127" customFormat="1"/>
    <row r="8797" s="127" customFormat="1"/>
    <row r="8798" s="127" customFormat="1"/>
    <row r="8799" s="127" customFormat="1"/>
    <row r="8800" s="127" customFormat="1"/>
    <row r="8801" s="127" customFormat="1"/>
    <row r="8802" s="127" customFormat="1"/>
    <row r="8803" s="127" customFormat="1"/>
    <row r="8804" s="127" customFormat="1"/>
    <row r="8805" s="127" customFormat="1"/>
    <row r="8806" s="127" customFormat="1"/>
    <row r="8807" s="127" customFormat="1"/>
    <row r="8808" s="127" customFormat="1"/>
    <row r="8809" s="127" customFormat="1"/>
    <row r="8810" s="127" customFormat="1"/>
    <row r="8811" s="127" customFormat="1"/>
    <row r="8812" s="127" customFormat="1"/>
    <row r="8813" s="127" customFormat="1"/>
    <row r="8814" s="127" customFormat="1"/>
    <row r="8815" s="127" customFormat="1"/>
    <row r="8816" s="127" customFormat="1"/>
    <row r="8817" s="127" customFormat="1"/>
    <row r="8818" s="127" customFormat="1"/>
    <row r="8819" s="127" customFormat="1"/>
    <row r="8820" s="127" customFormat="1"/>
    <row r="8821" s="127" customFormat="1"/>
    <row r="8822" s="127" customFormat="1"/>
    <row r="8823" s="127" customFormat="1"/>
    <row r="8824" s="127" customFormat="1"/>
    <row r="8825" s="127" customFormat="1"/>
    <row r="8826" s="127" customFormat="1"/>
    <row r="8827" s="127" customFormat="1"/>
    <row r="8828" s="127" customFormat="1"/>
    <row r="8829" s="127" customFormat="1"/>
    <row r="8830" s="127" customFormat="1"/>
    <row r="8831" s="127" customFormat="1"/>
    <row r="8832" s="127" customFormat="1"/>
    <row r="8833" s="127" customFormat="1"/>
    <row r="8834" s="127" customFormat="1"/>
    <row r="8835" s="127" customFormat="1"/>
    <row r="8836" s="127" customFormat="1"/>
    <row r="8837" s="127" customFormat="1"/>
    <row r="8838" s="127" customFormat="1"/>
    <row r="8839" s="127" customFormat="1"/>
    <row r="8840" s="127" customFormat="1"/>
    <row r="8841" s="127" customFormat="1"/>
    <row r="8842" s="127" customFormat="1"/>
    <row r="8843" s="127" customFormat="1"/>
    <row r="8844" s="127" customFormat="1"/>
    <row r="8845" s="127" customFormat="1"/>
    <row r="8846" s="127" customFormat="1"/>
    <row r="8847" s="127" customFormat="1"/>
    <row r="8848" s="127" customFormat="1"/>
    <row r="8849" s="127" customFormat="1"/>
    <row r="8850" s="127" customFormat="1"/>
    <row r="8851" s="127" customFormat="1"/>
    <row r="8852" s="127" customFormat="1"/>
    <row r="8853" s="127" customFormat="1"/>
    <row r="8854" s="127" customFormat="1"/>
    <row r="8855" s="127" customFormat="1"/>
    <row r="8856" s="127" customFormat="1"/>
    <row r="8857" s="127" customFormat="1"/>
    <row r="8858" s="127" customFormat="1"/>
    <row r="8859" s="127" customFormat="1"/>
    <row r="8860" s="127" customFormat="1"/>
    <row r="8861" s="127" customFormat="1"/>
    <row r="8862" s="127" customFormat="1"/>
    <row r="8863" s="127" customFormat="1"/>
    <row r="8864" s="127" customFormat="1"/>
    <row r="8865" s="127" customFormat="1"/>
    <row r="8866" s="127" customFormat="1"/>
    <row r="8867" s="127" customFormat="1"/>
    <row r="8868" s="127" customFormat="1"/>
    <row r="8869" s="127" customFormat="1"/>
    <row r="8870" s="127" customFormat="1"/>
    <row r="8871" s="127" customFormat="1"/>
    <row r="8872" s="127" customFormat="1"/>
    <row r="8873" s="127" customFormat="1"/>
    <row r="8874" s="127" customFormat="1"/>
    <row r="8875" s="127" customFormat="1"/>
    <row r="8876" s="127" customFormat="1"/>
    <row r="8877" s="127" customFormat="1"/>
    <row r="8878" s="127" customFormat="1"/>
    <row r="8879" s="127" customFormat="1"/>
    <row r="8880" s="127" customFormat="1"/>
    <row r="8881" s="127" customFormat="1"/>
    <row r="8882" s="127" customFormat="1"/>
    <row r="8883" s="127" customFormat="1"/>
    <row r="8884" s="127" customFormat="1"/>
    <row r="8885" s="127" customFormat="1"/>
    <row r="8886" s="127" customFormat="1"/>
    <row r="8887" s="127" customFormat="1"/>
    <row r="8888" s="127" customFormat="1"/>
    <row r="8889" s="127" customFormat="1"/>
    <row r="8890" s="127" customFormat="1"/>
    <row r="8891" s="127" customFormat="1"/>
    <row r="8892" s="127" customFormat="1"/>
    <row r="8893" s="127" customFormat="1"/>
    <row r="8894" s="127" customFormat="1"/>
    <row r="8895" s="127" customFormat="1"/>
    <row r="8896" s="127" customFormat="1"/>
    <row r="8897" s="127" customFormat="1"/>
    <row r="8898" s="127" customFormat="1"/>
    <row r="8899" s="127" customFormat="1"/>
    <row r="8900" s="127" customFormat="1"/>
    <row r="8901" s="127" customFormat="1"/>
    <row r="8902" s="127" customFormat="1"/>
    <row r="8903" s="127" customFormat="1"/>
    <row r="8904" s="127" customFormat="1"/>
    <row r="8905" s="127" customFormat="1"/>
    <row r="8906" s="127" customFormat="1"/>
    <row r="8907" s="127" customFormat="1"/>
    <row r="8908" s="127" customFormat="1"/>
    <row r="8909" s="127" customFormat="1"/>
    <row r="8910" s="127" customFormat="1"/>
    <row r="8911" s="127" customFormat="1"/>
    <row r="8912" s="127" customFormat="1"/>
    <row r="8913" s="127" customFormat="1"/>
    <row r="8914" s="127" customFormat="1"/>
    <row r="8915" s="127" customFormat="1"/>
    <row r="8916" s="127" customFormat="1"/>
    <row r="8917" s="127" customFormat="1"/>
    <row r="8918" s="127" customFormat="1"/>
    <row r="8919" s="127" customFormat="1"/>
    <row r="8920" s="127" customFormat="1"/>
    <row r="8921" s="127" customFormat="1"/>
    <row r="8922" s="127" customFormat="1"/>
    <row r="8923" s="127" customFormat="1"/>
    <row r="8924" s="127" customFormat="1"/>
    <row r="8925" s="127" customFormat="1"/>
    <row r="8926" s="127" customFormat="1"/>
    <row r="8927" s="127" customFormat="1"/>
    <row r="8928" s="127" customFormat="1"/>
    <row r="8929" s="127" customFormat="1"/>
    <row r="8930" s="127" customFormat="1"/>
    <row r="8931" s="127" customFormat="1"/>
    <row r="8932" s="127" customFormat="1"/>
    <row r="8933" s="127" customFormat="1"/>
    <row r="8934" s="127" customFormat="1"/>
    <row r="8935" s="127" customFormat="1"/>
    <row r="8936" s="127" customFormat="1"/>
    <row r="8937" s="127" customFormat="1"/>
    <row r="8938" s="127" customFormat="1"/>
    <row r="8939" s="127" customFormat="1"/>
    <row r="8940" s="127" customFormat="1"/>
    <row r="8941" s="127" customFormat="1"/>
    <row r="8942" s="127" customFormat="1"/>
    <row r="8943" s="127" customFormat="1"/>
    <row r="8944" s="127" customFormat="1"/>
    <row r="8945" s="127" customFormat="1"/>
    <row r="8946" s="127" customFormat="1"/>
    <row r="8947" s="127" customFormat="1"/>
    <row r="8948" s="127" customFormat="1"/>
    <row r="8949" s="127" customFormat="1"/>
    <row r="8950" s="127" customFormat="1"/>
    <row r="8951" s="127" customFormat="1"/>
    <row r="8952" s="127" customFormat="1"/>
    <row r="8953" s="127" customFormat="1"/>
    <row r="8954" s="127" customFormat="1"/>
    <row r="8955" s="127" customFormat="1"/>
    <row r="8956" s="127" customFormat="1"/>
    <row r="8957" s="127" customFormat="1"/>
    <row r="8958" s="127" customFormat="1"/>
    <row r="8959" s="127" customFormat="1"/>
    <row r="8960" s="127" customFormat="1"/>
    <row r="8961" s="127" customFormat="1"/>
    <row r="8962" s="127" customFormat="1"/>
    <row r="8963" s="127" customFormat="1"/>
    <row r="8964" s="127" customFormat="1"/>
    <row r="8965" s="127" customFormat="1"/>
    <row r="8966" s="127" customFormat="1"/>
    <row r="8967" s="127" customFormat="1"/>
    <row r="8968" s="127" customFormat="1"/>
    <row r="8969" s="127" customFormat="1"/>
    <row r="8970" s="127" customFormat="1"/>
    <row r="8971" s="127" customFormat="1"/>
    <row r="8972" s="127" customFormat="1"/>
    <row r="8973" s="127" customFormat="1"/>
    <row r="8974" s="127" customFormat="1"/>
    <row r="8975" s="127" customFormat="1"/>
    <row r="8976" s="127" customFormat="1"/>
    <row r="8977" s="127" customFormat="1"/>
    <row r="8978" s="127" customFormat="1"/>
    <row r="8979" s="127" customFormat="1"/>
    <row r="8980" s="127" customFormat="1"/>
    <row r="8981" s="127" customFormat="1"/>
    <row r="8982" s="127" customFormat="1"/>
    <row r="8983" s="127" customFormat="1"/>
    <row r="8984" s="127" customFormat="1"/>
    <row r="8985" s="127" customFormat="1"/>
    <row r="8986" s="127" customFormat="1"/>
    <row r="8987" s="127" customFormat="1"/>
    <row r="8988" s="127" customFormat="1"/>
    <row r="8989" s="127" customFormat="1"/>
    <row r="8990" s="127" customFormat="1"/>
    <row r="8991" s="127" customFormat="1"/>
    <row r="8992" s="127" customFormat="1"/>
    <row r="8993" s="127" customFormat="1"/>
    <row r="8994" s="127" customFormat="1"/>
    <row r="8995" s="127" customFormat="1"/>
    <row r="8996" s="127" customFormat="1"/>
    <row r="8997" s="127" customFormat="1"/>
    <row r="8998" s="127" customFormat="1"/>
    <row r="8999" s="127" customFormat="1"/>
    <row r="9000" s="127" customFormat="1"/>
    <row r="9001" s="127" customFormat="1"/>
    <row r="9002" s="127" customFormat="1"/>
    <row r="9003" s="127" customFormat="1"/>
    <row r="9004" s="127" customFormat="1"/>
    <row r="9005" s="127" customFormat="1"/>
    <row r="9006" s="127" customFormat="1"/>
    <row r="9007" s="127" customFormat="1"/>
    <row r="9008" s="127" customFormat="1"/>
    <row r="9009" s="127" customFormat="1"/>
    <row r="9010" s="127" customFormat="1"/>
    <row r="9011" s="127" customFormat="1"/>
    <row r="9012" s="127" customFormat="1"/>
    <row r="9013" s="127" customFormat="1"/>
    <row r="9014" s="127" customFormat="1"/>
    <row r="9015" s="127" customFormat="1"/>
    <row r="9016" s="127" customFormat="1"/>
    <row r="9017" s="127" customFormat="1"/>
    <row r="9018" s="127" customFormat="1"/>
    <row r="9019" s="127" customFormat="1"/>
    <row r="9020" s="127" customFormat="1"/>
    <row r="9021" s="127" customFormat="1"/>
    <row r="9022" s="127" customFormat="1"/>
    <row r="9023" s="127" customFormat="1"/>
    <row r="9024" s="127" customFormat="1"/>
    <row r="9025" s="127" customFormat="1"/>
    <row r="9026" s="127" customFormat="1"/>
    <row r="9027" s="127" customFormat="1"/>
    <row r="9028" s="127" customFormat="1"/>
    <row r="9029" s="127" customFormat="1"/>
    <row r="9030" s="127" customFormat="1"/>
    <row r="9031" s="127" customFormat="1"/>
    <row r="9032" s="127" customFormat="1"/>
    <row r="9033" s="127" customFormat="1"/>
    <row r="9034" s="127" customFormat="1"/>
    <row r="9035" s="127" customFormat="1"/>
    <row r="9036" s="127" customFormat="1"/>
    <row r="9037" s="127" customFormat="1"/>
    <row r="9038" s="127" customFormat="1"/>
    <row r="9039" s="127" customFormat="1"/>
    <row r="9040" s="127" customFormat="1"/>
    <row r="9041" s="127" customFormat="1"/>
    <row r="9042" s="127" customFormat="1"/>
    <row r="9043" s="127" customFormat="1"/>
    <row r="9044" s="127" customFormat="1"/>
    <row r="9045" s="127" customFormat="1"/>
    <row r="9046" s="127" customFormat="1"/>
    <row r="9047" s="127" customFormat="1"/>
    <row r="9048" s="127" customFormat="1"/>
    <row r="9049" s="127" customFormat="1"/>
    <row r="9050" s="127" customFormat="1"/>
    <row r="9051" s="127" customFormat="1"/>
    <row r="9052" s="127" customFormat="1"/>
    <row r="9053" s="127" customFormat="1"/>
    <row r="9054" s="127" customFormat="1"/>
    <row r="9055" s="127" customFormat="1"/>
    <row r="9056" s="127" customFormat="1"/>
    <row r="9057" s="127" customFormat="1"/>
    <row r="9058" s="127" customFormat="1"/>
    <row r="9059" s="127" customFormat="1"/>
    <row r="9060" s="127" customFormat="1"/>
    <row r="9061" s="127" customFormat="1"/>
    <row r="9062" s="127" customFormat="1"/>
    <row r="9063" s="127" customFormat="1"/>
    <row r="9064" s="127" customFormat="1"/>
    <row r="9065" s="127" customFormat="1"/>
    <row r="9066" s="127" customFormat="1"/>
    <row r="9067" s="127" customFormat="1"/>
    <row r="9068" s="127" customFormat="1"/>
    <row r="9069" s="127" customFormat="1"/>
    <row r="9070" s="127" customFormat="1"/>
    <row r="9071" s="127" customFormat="1"/>
    <row r="9072" s="127" customFormat="1"/>
    <row r="9073" s="127" customFormat="1"/>
    <row r="9074" s="127" customFormat="1"/>
    <row r="9075" s="127" customFormat="1"/>
    <row r="9076" s="127" customFormat="1"/>
    <row r="9077" s="127" customFormat="1"/>
    <row r="9078" s="127" customFormat="1"/>
    <row r="9079" s="127" customFormat="1"/>
    <row r="9080" s="127" customFormat="1"/>
    <row r="9081" s="127" customFormat="1"/>
    <row r="9082" s="127" customFormat="1"/>
    <row r="9083" s="127" customFormat="1"/>
    <row r="9084" s="127" customFormat="1"/>
    <row r="9085" s="127" customFormat="1"/>
    <row r="9086" s="127" customFormat="1"/>
    <row r="9087" s="127" customFormat="1"/>
    <row r="9088" s="127" customFormat="1"/>
    <row r="9089" s="127" customFormat="1"/>
    <row r="9090" s="127" customFormat="1"/>
    <row r="9091" s="127" customFormat="1"/>
    <row r="9092" s="127" customFormat="1"/>
    <row r="9093" s="127" customFormat="1"/>
    <row r="9094" s="127" customFormat="1"/>
    <row r="9095" s="127" customFormat="1"/>
    <row r="9096" s="127" customFormat="1"/>
    <row r="9097" s="127" customFormat="1"/>
    <row r="9098" s="127" customFormat="1"/>
    <row r="9099" s="127" customFormat="1"/>
    <row r="9100" s="127" customFormat="1"/>
    <row r="9101" s="127" customFormat="1"/>
    <row r="9102" s="127" customFormat="1"/>
    <row r="9103" s="127" customFormat="1"/>
    <row r="9104" s="127" customFormat="1"/>
    <row r="9105" s="127" customFormat="1"/>
    <row r="9106" s="127" customFormat="1"/>
    <row r="9107" s="127" customFormat="1"/>
    <row r="9108" s="127" customFormat="1"/>
    <row r="9109" s="127" customFormat="1"/>
    <row r="9110" s="127" customFormat="1"/>
    <row r="9111" s="127" customFormat="1"/>
    <row r="9112" s="127" customFormat="1"/>
    <row r="9113" s="127" customFormat="1"/>
    <row r="9114" s="127" customFormat="1"/>
    <row r="9115" s="127" customFormat="1"/>
    <row r="9116" s="127" customFormat="1"/>
    <row r="9117" s="127" customFormat="1"/>
    <row r="9118" s="127" customFormat="1"/>
    <row r="9119" s="127" customFormat="1"/>
    <row r="9120" s="127" customFormat="1"/>
    <row r="9121" s="127" customFormat="1"/>
    <row r="9122" s="127" customFormat="1"/>
    <row r="9123" s="127" customFormat="1"/>
    <row r="9124" s="127" customFormat="1"/>
    <row r="9125" s="127" customFormat="1"/>
    <row r="9126" s="127" customFormat="1"/>
    <row r="9127" s="127" customFormat="1"/>
    <row r="9128" s="127" customFormat="1"/>
    <row r="9129" s="127" customFormat="1"/>
    <row r="9130" s="127" customFormat="1"/>
    <row r="9131" s="127" customFormat="1"/>
    <row r="9132" s="127" customFormat="1"/>
    <row r="9133" s="127" customFormat="1"/>
    <row r="9134" s="127" customFormat="1"/>
    <row r="9135" s="127" customFormat="1"/>
    <row r="9136" s="127" customFormat="1"/>
    <row r="9137" s="127" customFormat="1"/>
    <row r="9138" s="127" customFormat="1"/>
    <row r="9139" s="127" customFormat="1"/>
    <row r="9140" s="127" customFormat="1"/>
    <row r="9141" s="127" customFormat="1"/>
    <row r="9142" s="127" customFormat="1"/>
    <row r="9143" s="127" customFormat="1"/>
    <row r="9144" s="127" customFormat="1"/>
    <row r="9145" s="127" customFormat="1"/>
    <row r="9146" s="127" customFormat="1"/>
    <row r="9147" s="127" customFormat="1"/>
    <row r="9148" s="127" customFormat="1"/>
    <row r="9149" s="127" customFormat="1"/>
    <row r="9150" s="127" customFormat="1"/>
    <row r="9151" s="127" customFormat="1"/>
    <row r="9152" s="127" customFormat="1"/>
    <row r="9153" s="127" customFormat="1"/>
    <row r="9154" s="127" customFormat="1"/>
    <row r="9155" s="127" customFormat="1"/>
    <row r="9156" s="127" customFormat="1"/>
    <row r="9157" s="127" customFormat="1"/>
    <row r="9158" s="127" customFormat="1"/>
    <row r="9159" s="127" customFormat="1"/>
    <row r="9160" s="127" customFormat="1"/>
    <row r="9161" s="127" customFormat="1"/>
    <row r="9162" s="127" customFormat="1"/>
    <row r="9163" s="127" customFormat="1"/>
    <row r="9164" s="127" customFormat="1"/>
    <row r="9165" s="127" customFormat="1"/>
    <row r="9166" s="127" customFormat="1"/>
    <row r="9167" s="127" customFormat="1"/>
    <row r="9168" s="127" customFormat="1"/>
    <row r="9169" s="127" customFormat="1"/>
    <row r="9170" s="127" customFormat="1"/>
    <row r="9171" s="127" customFormat="1"/>
    <row r="9172" s="127" customFormat="1"/>
    <row r="9173" s="127" customFormat="1"/>
    <row r="9174" s="127" customFormat="1"/>
    <row r="9175" s="127" customFormat="1"/>
    <row r="9176" s="127" customFormat="1"/>
    <row r="9177" s="127" customFormat="1"/>
    <row r="9178" s="127" customFormat="1"/>
    <row r="9179" s="127" customFormat="1"/>
    <row r="9180" s="127" customFormat="1"/>
    <row r="9181" s="127" customFormat="1"/>
    <row r="9182" s="127" customFormat="1"/>
    <row r="9183" s="127" customFormat="1"/>
    <row r="9184" s="127" customFormat="1"/>
    <row r="9185" s="127" customFormat="1"/>
    <row r="9186" s="127" customFormat="1"/>
    <row r="9187" s="127" customFormat="1"/>
    <row r="9188" s="127" customFormat="1"/>
    <row r="9189" s="127" customFormat="1"/>
    <row r="9190" s="127" customFormat="1"/>
    <row r="9191" s="127" customFormat="1"/>
    <row r="9192" s="127" customFormat="1"/>
    <row r="9193" s="127" customFormat="1"/>
    <row r="9194" s="127" customFormat="1"/>
    <row r="9195" s="127" customFormat="1"/>
    <row r="9196" s="127" customFormat="1"/>
    <row r="9197" s="127" customFormat="1"/>
    <row r="9198" s="127" customFormat="1"/>
    <row r="9199" s="127" customFormat="1"/>
    <row r="9200" s="127" customFormat="1"/>
    <row r="9201" s="127" customFormat="1"/>
    <row r="9202" s="127" customFormat="1"/>
    <row r="9203" s="127" customFormat="1"/>
    <row r="9204" s="127" customFormat="1"/>
    <row r="9205" s="127" customFormat="1"/>
    <row r="9206" s="127" customFormat="1"/>
    <row r="9207" s="127" customFormat="1"/>
    <row r="9208" s="127" customFormat="1"/>
    <row r="9209" s="127" customFormat="1"/>
    <row r="9210" s="127" customFormat="1"/>
    <row r="9211" s="127" customFormat="1"/>
    <row r="9212" s="127" customFormat="1"/>
    <row r="9213" s="127" customFormat="1"/>
    <row r="9214" s="127" customFormat="1"/>
    <row r="9215" s="127" customFormat="1"/>
    <row r="9216" s="127" customFormat="1"/>
    <row r="9217" s="127" customFormat="1"/>
    <row r="9218" s="127" customFormat="1"/>
    <row r="9219" s="127" customFormat="1"/>
    <row r="9220" s="127" customFormat="1"/>
    <row r="9221" s="127" customFormat="1"/>
    <row r="9222" s="127" customFormat="1"/>
    <row r="9223" s="127" customFormat="1"/>
    <row r="9224" s="127" customFormat="1"/>
    <row r="9225" s="127" customFormat="1"/>
    <row r="9226" s="127" customFormat="1"/>
    <row r="9227" s="127" customFormat="1"/>
    <row r="9228" s="127" customFormat="1"/>
    <row r="9229" s="127" customFormat="1"/>
    <row r="9230" s="127" customFormat="1"/>
    <row r="9231" s="127" customFormat="1"/>
    <row r="9232" s="127" customFormat="1"/>
    <row r="9233" s="127" customFormat="1"/>
    <row r="9234" s="127" customFormat="1"/>
    <row r="9235" s="127" customFormat="1"/>
    <row r="9236" s="127" customFormat="1"/>
    <row r="9237" s="127" customFormat="1"/>
    <row r="9238" s="127" customFormat="1"/>
    <row r="9239" s="127" customFormat="1"/>
    <row r="9240" s="127" customFormat="1"/>
    <row r="9241" s="127" customFormat="1"/>
    <row r="9242" s="127" customFormat="1"/>
    <row r="9243" s="127" customFormat="1"/>
    <row r="9244" s="127" customFormat="1"/>
    <row r="9245" s="127" customFormat="1"/>
    <row r="9246" s="127" customFormat="1"/>
    <row r="9247" s="127" customFormat="1"/>
    <row r="9248" s="127" customFormat="1"/>
    <row r="9249" s="127" customFormat="1"/>
    <row r="9250" s="127" customFormat="1"/>
    <row r="9251" s="127" customFormat="1"/>
    <row r="9252" s="127" customFormat="1"/>
    <row r="9253" s="127" customFormat="1"/>
    <row r="9254" s="127" customFormat="1"/>
    <row r="9255" s="127" customFormat="1"/>
    <row r="9256" s="127" customFormat="1"/>
    <row r="9257" s="127" customFormat="1"/>
    <row r="9258" s="127" customFormat="1"/>
    <row r="9259" s="127" customFormat="1"/>
    <row r="9260" s="127" customFormat="1"/>
    <row r="9261" s="127" customFormat="1"/>
    <row r="9262" s="127" customFormat="1"/>
    <row r="9263" s="127" customFormat="1"/>
    <row r="9264" s="127" customFormat="1"/>
    <row r="9265" s="127" customFormat="1"/>
    <row r="9266" s="127" customFormat="1"/>
    <row r="9267" s="127" customFormat="1"/>
    <row r="9268" s="127" customFormat="1"/>
    <row r="9269" s="127" customFormat="1"/>
    <row r="9270" s="127" customFormat="1"/>
    <row r="9271" s="127" customFormat="1"/>
    <row r="9272" s="127" customFormat="1"/>
    <row r="9273" s="127" customFormat="1"/>
    <row r="9274" s="127" customFormat="1"/>
    <row r="9275" s="127" customFormat="1"/>
    <row r="9276" s="127" customFormat="1"/>
    <row r="9277" s="127" customFormat="1"/>
    <row r="9278" s="127" customFormat="1"/>
    <row r="9279" s="127" customFormat="1"/>
    <row r="9280" s="127" customFormat="1"/>
    <row r="9281" s="127" customFormat="1"/>
    <row r="9282" s="127" customFormat="1"/>
    <row r="9283" s="127" customFormat="1"/>
    <row r="9284" s="127" customFormat="1"/>
    <row r="9285" s="127" customFormat="1"/>
    <row r="9286" s="127" customFormat="1"/>
    <row r="9287" s="127" customFormat="1"/>
    <row r="9288" s="127" customFormat="1"/>
    <row r="9289" s="127" customFormat="1"/>
    <row r="9290" s="127" customFormat="1"/>
    <row r="9291" s="127" customFormat="1"/>
    <row r="9292" s="127" customFormat="1"/>
    <row r="9293" s="127" customFormat="1"/>
    <row r="9294" s="127" customFormat="1"/>
    <row r="9295" s="127" customFormat="1"/>
    <row r="9296" s="127" customFormat="1"/>
    <row r="9297" s="127" customFormat="1"/>
    <row r="9298" s="127" customFormat="1"/>
    <row r="9299" s="127" customFormat="1"/>
    <row r="9300" s="127" customFormat="1"/>
    <row r="9301" s="127" customFormat="1"/>
    <row r="9302" s="127" customFormat="1"/>
    <row r="9303" s="127" customFormat="1"/>
    <row r="9304" s="127" customFormat="1"/>
    <row r="9305" s="127" customFormat="1"/>
    <row r="9306" s="127" customFormat="1"/>
    <row r="9307" s="127" customFormat="1"/>
    <row r="9308" s="127" customFormat="1"/>
    <row r="9309" s="127" customFormat="1"/>
    <row r="9310" s="127" customFormat="1"/>
    <row r="9311" s="127" customFormat="1"/>
    <row r="9312" s="127" customFormat="1"/>
    <row r="9313" s="127" customFormat="1"/>
    <row r="9314" s="127" customFormat="1"/>
    <row r="9315" s="127" customFormat="1"/>
    <row r="9316" s="127" customFormat="1"/>
    <row r="9317" s="127" customFormat="1"/>
    <row r="9318" s="127" customFormat="1"/>
    <row r="9319" s="127" customFormat="1"/>
    <row r="9320" s="127" customFormat="1"/>
    <row r="9321" s="127" customFormat="1"/>
    <row r="9322" s="127" customFormat="1"/>
    <row r="9323" s="127" customFormat="1"/>
    <row r="9324" s="127" customFormat="1"/>
    <row r="9325" s="127" customFormat="1"/>
    <row r="9326" s="127" customFormat="1"/>
    <row r="9327" s="127" customFormat="1"/>
    <row r="9328" s="127" customFormat="1"/>
    <row r="9329" s="127" customFormat="1"/>
    <row r="9330" s="127" customFormat="1"/>
    <row r="9331" s="127" customFormat="1"/>
    <row r="9332" s="127" customFormat="1"/>
    <row r="9333" s="127" customFormat="1"/>
    <row r="9334" s="127" customFormat="1"/>
    <row r="9335" s="127" customFormat="1"/>
    <row r="9336" s="127" customFormat="1"/>
    <row r="9337" s="127" customFormat="1"/>
    <row r="9338" s="127" customFormat="1"/>
    <row r="9339" s="127" customFormat="1"/>
    <row r="9340" s="127" customFormat="1"/>
    <row r="9341" s="127" customFormat="1"/>
    <row r="9342" s="127" customFormat="1"/>
    <row r="9343" s="127" customFormat="1"/>
    <row r="9344" s="127" customFormat="1"/>
    <row r="9345" s="127" customFormat="1"/>
    <row r="9346" s="127" customFormat="1"/>
    <row r="9347" s="127" customFormat="1"/>
    <row r="9348" s="127" customFormat="1"/>
    <row r="9349" s="127" customFormat="1"/>
    <row r="9350" s="127" customFormat="1"/>
    <row r="9351" s="127" customFormat="1"/>
    <row r="9352" s="127" customFormat="1"/>
    <row r="9353" s="127" customFormat="1"/>
    <row r="9354" s="127" customFormat="1"/>
    <row r="9355" s="127" customFormat="1"/>
    <row r="9356" s="127" customFormat="1"/>
    <row r="9357" s="127" customFormat="1"/>
    <row r="9358" s="127" customFormat="1"/>
    <row r="9359" s="127" customFormat="1"/>
    <row r="9360" s="127" customFormat="1"/>
    <row r="9361" s="127" customFormat="1"/>
    <row r="9362" s="127" customFormat="1"/>
    <row r="9363" s="127" customFormat="1"/>
    <row r="9364" s="127" customFormat="1"/>
    <row r="9365" s="127" customFormat="1"/>
    <row r="9366" s="127" customFormat="1"/>
    <row r="9367" s="127" customFormat="1"/>
    <row r="9368" s="127" customFormat="1"/>
    <row r="9369" s="127" customFormat="1"/>
    <row r="9370" s="127" customFormat="1"/>
    <row r="9371" s="127" customFormat="1"/>
    <row r="9372" s="127" customFormat="1"/>
    <row r="9373" s="127" customFormat="1"/>
    <row r="9374" s="127" customFormat="1"/>
    <row r="9375" s="127" customFormat="1"/>
    <row r="9376" s="127" customFormat="1"/>
    <row r="9377" s="127" customFormat="1"/>
    <row r="9378" s="127" customFormat="1"/>
    <row r="9379" s="127" customFormat="1"/>
    <row r="9380" s="127" customFormat="1"/>
    <row r="9381" s="127" customFormat="1"/>
    <row r="9382" s="127" customFormat="1"/>
    <row r="9383" s="127" customFormat="1"/>
    <row r="9384" s="127" customFormat="1"/>
    <row r="9385" s="127" customFormat="1"/>
    <row r="9386" s="127" customFormat="1"/>
    <row r="9387" s="127" customFormat="1"/>
    <row r="9388" s="127" customFormat="1"/>
    <row r="9389" s="127" customFormat="1"/>
    <row r="9390" s="127" customFormat="1"/>
    <row r="9391" s="127" customFormat="1"/>
    <row r="9392" s="127" customFormat="1"/>
    <row r="9393" s="127" customFormat="1"/>
    <row r="9394" s="127" customFormat="1"/>
    <row r="9395" s="127" customFormat="1"/>
    <row r="9396" s="127" customFormat="1"/>
    <row r="9397" s="127" customFormat="1"/>
    <row r="9398" s="127" customFormat="1"/>
    <row r="9399" s="127" customFormat="1"/>
    <row r="9400" s="127" customFormat="1"/>
    <row r="9401" s="127" customFormat="1"/>
    <row r="9402" s="127" customFormat="1"/>
    <row r="9403" s="127" customFormat="1"/>
    <row r="9404" s="127" customFormat="1"/>
    <row r="9405" s="127" customFormat="1"/>
    <row r="9406" s="127" customFormat="1"/>
    <row r="9407" s="127" customFormat="1"/>
    <row r="9408" s="127" customFormat="1"/>
    <row r="9409" s="127" customFormat="1"/>
    <row r="9410" s="127" customFormat="1"/>
    <row r="9411" s="127" customFormat="1"/>
    <row r="9412" s="127" customFormat="1"/>
    <row r="9413" s="127" customFormat="1"/>
    <row r="9414" s="127" customFormat="1"/>
    <row r="9415" s="127" customFormat="1"/>
    <row r="9416" s="127" customFormat="1"/>
    <row r="9417" s="127" customFormat="1"/>
    <row r="9418" s="127" customFormat="1"/>
    <row r="9419" s="127" customFormat="1"/>
    <row r="9420" s="127" customFormat="1"/>
    <row r="9421" s="127" customFormat="1"/>
    <row r="9422" s="127" customFormat="1"/>
    <row r="9423" s="127" customFormat="1"/>
    <row r="9424" s="127" customFormat="1"/>
    <row r="9425" s="127" customFormat="1"/>
    <row r="9426" s="127" customFormat="1"/>
    <row r="9427" s="127" customFormat="1"/>
    <row r="9428" s="127" customFormat="1"/>
    <row r="9429" s="127" customFormat="1"/>
    <row r="9430" s="127" customFormat="1"/>
    <row r="9431" s="127" customFormat="1"/>
    <row r="9432" s="127" customFormat="1"/>
    <row r="9433" s="127" customFormat="1"/>
    <row r="9434" s="127" customFormat="1"/>
    <row r="9435" s="127" customFormat="1"/>
    <row r="9436" s="127" customFormat="1"/>
    <row r="9437" s="127" customFormat="1"/>
    <row r="9438" s="127" customFormat="1"/>
    <row r="9439" s="127" customFormat="1"/>
    <row r="9440" s="127" customFormat="1"/>
    <row r="9441" s="127" customFormat="1"/>
    <row r="9442" s="127" customFormat="1"/>
    <row r="9443" s="127" customFormat="1"/>
    <row r="9444" s="127" customFormat="1"/>
    <row r="9445" s="127" customFormat="1"/>
    <row r="9446" s="127" customFormat="1"/>
    <row r="9447" s="127" customFormat="1"/>
    <row r="9448" s="127" customFormat="1"/>
    <row r="9449" s="127" customFormat="1"/>
    <row r="9450" s="127" customFormat="1"/>
    <row r="9451" s="127" customFormat="1"/>
    <row r="9452" s="127" customFormat="1"/>
    <row r="9453" s="127" customFormat="1"/>
    <row r="9454" s="127" customFormat="1"/>
    <row r="9455" s="127" customFormat="1"/>
    <row r="9456" s="127" customFormat="1"/>
    <row r="9457" s="127" customFormat="1"/>
    <row r="9458" s="127" customFormat="1"/>
    <row r="9459" s="127" customFormat="1"/>
    <row r="9460" s="127" customFormat="1"/>
    <row r="9461" s="127" customFormat="1"/>
    <row r="9462" s="127" customFormat="1"/>
    <row r="9463" s="127" customFormat="1"/>
    <row r="9464" s="127" customFormat="1"/>
    <row r="9465" s="127" customFormat="1"/>
    <row r="9466" s="127" customFormat="1"/>
    <row r="9467" s="127" customFormat="1"/>
    <row r="9468" s="127" customFormat="1"/>
    <row r="9469" s="127" customFormat="1"/>
    <row r="9470" s="127" customFormat="1"/>
    <row r="9471" s="127" customFormat="1"/>
    <row r="9472" s="127" customFormat="1"/>
    <row r="9473" s="127" customFormat="1"/>
    <row r="9474" s="127" customFormat="1"/>
    <row r="9475" s="127" customFormat="1"/>
    <row r="9476" s="127" customFormat="1"/>
    <row r="9477" s="127" customFormat="1"/>
    <row r="9478" s="127" customFormat="1"/>
    <row r="9479" s="127" customFormat="1"/>
    <row r="9480" s="127" customFormat="1"/>
    <row r="9481" s="127" customFormat="1"/>
    <row r="9482" s="127" customFormat="1"/>
    <row r="9483" s="127" customFormat="1"/>
    <row r="9484" s="127" customFormat="1"/>
    <row r="9485" s="127" customFormat="1"/>
    <row r="9486" s="127" customFormat="1"/>
    <row r="9487" s="127" customFormat="1"/>
    <row r="9488" s="127" customFormat="1"/>
    <row r="9489" s="127" customFormat="1"/>
    <row r="9490" s="127" customFormat="1"/>
    <row r="9491" s="127" customFormat="1"/>
    <row r="9492" s="127" customFormat="1"/>
    <row r="9493" s="127" customFormat="1"/>
    <row r="9494" s="127" customFormat="1"/>
    <row r="9495" s="127" customFormat="1"/>
    <row r="9496" s="127" customFormat="1"/>
    <row r="9497" s="127" customFormat="1"/>
    <row r="9498" s="127" customFormat="1"/>
    <row r="9499" s="127" customFormat="1"/>
    <row r="9500" s="127" customFormat="1"/>
    <row r="9501" s="127" customFormat="1"/>
    <row r="9502" s="127" customFormat="1"/>
    <row r="9503" s="127" customFormat="1"/>
    <row r="9504" s="127" customFormat="1"/>
    <row r="9505" s="127" customFormat="1"/>
    <row r="9506" s="127" customFormat="1"/>
    <row r="9507" s="127" customFormat="1"/>
    <row r="9508" s="127" customFormat="1"/>
    <row r="9509" s="127" customFormat="1"/>
    <row r="9510" s="127" customFormat="1"/>
    <row r="9511" s="127" customFormat="1"/>
    <row r="9512" s="127" customFormat="1"/>
    <row r="9513" s="127" customFormat="1"/>
    <row r="9514" s="127" customFormat="1"/>
    <row r="9515" s="127" customFormat="1"/>
    <row r="9516" s="127" customFormat="1"/>
    <row r="9517" s="127" customFormat="1"/>
    <row r="9518" s="127" customFormat="1"/>
    <row r="9519" s="127" customFormat="1"/>
    <row r="9520" s="127" customFormat="1"/>
    <row r="9521" s="127" customFormat="1"/>
    <row r="9522" s="127" customFormat="1"/>
    <row r="9523" s="127" customFormat="1"/>
    <row r="9524" s="127" customFormat="1"/>
    <row r="9525" s="127" customFormat="1"/>
    <row r="9526" s="127" customFormat="1"/>
    <row r="9527" s="127" customFormat="1"/>
    <row r="9528" s="127" customFormat="1"/>
    <row r="9529" s="127" customFormat="1"/>
    <row r="9530" s="127" customFormat="1"/>
    <row r="9531" s="127" customFormat="1"/>
    <row r="9532" s="127" customFormat="1"/>
    <row r="9533" s="127" customFormat="1"/>
    <row r="9534" s="127" customFormat="1"/>
    <row r="9535" s="127" customFormat="1"/>
    <row r="9536" s="127" customFormat="1"/>
    <row r="9537" s="127" customFormat="1"/>
    <row r="9538" s="127" customFormat="1"/>
    <row r="9539" s="127" customFormat="1"/>
    <row r="9540" s="127" customFormat="1"/>
    <row r="9541" s="127" customFormat="1"/>
    <row r="9542" s="127" customFormat="1"/>
    <row r="9543" s="127" customFormat="1"/>
    <row r="9544" s="127" customFormat="1"/>
    <row r="9545" s="127" customFormat="1"/>
    <row r="9546" s="127" customFormat="1"/>
    <row r="9547" s="127" customFormat="1"/>
    <row r="9548" s="127" customFormat="1"/>
    <row r="9549" s="127" customFormat="1"/>
    <row r="9550" s="127" customFormat="1"/>
    <row r="9551" s="127" customFormat="1"/>
    <row r="9552" s="127" customFormat="1"/>
    <row r="9553" s="127" customFormat="1"/>
    <row r="9554" s="127" customFormat="1"/>
    <row r="9555" s="127" customFormat="1"/>
    <row r="9556" s="127" customFormat="1"/>
    <row r="9557" s="127" customFormat="1"/>
    <row r="9558" s="127" customFormat="1"/>
    <row r="9559" s="127" customFormat="1"/>
    <row r="9560" s="127" customFormat="1"/>
    <row r="9561" s="127" customFormat="1"/>
    <row r="9562" s="127" customFormat="1"/>
    <row r="9563" s="127" customFormat="1"/>
    <row r="9564" s="127" customFormat="1"/>
    <row r="9565" s="127" customFormat="1"/>
    <row r="9566" s="127" customFormat="1"/>
    <row r="9567" s="127" customFormat="1"/>
    <row r="9568" s="127" customFormat="1"/>
    <row r="9569" s="127" customFormat="1"/>
    <row r="9570" s="127" customFormat="1"/>
    <row r="9571" s="127" customFormat="1"/>
    <row r="9572" s="127" customFormat="1"/>
    <row r="9573" s="127" customFormat="1"/>
    <row r="9574" s="127" customFormat="1"/>
    <row r="9575" s="127" customFormat="1"/>
    <row r="9576" s="127" customFormat="1"/>
    <row r="9577" s="127" customFormat="1"/>
    <row r="9578" s="127" customFormat="1"/>
    <row r="9579" s="127" customFormat="1"/>
    <row r="9580" s="127" customFormat="1"/>
    <row r="9581" s="127" customFormat="1"/>
    <row r="9582" s="127" customFormat="1"/>
    <row r="9583" s="127" customFormat="1"/>
    <row r="9584" s="127" customFormat="1"/>
    <row r="9585" s="127" customFormat="1"/>
    <row r="9586" s="127" customFormat="1"/>
    <row r="9587" s="127" customFormat="1"/>
    <row r="9588" s="127" customFormat="1"/>
    <row r="9589" s="127" customFormat="1"/>
    <row r="9590" s="127" customFormat="1"/>
    <row r="9591" s="127" customFormat="1"/>
    <row r="9592" s="127" customFormat="1"/>
    <row r="9593" s="127" customFormat="1"/>
    <row r="9594" s="127" customFormat="1"/>
    <row r="9595" s="127" customFormat="1"/>
    <row r="9596" s="127" customFormat="1"/>
    <row r="9597" s="127" customFormat="1"/>
    <row r="9598" s="127" customFormat="1"/>
    <row r="9599" s="127" customFormat="1"/>
    <row r="9600" s="127" customFormat="1"/>
    <row r="9601" s="127" customFormat="1"/>
    <row r="9602" s="127" customFormat="1"/>
    <row r="9603" s="127" customFormat="1"/>
    <row r="9604" s="127" customFormat="1"/>
    <row r="9605" s="127" customFormat="1"/>
    <row r="9606" s="127" customFormat="1"/>
    <row r="9607" s="127" customFormat="1"/>
    <row r="9608" s="127" customFormat="1"/>
    <row r="9609" s="127" customFormat="1"/>
    <row r="9610" s="127" customFormat="1"/>
    <row r="9611" s="127" customFormat="1"/>
    <row r="9612" s="127" customFormat="1"/>
    <row r="9613" s="127" customFormat="1"/>
    <row r="9614" s="127" customFormat="1"/>
    <row r="9615" s="127" customFormat="1"/>
    <row r="9616" s="127" customFormat="1"/>
    <row r="9617" s="127" customFormat="1"/>
    <row r="9618" s="127" customFormat="1"/>
    <row r="9619" s="127" customFormat="1"/>
    <row r="9620" s="127" customFormat="1"/>
    <row r="9621" s="127" customFormat="1"/>
    <row r="9622" s="127" customFormat="1"/>
    <row r="9623" s="127" customFormat="1"/>
    <row r="9624" s="127" customFormat="1"/>
    <row r="9625" s="127" customFormat="1"/>
    <row r="9626" s="127" customFormat="1"/>
    <row r="9627" s="127" customFormat="1"/>
    <row r="9628" s="127" customFormat="1"/>
    <row r="9629" s="127" customFormat="1"/>
    <row r="9630" s="127" customFormat="1"/>
    <row r="9631" s="127" customFormat="1"/>
    <row r="9632" s="127" customFormat="1"/>
    <row r="9633" s="127" customFormat="1"/>
    <row r="9634" s="127" customFormat="1"/>
    <row r="9635" s="127" customFormat="1"/>
    <row r="9636" s="127" customFormat="1"/>
    <row r="9637" s="127" customFormat="1"/>
    <row r="9638" s="127" customFormat="1"/>
    <row r="9639" s="127" customFormat="1"/>
    <row r="9640" s="127" customFormat="1"/>
    <row r="9641" s="127" customFormat="1"/>
    <row r="9642" s="127" customFormat="1"/>
    <row r="9643" s="127" customFormat="1"/>
    <row r="9644" s="127" customFormat="1"/>
    <row r="9645" s="127" customFormat="1"/>
    <row r="9646" s="127" customFormat="1"/>
    <row r="9647" s="127" customFormat="1"/>
    <row r="9648" s="127" customFormat="1"/>
    <row r="9649" s="127" customFormat="1"/>
    <row r="9650" s="127" customFormat="1"/>
    <row r="9651" s="127" customFormat="1"/>
    <row r="9652" s="127" customFormat="1"/>
    <row r="9653" s="127" customFormat="1"/>
    <row r="9654" s="127" customFormat="1"/>
    <row r="9655" s="127" customFormat="1"/>
    <row r="9656" s="127" customFormat="1"/>
    <row r="9657" s="127" customFormat="1"/>
    <row r="9658" s="127" customFormat="1"/>
    <row r="9659" s="127" customFormat="1"/>
    <row r="9660" s="127" customFormat="1"/>
    <row r="9661" s="127" customFormat="1"/>
    <row r="9662" s="127" customFormat="1"/>
    <row r="9663" s="127" customFormat="1"/>
    <row r="9664" s="127" customFormat="1"/>
    <row r="9665" s="127" customFormat="1"/>
    <row r="9666" s="127" customFormat="1"/>
    <row r="9667" s="127" customFormat="1"/>
    <row r="9668" s="127" customFormat="1"/>
    <row r="9669" s="127" customFormat="1"/>
    <row r="9670" s="127" customFormat="1"/>
    <row r="9671" s="127" customFormat="1"/>
    <row r="9672" s="127" customFormat="1"/>
    <row r="9673" s="127" customFormat="1"/>
    <row r="9674" s="127" customFormat="1"/>
    <row r="9675" s="127" customFormat="1"/>
    <row r="9676" s="127" customFormat="1"/>
    <row r="9677" s="127" customFormat="1"/>
    <row r="9678" s="127" customFormat="1"/>
    <row r="9679" s="127" customFormat="1"/>
    <row r="9680" s="127" customFormat="1"/>
    <row r="9681" s="127" customFormat="1"/>
    <row r="9682" s="127" customFormat="1"/>
    <row r="9683" s="127" customFormat="1"/>
    <row r="9684" s="127" customFormat="1"/>
    <row r="9685" s="127" customFormat="1"/>
    <row r="9686" s="127" customFormat="1"/>
    <row r="9687" s="127" customFormat="1"/>
    <row r="9688" s="127" customFormat="1"/>
    <row r="9689" s="127" customFormat="1"/>
    <row r="9690" s="127" customFormat="1"/>
    <row r="9691" s="127" customFormat="1"/>
    <row r="9692" s="127" customFormat="1"/>
    <row r="9693" s="127" customFormat="1"/>
    <row r="9694" s="127" customFormat="1"/>
    <row r="9695" s="127" customFormat="1"/>
    <row r="9696" s="127" customFormat="1"/>
    <row r="9697" s="127" customFormat="1"/>
    <row r="9698" s="127" customFormat="1"/>
    <row r="9699" s="127" customFormat="1"/>
    <row r="9700" s="127" customFormat="1"/>
    <row r="9701" s="127" customFormat="1"/>
    <row r="9702" s="127" customFormat="1"/>
    <row r="9703" s="127" customFormat="1"/>
    <row r="9704" s="127" customFormat="1"/>
    <row r="9705" s="127" customFormat="1"/>
    <row r="9706" s="127" customFormat="1"/>
    <row r="9707" s="127" customFormat="1"/>
    <row r="9708" s="127" customFormat="1"/>
    <row r="9709" s="127" customFormat="1"/>
    <row r="9710" s="127" customFormat="1"/>
    <row r="9711" s="127" customFormat="1"/>
    <row r="9712" s="127" customFormat="1"/>
    <row r="9713" s="127" customFormat="1"/>
    <row r="9714" s="127" customFormat="1"/>
    <row r="9715" s="127" customFormat="1"/>
    <row r="9716" s="127" customFormat="1"/>
    <row r="9717" s="127" customFormat="1"/>
    <row r="9718" s="127" customFormat="1"/>
    <row r="9719" s="127" customFormat="1"/>
    <row r="9720" s="127" customFormat="1"/>
    <row r="9721" s="127" customFormat="1"/>
    <row r="9722" s="127" customFormat="1"/>
    <row r="9723" s="127" customFormat="1"/>
    <row r="9724" s="127" customFormat="1"/>
    <row r="9725" s="127" customFormat="1"/>
    <row r="9726" s="127" customFormat="1"/>
    <row r="9727" s="127" customFormat="1"/>
    <row r="9728" s="127" customFormat="1"/>
    <row r="9729" s="127" customFormat="1"/>
    <row r="9730" s="127" customFormat="1"/>
    <row r="9731" s="127" customFormat="1"/>
    <row r="9732" s="127" customFormat="1"/>
    <row r="9733" s="127" customFormat="1"/>
    <row r="9734" s="127" customFormat="1"/>
    <row r="9735" s="127" customFormat="1"/>
    <row r="9736" s="127" customFormat="1"/>
    <row r="9737" s="127" customFormat="1"/>
    <row r="9738" s="127" customFormat="1"/>
    <row r="9739" s="127" customFormat="1"/>
    <row r="9740" s="127" customFormat="1"/>
    <row r="9741" s="127" customFormat="1"/>
    <row r="9742" s="127" customFormat="1"/>
    <row r="9743" s="127" customFormat="1"/>
    <row r="9744" s="127" customFormat="1"/>
    <row r="9745" s="127" customFormat="1"/>
    <row r="9746" s="127" customFormat="1"/>
    <row r="9747" s="127" customFormat="1"/>
    <row r="9748" s="127" customFormat="1"/>
    <row r="9749" s="127" customFormat="1"/>
    <row r="9750" s="127" customFormat="1"/>
    <row r="9751" s="127" customFormat="1"/>
    <row r="9752" s="127" customFormat="1"/>
    <row r="9753" s="127" customFormat="1"/>
    <row r="9754" s="127" customFormat="1"/>
    <row r="9755" s="127" customFormat="1"/>
    <row r="9756" s="127" customFormat="1"/>
    <row r="9757" s="127" customFormat="1"/>
    <row r="9758" s="127" customFormat="1"/>
    <row r="9759" s="127" customFormat="1"/>
    <row r="9760" s="127" customFormat="1"/>
    <row r="9761" s="127" customFormat="1"/>
    <row r="9762" s="127" customFormat="1"/>
    <row r="9763" s="127" customFormat="1"/>
    <row r="9764" s="127" customFormat="1"/>
    <row r="9765" s="127" customFormat="1"/>
    <row r="9766" s="127" customFormat="1"/>
    <row r="9767" s="127" customFormat="1"/>
    <row r="9768" s="127" customFormat="1"/>
    <row r="9769" s="127" customFormat="1"/>
    <row r="9770" s="127" customFormat="1"/>
    <row r="9771" s="127" customFormat="1"/>
    <row r="9772" s="127" customFormat="1"/>
    <row r="9773" s="127" customFormat="1"/>
    <row r="9774" s="127" customFormat="1"/>
    <row r="9775" s="127" customFormat="1"/>
    <row r="9776" s="127" customFormat="1"/>
    <row r="9777" s="127" customFormat="1"/>
    <row r="9778" s="127" customFormat="1"/>
    <row r="9779" s="127" customFormat="1"/>
    <row r="9780" s="127" customFormat="1"/>
    <row r="9781" s="127" customFormat="1"/>
    <row r="9782" s="127" customFormat="1"/>
    <row r="9783" s="127" customFormat="1"/>
    <row r="9784" s="127" customFormat="1"/>
    <row r="9785" s="127" customFormat="1"/>
    <row r="9786" s="127" customFormat="1"/>
    <row r="9787" s="127" customFormat="1"/>
    <row r="9788" s="127" customFormat="1"/>
    <row r="9789" s="127" customFormat="1"/>
    <row r="9790" s="127" customFormat="1"/>
    <row r="9791" s="127" customFormat="1"/>
    <row r="9792" s="127" customFormat="1"/>
    <row r="9793" s="127" customFormat="1"/>
    <row r="9794" s="127" customFormat="1"/>
    <row r="9795" s="127" customFormat="1"/>
    <row r="9796" s="127" customFormat="1"/>
    <row r="9797" s="127" customFormat="1"/>
    <row r="9798" s="127" customFormat="1"/>
    <row r="9799" s="127" customFormat="1"/>
    <row r="9800" s="127" customFormat="1"/>
    <row r="9801" s="127" customFormat="1"/>
    <row r="9802" s="127" customFormat="1"/>
    <row r="9803" s="127" customFormat="1"/>
    <row r="9804" s="127" customFormat="1"/>
    <row r="9805" s="127" customFormat="1"/>
    <row r="9806" s="127" customFormat="1"/>
    <row r="9807" s="127" customFormat="1"/>
    <row r="9808" s="127" customFormat="1"/>
    <row r="9809" s="127" customFormat="1"/>
    <row r="9810" s="127" customFormat="1"/>
    <row r="9811" s="127" customFormat="1"/>
    <row r="9812" s="127" customFormat="1"/>
    <row r="9813" s="127" customFormat="1"/>
    <row r="9814" s="127" customFormat="1"/>
    <row r="9815" s="127" customFormat="1"/>
    <row r="9816" s="127" customFormat="1"/>
    <row r="9817" s="127" customFormat="1"/>
    <row r="9818" s="127" customFormat="1"/>
    <row r="9819" s="127" customFormat="1"/>
    <row r="9820" s="127" customFormat="1"/>
    <row r="9821" s="127" customFormat="1"/>
    <row r="9822" s="127" customFormat="1"/>
    <row r="9823" s="127" customFormat="1"/>
    <row r="9824" s="127" customFormat="1"/>
    <row r="9825" s="127" customFormat="1"/>
    <row r="9826" s="127" customFormat="1"/>
    <row r="9827" s="127" customFormat="1"/>
    <row r="9828" s="127" customFormat="1"/>
    <row r="9829" s="127" customFormat="1"/>
    <row r="9830" s="127" customFormat="1"/>
    <row r="9831" s="127" customFormat="1"/>
    <row r="9832" s="127" customFormat="1"/>
    <row r="9833" s="127" customFormat="1"/>
    <row r="9834" s="127" customFormat="1"/>
    <row r="9835" s="127" customFormat="1"/>
    <row r="9836" s="127" customFormat="1"/>
    <row r="9837" s="127" customFormat="1"/>
    <row r="9838" s="127" customFormat="1"/>
    <row r="9839" s="127" customFormat="1"/>
    <row r="9840" s="127" customFormat="1"/>
    <row r="9841" s="127" customFormat="1"/>
    <row r="9842" s="127" customFormat="1"/>
    <row r="9843" s="127" customFormat="1"/>
    <row r="9844" s="127" customFormat="1"/>
    <row r="9845" s="127" customFormat="1"/>
    <row r="9846" s="127" customFormat="1"/>
    <row r="9847" s="127" customFormat="1"/>
    <row r="9848" s="127" customFormat="1"/>
    <row r="9849" s="127" customFormat="1"/>
    <row r="9850" s="127" customFormat="1"/>
    <row r="9851" s="127" customFormat="1"/>
    <row r="9852" s="127" customFormat="1"/>
    <row r="9853" s="127" customFormat="1"/>
    <row r="9854" s="127" customFormat="1"/>
    <row r="9855" s="127" customFormat="1"/>
    <row r="9856" s="127" customFormat="1"/>
    <row r="9857" s="127" customFormat="1"/>
    <row r="9858" s="127" customFormat="1"/>
    <row r="9859" s="127" customFormat="1"/>
    <row r="9860" s="127" customFormat="1"/>
    <row r="9861" s="127" customFormat="1"/>
    <row r="9862" s="127" customFormat="1"/>
    <row r="9863" s="127" customFormat="1"/>
    <row r="9864" s="127" customFormat="1"/>
    <row r="9865" s="127" customFormat="1"/>
    <row r="9866" s="127" customFormat="1"/>
    <row r="9867" s="127" customFormat="1"/>
    <row r="9868" s="127" customFormat="1"/>
    <row r="9869" s="127" customFormat="1"/>
    <row r="9870" s="127" customFormat="1"/>
    <row r="9871" s="127" customFormat="1"/>
    <row r="9872" s="127" customFormat="1"/>
    <row r="9873" s="127" customFormat="1"/>
    <row r="9874" s="127" customFormat="1"/>
    <row r="9875" s="127" customFormat="1"/>
    <row r="9876" s="127" customFormat="1"/>
    <row r="9877" s="127" customFormat="1"/>
    <row r="9878" s="127" customFormat="1"/>
    <row r="9879" s="127" customFormat="1"/>
    <row r="9880" s="127" customFormat="1"/>
    <row r="9881" s="127" customFormat="1"/>
    <row r="9882" s="127" customFormat="1"/>
    <row r="9883" s="127" customFormat="1"/>
    <row r="9884" s="127" customFormat="1"/>
    <row r="9885" s="127" customFormat="1"/>
    <row r="9886" s="127" customFormat="1"/>
    <row r="9887" s="127" customFormat="1"/>
    <row r="9888" s="127" customFormat="1"/>
    <row r="9889" s="127" customFormat="1"/>
    <row r="9890" s="127" customFormat="1"/>
    <row r="9891" s="127" customFormat="1"/>
    <row r="9892" s="127" customFormat="1"/>
    <row r="9893" s="127" customFormat="1"/>
    <row r="9894" s="127" customFormat="1"/>
    <row r="9895" s="127" customFormat="1"/>
    <row r="9896" s="127" customFormat="1"/>
    <row r="9897" s="127" customFormat="1"/>
    <row r="9898" s="127" customFormat="1"/>
    <row r="9899" s="127" customFormat="1"/>
    <row r="9900" s="127" customFormat="1"/>
    <row r="9901" s="127" customFormat="1"/>
    <row r="9902" s="127" customFormat="1"/>
    <row r="9903" s="127" customFormat="1"/>
    <row r="9904" s="127" customFormat="1"/>
    <row r="9905" s="127" customFormat="1"/>
    <row r="9906" s="127" customFormat="1"/>
    <row r="9907" s="127" customFormat="1"/>
    <row r="9908" s="127" customFormat="1"/>
    <row r="9909" s="127" customFormat="1"/>
    <row r="9910" s="127" customFormat="1"/>
    <row r="9911" s="127" customFormat="1"/>
    <row r="9912" s="127" customFormat="1"/>
    <row r="9913" s="127" customFormat="1"/>
    <row r="9914" s="127" customFormat="1"/>
    <row r="9915" s="127" customFormat="1"/>
    <row r="9916" s="127" customFormat="1"/>
    <row r="9917" s="127" customFormat="1"/>
    <row r="9918" s="127" customFormat="1"/>
    <row r="9919" s="127" customFormat="1"/>
    <row r="9920" s="127" customFormat="1"/>
    <row r="9921" s="127" customFormat="1"/>
    <row r="9922" s="127" customFormat="1"/>
    <row r="9923" s="127" customFormat="1"/>
    <row r="9924" s="127" customFormat="1"/>
    <row r="9925" s="127" customFormat="1"/>
    <row r="9926" s="127" customFormat="1"/>
    <row r="9927" s="127" customFormat="1"/>
    <row r="9928" s="127" customFormat="1"/>
    <row r="9929" s="127" customFormat="1"/>
    <row r="9930" s="127" customFormat="1"/>
    <row r="9931" s="127" customFormat="1"/>
    <row r="9932" s="127" customFormat="1"/>
    <row r="9933" s="127" customFormat="1"/>
    <row r="9934" s="127" customFormat="1"/>
    <row r="9935" s="127" customFormat="1"/>
    <row r="9936" s="127" customFormat="1"/>
    <row r="9937" s="127" customFormat="1"/>
    <row r="9938" s="127" customFormat="1"/>
    <row r="9939" s="127" customFormat="1"/>
    <row r="9940" s="127" customFormat="1"/>
    <row r="9941" s="127" customFormat="1"/>
    <row r="9942" s="127" customFormat="1"/>
    <row r="9943" s="127" customFormat="1"/>
    <row r="9944" s="127" customFormat="1"/>
    <row r="9945" s="127" customFormat="1"/>
    <row r="9946" s="127" customFormat="1"/>
    <row r="9947" s="127" customFormat="1"/>
    <row r="9948" s="127" customFormat="1"/>
    <row r="9949" s="127" customFormat="1"/>
    <row r="9950" s="127" customFormat="1"/>
    <row r="9951" s="127" customFormat="1"/>
    <row r="9952" s="127" customFormat="1"/>
    <row r="9953" s="127" customFormat="1"/>
    <row r="9954" s="127" customFormat="1"/>
    <row r="9955" s="127" customFormat="1"/>
    <row r="9956" s="127" customFormat="1"/>
    <row r="9957" s="127" customFormat="1"/>
    <row r="9958" s="127" customFormat="1"/>
    <row r="9959" s="127" customFormat="1"/>
    <row r="9960" s="127" customFormat="1"/>
    <row r="9961" s="127" customFormat="1"/>
    <row r="9962" s="127" customFormat="1"/>
    <row r="9963" s="127" customFormat="1"/>
    <row r="9964" s="127" customFormat="1"/>
    <row r="9965" s="127" customFormat="1"/>
    <row r="9966" s="127" customFormat="1"/>
    <row r="9967" s="127" customFormat="1"/>
    <row r="9968" s="127" customFormat="1"/>
    <row r="9969" s="127" customFormat="1"/>
    <row r="9970" s="127" customFormat="1"/>
    <row r="9971" s="127" customFormat="1"/>
    <row r="9972" s="127" customFormat="1"/>
    <row r="9973" s="127" customFormat="1"/>
    <row r="9974" s="127" customFormat="1"/>
    <row r="9975" s="127" customFormat="1"/>
    <row r="9976" s="127" customFormat="1"/>
    <row r="9977" s="127" customFormat="1"/>
    <row r="9978" s="127" customFormat="1"/>
    <row r="9979" s="127" customFormat="1"/>
    <row r="9980" s="127" customFormat="1"/>
    <row r="9981" s="127" customFormat="1"/>
    <row r="9982" s="127" customFormat="1"/>
    <row r="9983" s="127" customFormat="1"/>
    <row r="9984" s="127" customFormat="1"/>
    <row r="9985" s="127" customFormat="1"/>
    <row r="9986" s="127" customFormat="1"/>
    <row r="9987" s="127" customFormat="1"/>
    <row r="9988" s="127" customFormat="1"/>
    <row r="9989" s="127" customFormat="1"/>
    <row r="9990" s="127" customFormat="1"/>
    <row r="9991" s="127" customFormat="1"/>
    <row r="9992" s="127" customFormat="1"/>
    <row r="9993" s="127" customFormat="1"/>
    <row r="9994" s="127" customFormat="1"/>
    <row r="9995" s="127" customFormat="1"/>
    <row r="9996" s="127" customFormat="1"/>
    <row r="9997" s="127" customFormat="1"/>
    <row r="9998" s="127" customFormat="1"/>
    <row r="9999" s="127" customFormat="1"/>
    <row r="10000" s="127" customFormat="1"/>
    <row r="10001" s="127" customFormat="1"/>
    <row r="10002" s="127" customFormat="1"/>
    <row r="10003" s="127" customFormat="1"/>
    <row r="10004" s="127" customFormat="1"/>
    <row r="10005" s="127" customFormat="1"/>
    <row r="10006" s="127" customFormat="1"/>
    <row r="10007" s="127" customFormat="1"/>
    <row r="10008" s="127" customFormat="1"/>
    <row r="10009" s="127" customFormat="1"/>
    <row r="10010" s="127" customFormat="1"/>
    <row r="10011" s="127" customFormat="1"/>
    <row r="10012" s="127" customFormat="1"/>
    <row r="10013" s="127" customFormat="1"/>
    <row r="10014" s="127" customFormat="1"/>
    <row r="10015" s="127" customFormat="1"/>
    <row r="10016" s="127" customFormat="1"/>
    <row r="10017" s="127" customFormat="1"/>
    <row r="10018" s="127" customFormat="1"/>
    <row r="10019" s="127" customFormat="1"/>
    <row r="10020" s="127" customFormat="1"/>
    <row r="10021" s="127" customFormat="1"/>
    <row r="10022" s="127" customFormat="1"/>
    <row r="10023" s="127" customFormat="1"/>
    <row r="10024" s="127" customFormat="1"/>
    <row r="10025" s="127" customFormat="1"/>
    <row r="10026" s="127" customFormat="1"/>
    <row r="10027" s="127" customFormat="1"/>
    <row r="10028" s="127" customFormat="1"/>
    <row r="10029" s="127" customFormat="1"/>
    <row r="10030" s="127" customFormat="1"/>
    <row r="10031" s="127" customFormat="1"/>
    <row r="10032" s="127" customFormat="1"/>
    <row r="10033" s="127" customFormat="1"/>
    <row r="10034" s="127" customFormat="1"/>
    <row r="10035" s="127" customFormat="1"/>
    <row r="10036" s="127" customFormat="1"/>
    <row r="10037" s="127" customFormat="1"/>
    <row r="10038" s="127" customFormat="1"/>
    <row r="10039" s="127" customFormat="1"/>
    <row r="10040" s="127" customFormat="1"/>
    <row r="10041" s="127" customFormat="1"/>
    <row r="10042" s="127" customFormat="1"/>
    <row r="10043" s="127" customFormat="1"/>
    <row r="10044" s="127" customFormat="1"/>
    <row r="10045" s="127" customFormat="1"/>
    <row r="10046" s="127" customFormat="1"/>
    <row r="10047" s="127" customFormat="1"/>
    <row r="10048" s="127" customFormat="1"/>
    <row r="10049" s="127" customFormat="1"/>
    <row r="10050" s="127" customFormat="1"/>
    <row r="10051" s="127" customFormat="1"/>
    <row r="10052" s="127" customFormat="1"/>
    <row r="10053" s="127" customFormat="1"/>
    <row r="10054" s="127" customFormat="1"/>
    <row r="10055" s="127" customFormat="1"/>
    <row r="10056" s="127" customFormat="1"/>
    <row r="10057" s="127" customFormat="1"/>
    <row r="10058" s="127" customFormat="1"/>
    <row r="10059" s="127" customFormat="1"/>
    <row r="10060" s="127" customFormat="1"/>
    <row r="10061" s="127" customFormat="1"/>
    <row r="10062" s="127" customFormat="1"/>
    <row r="10063" s="127" customFormat="1"/>
    <row r="10064" s="127" customFormat="1"/>
    <row r="10065" s="127" customFormat="1"/>
    <row r="10066" s="127" customFormat="1"/>
    <row r="10067" s="127" customFormat="1"/>
    <row r="10068" s="127" customFormat="1"/>
    <row r="10069" s="127" customFormat="1"/>
    <row r="10070" s="127" customFormat="1"/>
    <row r="10071" s="127" customFormat="1"/>
    <row r="10072" s="127" customFormat="1"/>
    <row r="10073" s="127" customFormat="1"/>
    <row r="10074" s="127" customFormat="1"/>
    <row r="10075" s="127" customFormat="1"/>
    <row r="10076" s="127" customFormat="1"/>
    <row r="10077" s="127" customFormat="1"/>
    <row r="10078" s="127" customFormat="1"/>
    <row r="10079" s="127" customFormat="1"/>
    <row r="10080" s="127" customFormat="1"/>
    <row r="10081" s="127" customFormat="1"/>
    <row r="10082" s="127" customFormat="1"/>
    <row r="10083" s="127" customFormat="1"/>
    <row r="10084" s="127" customFormat="1"/>
    <row r="10085" s="127" customFormat="1"/>
    <row r="10086" s="127" customFormat="1"/>
    <row r="10087" s="127" customFormat="1"/>
    <row r="10088" s="127" customFormat="1"/>
    <row r="10089" s="127" customFormat="1"/>
    <row r="10090" s="127" customFormat="1"/>
    <row r="10091" s="127" customFormat="1"/>
    <row r="10092" s="127" customFormat="1"/>
    <row r="10093" s="127" customFormat="1"/>
    <row r="10094" s="127" customFormat="1"/>
    <row r="10095" s="127" customFormat="1"/>
    <row r="10096" s="127" customFormat="1"/>
    <row r="10097" s="127" customFormat="1"/>
    <row r="10098" s="127" customFormat="1"/>
    <row r="10099" s="127" customFormat="1"/>
    <row r="10100" s="127" customFormat="1"/>
    <row r="10101" s="127" customFormat="1"/>
    <row r="10102" s="127" customFormat="1"/>
    <row r="10103" s="127" customFormat="1"/>
    <row r="10104" s="127" customFormat="1"/>
    <row r="10105" s="127" customFormat="1"/>
    <row r="10106" s="127" customFormat="1"/>
    <row r="10107" s="127" customFormat="1"/>
    <row r="10108" s="127" customFormat="1"/>
    <row r="10109" s="127" customFormat="1"/>
    <row r="10110" s="127" customFormat="1"/>
    <row r="10111" s="127" customFormat="1"/>
    <row r="10112" s="127" customFormat="1"/>
    <row r="10113" s="127" customFormat="1"/>
    <row r="10114" s="127" customFormat="1"/>
    <row r="10115" s="127" customFormat="1"/>
    <row r="10116" s="127" customFormat="1"/>
    <row r="10117" s="127" customFormat="1"/>
    <row r="10118" s="127" customFormat="1"/>
    <row r="10119" s="127" customFormat="1"/>
    <row r="10120" s="127" customFormat="1"/>
    <row r="10121" s="127" customFormat="1"/>
    <row r="10122" s="127" customFormat="1"/>
    <row r="10123" s="127" customFormat="1"/>
    <row r="10124" s="127" customFormat="1"/>
    <row r="10125" s="127" customFormat="1"/>
    <row r="10126" s="127" customFormat="1"/>
    <row r="10127" s="127" customFormat="1"/>
    <row r="10128" s="127" customFormat="1"/>
    <row r="10129" s="127" customFormat="1"/>
    <row r="10130" s="127" customFormat="1"/>
    <row r="10131" s="127" customFormat="1"/>
    <row r="10132" s="127" customFormat="1"/>
    <row r="10133" s="127" customFormat="1"/>
    <row r="10134" s="127" customFormat="1"/>
    <row r="10135" s="127" customFormat="1"/>
    <row r="10136" s="127" customFormat="1"/>
    <row r="10137" s="127" customFormat="1"/>
    <row r="10138" s="127" customFormat="1"/>
    <row r="10139" s="127" customFormat="1"/>
    <row r="10140" s="127" customFormat="1"/>
    <row r="10141" s="127" customFormat="1"/>
    <row r="10142" s="127" customFormat="1"/>
    <row r="10143" s="127" customFormat="1"/>
    <row r="10144" s="127" customFormat="1"/>
    <row r="10145" s="127" customFormat="1"/>
    <row r="10146" s="127" customFormat="1"/>
    <row r="10147" s="127" customFormat="1"/>
    <row r="10148" s="127" customFormat="1"/>
    <row r="10149" s="127" customFormat="1"/>
    <row r="10150" s="127" customFormat="1"/>
    <row r="10151" s="127" customFormat="1"/>
    <row r="10152" s="127" customFormat="1"/>
    <row r="10153" s="127" customFormat="1"/>
    <row r="10154" s="127" customFormat="1"/>
    <row r="10155" s="127" customFormat="1"/>
    <row r="10156" s="127" customFormat="1"/>
    <row r="10157" s="127" customFormat="1"/>
    <row r="10158" s="127" customFormat="1"/>
    <row r="10159" s="127" customFormat="1"/>
    <row r="10160" s="127" customFormat="1"/>
    <row r="10161" s="127" customFormat="1"/>
    <row r="10162" s="127" customFormat="1"/>
    <row r="10163" s="127" customFormat="1"/>
    <row r="10164" s="127" customFormat="1"/>
    <row r="10165" s="127" customFormat="1"/>
    <row r="10166" s="127" customFormat="1"/>
    <row r="10167" s="127" customFormat="1"/>
    <row r="10168" s="127" customFormat="1"/>
    <row r="10169" s="127" customFormat="1"/>
    <row r="10170" s="127" customFormat="1"/>
    <row r="10171" s="127" customFormat="1"/>
    <row r="10172" s="127" customFormat="1"/>
    <row r="10173" s="127" customFormat="1"/>
    <row r="10174" s="127" customFormat="1"/>
    <row r="10175" s="127" customFormat="1"/>
    <row r="10176" s="127" customFormat="1"/>
    <row r="10177" s="127" customFormat="1"/>
    <row r="10178" s="127" customFormat="1"/>
    <row r="10179" s="127" customFormat="1"/>
    <row r="10180" s="127" customFormat="1"/>
    <row r="10181" s="127" customFormat="1"/>
    <row r="10182" s="127" customFormat="1"/>
    <row r="10183" s="127" customFormat="1"/>
    <row r="10184" s="127" customFormat="1"/>
    <row r="10185" s="127" customFormat="1"/>
    <row r="10186" s="127" customFormat="1"/>
    <row r="10187" s="127" customFormat="1"/>
    <row r="10188" s="127" customFormat="1"/>
    <row r="10189" s="127" customFormat="1"/>
    <row r="10190" s="127" customFormat="1"/>
    <row r="10191" s="127" customFormat="1"/>
    <row r="10192" s="127" customFormat="1"/>
    <row r="10193" s="127" customFormat="1"/>
    <row r="10194" s="127" customFormat="1"/>
    <row r="10195" s="127" customFormat="1"/>
    <row r="10196" s="127" customFormat="1"/>
    <row r="10197" s="127" customFormat="1"/>
    <row r="10198" s="127" customFormat="1"/>
    <row r="10199" s="127" customFormat="1"/>
    <row r="10200" s="127" customFormat="1"/>
    <row r="10201" s="127" customFormat="1"/>
    <row r="10202" s="127" customFormat="1"/>
    <row r="10203" s="127" customFormat="1"/>
    <row r="10204" s="127" customFormat="1"/>
    <row r="10205" s="127" customFormat="1"/>
    <row r="10206" s="127" customFormat="1"/>
    <row r="10207" s="127" customFormat="1"/>
    <row r="10208" s="127" customFormat="1"/>
    <row r="10209" s="127" customFormat="1"/>
    <row r="10210" s="127" customFormat="1"/>
    <row r="10211" s="127" customFormat="1"/>
    <row r="10212" s="127" customFormat="1"/>
    <row r="10213" s="127" customFormat="1"/>
    <row r="10214" s="127" customFormat="1"/>
    <row r="10215" s="127" customFormat="1"/>
    <row r="10216" s="127" customFormat="1"/>
    <row r="10217" s="127" customFormat="1"/>
    <row r="10218" s="127" customFormat="1"/>
    <row r="10219" s="127" customFormat="1"/>
    <row r="10220" s="127" customFormat="1"/>
    <row r="10221" s="127" customFormat="1"/>
    <row r="10222" s="127" customFormat="1"/>
    <row r="10223" s="127" customFormat="1"/>
    <row r="10224" s="127" customFormat="1"/>
    <row r="10225" s="127" customFormat="1"/>
    <row r="10226" s="127" customFormat="1"/>
    <row r="10227" s="127" customFormat="1"/>
    <row r="10228" s="127" customFormat="1"/>
    <row r="10229" s="127" customFormat="1"/>
    <row r="10230" s="127" customFormat="1"/>
    <row r="10231" s="127" customFormat="1"/>
    <row r="10232" s="127" customFormat="1"/>
    <row r="10233" s="127" customFormat="1"/>
    <row r="10234" s="127" customFormat="1"/>
    <row r="10235" s="127" customFormat="1"/>
    <row r="10236" s="127" customFormat="1"/>
    <row r="10237" s="127" customFormat="1"/>
    <row r="10238" s="127" customFormat="1"/>
    <row r="10239" s="127" customFormat="1"/>
    <row r="10240" s="127" customFormat="1"/>
    <row r="10241" s="127" customFormat="1"/>
    <row r="10242" s="127" customFormat="1"/>
    <row r="10243" s="127" customFormat="1"/>
    <row r="10244" s="127" customFormat="1"/>
    <row r="10245" s="127" customFormat="1"/>
    <row r="10246" s="127" customFormat="1"/>
    <row r="10247" s="127" customFormat="1"/>
    <row r="10248" s="127" customFormat="1"/>
    <row r="10249" s="127" customFormat="1"/>
    <row r="10250" s="127" customFormat="1"/>
    <row r="10251" s="127" customFormat="1"/>
    <row r="10252" s="127" customFormat="1"/>
    <row r="10253" s="127" customFormat="1"/>
    <row r="10254" s="127" customFormat="1"/>
    <row r="10255" s="127" customFormat="1"/>
    <row r="10256" s="127" customFormat="1"/>
    <row r="10257" s="127" customFormat="1"/>
    <row r="10258" s="127" customFormat="1"/>
    <row r="10259" s="127" customFormat="1"/>
    <row r="10260" s="127" customFormat="1"/>
    <row r="10261" s="127" customFormat="1"/>
    <row r="10262" s="127" customFormat="1"/>
    <row r="10263" s="127" customFormat="1"/>
    <row r="10264" s="127" customFormat="1"/>
    <row r="10265" s="127" customFormat="1"/>
    <row r="10266" s="127" customFormat="1"/>
    <row r="10267" s="127" customFormat="1"/>
    <row r="10268" s="127" customFormat="1"/>
    <row r="10269" s="127" customFormat="1"/>
    <row r="10270" s="127" customFormat="1"/>
    <row r="10271" s="127" customFormat="1"/>
    <row r="10272" s="127" customFormat="1"/>
    <row r="10273" s="127" customFormat="1"/>
    <row r="10274" s="127" customFormat="1"/>
    <row r="10275" s="127" customFormat="1"/>
    <row r="10276" s="127" customFormat="1"/>
    <row r="10277" s="127" customFormat="1"/>
    <row r="10278" s="127" customFormat="1"/>
    <row r="10279" s="127" customFormat="1"/>
    <row r="10280" s="127" customFormat="1"/>
    <row r="10281" s="127" customFormat="1"/>
    <row r="10282" s="127" customFormat="1"/>
    <row r="10283" s="127" customFormat="1"/>
    <row r="10284" s="127" customFormat="1"/>
    <row r="10285" s="127" customFormat="1"/>
    <row r="10286" s="127" customFormat="1"/>
    <row r="10287" s="127" customFormat="1"/>
    <row r="10288" s="127" customFormat="1"/>
    <row r="10289" s="127" customFormat="1"/>
    <row r="10290" s="127" customFormat="1"/>
    <row r="10291" s="127" customFormat="1"/>
    <row r="10292" s="127" customFormat="1"/>
    <row r="10293" s="127" customFormat="1"/>
    <row r="10294" s="127" customFormat="1"/>
    <row r="10295" s="127" customFormat="1"/>
    <row r="10296" s="127" customFormat="1"/>
    <row r="10297" s="127" customFormat="1"/>
    <row r="10298" s="127" customFormat="1"/>
    <row r="10299" s="127" customFormat="1"/>
    <row r="10300" s="127" customFormat="1"/>
    <row r="10301" s="127" customFormat="1"/>
    <row r="10302" s="127" customFormat="1"/>
    <row r="10303" s="127" customFormat="1"/>
    <row r="10304" s="127" customFormat="1"/>
    <row r="10305" s="127" customFormat="1"/>
    <row r="10306" s="127" customFormat="1"/>
    <row r="10307" s="127" customFormat="1"/>
    <row r="10308" s="127" customFormat="1"/>
    <row r="10309" s="127" customFormat="1"/>
    <row r="10310" s="127" customFormat="1"/>
    <row r="10311" s="127" customFormat="1"/>
    <row r="10312" s="127" customFormat="1"/>
    <row r="10313" s="127" customFormat="1"/>
    <row r="10314" s="127" customFormat="1"/>
    <row r="10315" s="127" customFormat="1"/>
    <row r="10316" s="127" customFormat="1"/>
    <row r="10317" s="127" customFormat="1"/>
    <row r="10318" s="127" customFormat="1"/>
    <row r="10319" s="127" customFormat="1"/>
    <row r="10320" s="127" customFormat="1"/>
    <row r="10321" s="127" customFormat="1"/>
    <row r="10322" s="127" customFormat="1"/>
    <row r="10323" s="127" customFormat="1"/>
    <row r="10324" s="127" customFormat="1"/>
    <row r="10325" s="127" customFormat="1"/>
    <row r="10326" s="127" customFormat="1"/>
    <row r="10327" s="127" customFormat="1"/>
    <row r="10328" s="127" customFormat="1"/>
    <row r="10329" s="127" customFormat="1"/>
    <row r="10330" s="127" customFormat="1"/>
    <row r="10331" s="127" customFormat="1"/>
    <row r="10332" s="127" customFormat="1"/>
    <row r="10333" s="127" customFormat="1"/>
    <row r="10334" s="127" customFormat="1"/>
    <row r="10335" s="127" customFormat="1"/>
    <row r="10336" s="127" customFormat="1"/>
    <row r="10337" s="127" customFormat="1"/>
    <row r="10338" s="127" customFormat="1"/>
    <row r="10339" s="127" customFormat="1"/>
    <row r="10340" s="127" customFormat="1"/>
    <row r="10341" s="127" customFormat="1"/>
    <row r="10342" s="127" customFormat="1"/>
    <row r="10343" s="127" customFormat="1"/>
    <row r="10344" s="127" customFormat="1"/>
    <row r="10345" s="127" customFormat="1"/>
    <row r="10346" s="127" customFormat="1"/>
    <row r="10347" s="127" customFormat="1"/>
    <row r="10348" s="127" customFormat="1"/>
    <row r="10349" s="127" customFormat="1"/>
    <row r="10350" s="127" customFormat="1"/>
    <row r="10351" s="127" customFormat="1"/>
    <row r="10352" s="127" customFormat="1"/>
    <row r="10353" s="127" customFormat="1"/>
    <row r="10354" s="127" customFormat="1"/>
    <row r="10355" s="127" customFormat="1"/>
    <row r="10356" s="127" customFormat="1"/>
    <row r="10357" s="127" customFormat="1"/>
    <row r="10358" s="127" customFormat="1"/>
    <row r="10359" s="127" customFormat="1"/>
    <row r="10360" s="127" customFormat="1"/>
    <row r="10361" s="127" customFormat="1"/>
    <row r="10362" s="127" customFormat="1"/>
    <row r="10363" s="127" customFormat="1"/>
    <row r="10364" s="127" customFormat="1"/>
    <row r="10365" s="127" customFormat="1"/>
    <row r="10366" s="127" customFormat="1"/>
    <row r="10367" s="127" customFormat="1"/>
    <row r="10368" s="127" customFormat="1"/>
    <row r="10369" s="127" customFormat="1"/>
    <row r="10370" s="127" customFormat="1"/>
    <row r="10371" s="127" customFormat="1"/>
    <row r="10372" s="127" customFormat="1"/>
    <row r="10373" s="127" customFormat="1"/>
    <row r="10374" s="127" customFormat="1"/>
    <row r="10375" s="127" customFormat="1"/>
    <row r="10376" s="127" customFormat="1"/>
    <row r="10377" s="127" customFormat="1"/>
    <row r="10378" s="127" customFormat="1"/>
    <row r="10379" s="127" customFormat="1"/>
    <row r="10380" s="127" customFormat="1"/>
    <row r="10381" s="127" customFormat="1"/>
    <row r="10382" s="127" customFormat="1"/>
    <row r="10383" s="127" customFormat="1"/>
    <row r="10384" s="127" customFormat="1"/>
    <row r="10385" s="127" customFormat="1"/>
    <row r="10386" s="127" customFormat="1"/>
    <row r="10387" s="127" customFormat="1"/>
    <row r="10388" s="127" customFormat="1"/>
    <row r="10389" s="127" customFormat="1"/>
    <row r="10390" s="127" customFormat="1"/>
    <row r="10391" s="127" customFormat="1"/>
    <row r="10392" s="127" customFormat="1"/>
    <row r="10393" s="127" customFormat="1"/>
    <row r="10394" s="127" customFormat="1"/>
    <row r="10395" s="127" customFormat="1"/>
    <row r="10396" s="127" customFormat="1"/>
    <row r="10397" s="127" customFormat="1"/>
    <row r="10398" s="127" customFormat="1"/>
    <row r="10399" s="127" customFormat="1"/>
    <row r="10400" s="127" customFormat="1"/>
    <row r="10401" s="127" customFormat="1"/>
    <row r="10402" s="127" customFormat="1"/>
    <row r="10403" s="127" customFormat="1"/>
    <row r="10404" s="127" customFormat="1"/>
    <row r="10405" s="127" customFormat="1"/>
    <row r="10406" s="127" customFormat="1"/>
    <row r="10407" s="127" customFormat="1"/>
    <row r="10408" s="127" customFormat="1"/>
    <row r="10409" s="127" customFormat="1"/>
    <row r="10410" s="127" customFormat="1"/>
    <row r="10411" s="127" customFormat="1"/>
    <row r="10412" s="127" customFormat="1"/>
    <row r="10413" s="127" customFormat="1"/>
    <row r="10414" s="127" customFormat="1"/>
    <row r="10415" s="127" customFormat="1"/>
    <row r="10416" s="127" customFormat="1"/>
    <row r="10417" s="127" customFormat="1"/>
    <row r="10418" s="127" customFormat="1"/>
    <row r="10419" s="127" customFormat="1"/>
    <row r="10420" s="127" customFormat="1"/>
    <row r="10421" s="127" customFormat="1"/>
    <row r="10422" s="127" customFormat="1"/>
    <row r="10423" s="127" customFormat="1"/>
    <row r="10424" s="127" customFormat="1"/>
    <row r="10425" s="127" customFormat="1"/>
    <row r="10426" s="127" customFormat="1"/>
    <row r="10427" s="127" customFormat="1"/>
    <row r="10428" s="127" customFormat="1"/>
    <row r="10429" s="127" customFormat="1"/>
    <row r="10430" s="127" customFormat="1"/>
    <row r="10431" s="127" customFormat="1"/>
    <row r="10432" s="127" customFormat="1"/>
    <row r="10433" s="127" customFormat="1"/>
    <row r="10434" s="127" customFormat="1"/>
    <row r="10435" s="127" customFormat="1"/>
    <row r="10436" s="127" customFormat="1"/>
    <row r="10437" s="127" customFormat="1"/>
    <row r="10438" s="127" customFormat="1"/>
    <row r="10439" s="127" customFormat="1"/>
    <row r="10440" s="127" customFormat="1"/>
    <row r="10441" s="127" customFormat="1"/>
    <row r="10442" s="127" customFormat="1"/>
    <row r="10443" s="127" customFormat="1"/>
    <row r="10444" s="127" customFormat="1"/>
    <row r="10445" s="127" customFormat="1"/>
    <row r="10446" s="127" customFormat="1"/>
    <row r="10447" s="127" customFormat="1"/>
    <row r="10448" s="127" customFormat="1"/>
    <row r="10449" s="127" customFormat="1"/>
    <row r="10450" s="127" customFormat="1"/>
    <row r="10451" s="127" customFormat="1"/>
    <row r="10452" s="127" customFormat="1"/>
    <row r="10453" s="127" customFormat="1"/>
    <row r="10454" s="127" customFormat="1"/>
    <row r="10455" s="127" customFormat="1"/>
    <row r="10456" s="127" customFormat="1"/>
    <row r="10457" s="127" customFormat="1"/>
    <row r="10458" s="127" customFormat="1"/>
    <row r="10459" s="127" customFormat="1"/>
    <row r="10460" s="127" customFormat="1"/>
    <row r="10461" s="127" customFormat="1"/>
    <row r="10462" s="127" customFormat="1"/>
    <row r="10463" s="127" customFormat="1"/>
    <row r="10464" s="127" customFormat="1"/>
    <row r="10465" s="127" customFormat="1"/>
    <row r="10466" s="127" customFormat="1"/>
    <row r="10467" s="127" customFormat="1"/>
    <row r="10468" s="127" customFormat="1"/>
    <row r="10469" s="127" customFormat="1"/>
    <row r="10470" s="127" customFormat="1"/>
    <row r="10471" s="127" customFormat="1"/>
    <row r="10472" s="127" customFormat="1"/>
    <row r="10473" s="127" customFormat="1"/>
    <row r="10474" s="127" customFormat="1"/>
    <row r="10475" s="127" customFormat="1"/>
    <row r="10476" s="127" customFormat="1"/>
    <row r="10477" s="127" customFormat="1"/>
    <row r="10478" s="127" customFormat="1"/>
    <row r="10479" s="127" customFormat="1"/>
    <row r="10480" s="127" customFormat="1"/>
    <row r="10481" s="127" customFormat="1"/>
    <row r="10482" s="127" customFormat="1"/>
    <row r="10483" s="127" customFormat="1"/>
    <row r="10484" s="127" customFormat="1"/>
    <row r="10485" s="127" customFormat="1"/>
    <row r="10486" s="127" customFormat="1"/>
    <row r="10487" s="127" customFormat="1"/>
    <row r="10488" s="127" customFormat="1"/>
    <row r="10489" s="127" customFormat="1"/>
    <row r="10490" s="127" customFormat="1"/>
    <row r="10491" s="127" customFormat="1"/>
    <row r="10492" s="127" customFormat="1"/>
    <row r="10493" s="127" customFormat="1"/>
    <row r="10494" s="127" customFormat="1"/>
    <row r="10495" s="127" customFormat="1"/>
    <row r="10496" s="127" customFormat="1"/>
    <row r="10497" s="127" customFormat="1"/>
    <row r="10498" s="127" customFormat="1"/>
    <row r="10499" s="127" customFormat="1"/>
    <row r="10500" s="127" customFormat="1"/>
    <row r="10501" s="127" customFormat="1"/>
    <row r="10502" s="127" customFormat="1"/>
    <row r="10503" s="127" customFormat="1"/>
    <row r="10504" s="127" customFormat="1"/>
    <row r="10505" s="127" customFormat="1"/>
    <row r="10506" s="127" customFormat="1"/>
    <row r="10507" s="127" customFormat="1"/>
    <row r="10508" s="127" customFormat="1"/>
    <row r="10509" s="127" customFormat="1"/>
    <row r="10510" s="127" customFormat="1"/>
    <row r="10511" s="127" customFormat="1"/>
    <row r="10512" s="127" customFormat="1"/>
    <row r="10513" s="127" customFormat="1"/>
    <row r="10514" s="127" customFormat="1"/>
    <row r="10515" s="127" customFormat="1"/>
    <row r="10516" s="127" customFormat="1"/>
    <row r="10517" s="127" customFormat="1"/>
    <row r="10518" s="127" customFormat="1"/>
    <row r="10519" s="127" customFormat="1"/>
    <row r="10520" s="127" customFormat="1"/>
    <row r="10521" s="127" customFormat="1"/>
    <row r="10522" s="127" customFormat="1"/>
    <row r="10523" s="127" customFormat="1"/>
    <row r="10524" s="127" customFormat="1"/>
    <row r="10525" s="127" customFormat="1"/>
    <row r="10526" s="127" customFormat="1"/>
    <row r="10527" s="127" customFormat="1"/>
    <row r="10528" s="127" customFormat="1"/>
    <row r="10529" s="127" customFormat="1"/>
    <row r="10530" s="127" customFormat="1"/>
    <row r="10531" s="127" customFormat="1"/>
    <row r="10532" s="127" customFormat="1"/>
    <row r="10533" s="127" customFormat="1"/>
    <row r="10534" s="127" customFormat="1"/>
    <row r="10535" s="127" customFormat="1"/>
    <row r="10536" s="127" customFormat="1"/>
    <row r="10537" s="127" customFormat="1"/>
    <row r="10538" s="127" customFormat="1"/>
    <row r="10539" s="127" customFormat="1"/>
    <row r="10540" s="127" customFormat="1"/>
    <row r="10541" s="127" customFormat="1"/>
    <row r="10542" s="127" customFormat="1"/>
    <row r="10543" s="127" customFormat="1"/>
    <row r="10544" s="127" customFormat="1"/>
    <row r="10545" s="127" customFormat="1"/>
    <row r="10546" s="127" customFormat="1"/>
    <row r="10547" s="127" customFormat="1"/>
    <row r="10548" s="127" customFormat="1"/>
    <row r="10549" s="127" customFormat="1"/>
    <row r="10550" s="127" customFormat="1"/>
    <row r="10551" s="127" customFormat="1"/>
    <row r="10552" s="127" customFormat="1"/>
    <row r="10553" s="127" customFormat="1"/>
    <row r="10554" s="127" customFormat="1"/>
    <row r="10555" s="127" customFormat="1"/>
    <row r="10556" s="127" customFormat="1"/>
    <row r="10557" s="127" customFormat="1"/>
    <row r="10558" s="127" customFormat="1"/>
    <row r="10559" s="127" customFormat="1"/>
    <row r="10560" s="127" customFormat="1"/>
    <row r="10561" s="127" customFormat="1"/>
    <row r="10562" s="127" customFormat="1"/>
    <row r="10563" s="127" customFormat="1"/>
    <row r="10564" s="127" customFormat="1"/>
    <row r="10565" s="127" customFormat="1"/>
    <row r="10566" s="127" customFormat="1"/>
    <row r="10567" s="127" customFormat="1"/>
    <row r="10568" s="127" customFormat="1"/>
    <row r="10569" s="127" customFormat="1"/>
    <row r="10570" s="127" customFormat="1"/>
    <row r="10571" s="127" customFormat="1"/>
    <row r="10572" s="127" customFormat="1"/>
    <row r="10573" s="127" customFormat="1"/>
    <row r="10574" s="127" customFormat="1"/>
    <row r="10575" s="127" customFormat="1"/>
    <row r="10576" s="127" customFormat="1"/>
    <row r="10577" s="127" customFormat="1"/>
    <row r="10578" s="127" customFormat="1"/>
    <row r="10579" s="127" customFormat="1"/>
    <row r="10580" s="127" customFormat="1"/>
    <row r="10581" s="127" customFormat="1"/>
    <row r="10582" s="127" customFormat="1"/>
    <row r="10583" s="127" customFormat="1"/>
    <row r="10584" s="127" customFormat="1"/>
    <row r="10585" s="127" customFormat="1"/>
    <row r="10586" s="127" customFormat="1"/>
    <row r="10587" s="127" customFormat="1"/>
    <row r="10588" s="127" customFormat="1"/>
    <row r="10589" s="127" customFormat="1"/>
    <row r="10590" s="127" customFormat="1"/>
    <row r="10591" s="127" customFormat="1"/>
    <row r="10592" s="127" customFormat="1"/>
    <row r="10593" s="127" customFormat="1"/>
    <row r="10594" s="127" customFormat="1"/>
    <row r="10595" s="127" customFormat="1"/>
    <row r="10596" s="127" customFormat="1"/>
    <row r="10597" s="127" customFormat="1"/>
    <row r="10598" s="127" customFormat="1"/>
    <row r="10599" s="127" customFormat="1"/>
    <row r="10600" s="127" customFormat="1"/>
    <row r="10601" s="127" customFormat="1"/>
    <row r="10602" s="127" customFormat="1"/>
    <row r="10603" s="127" customFormat="1"/>
    <row r="10604" s="127" customFormat="1"/>
    <row r="10605" s="127" customFormat="1"/>
    <row r="10606" s="127" customFormat="1"/>
    <row r="10607" s="127" customFormat="1"/>
    <row r="10608" s="127" customFormat="1"/>
    <row r="10609" s="127" customFormat="1"/>
    <row r="10610" s="127" customFormat="1"/>
    <row r="10611" s="127" customFormat="1"/>
    <row r="10612" s="127" customFormat="1"/>
    <row r="10613" s="127" customFormat="1"/>
    <row r="10614" s="127" customFormat="1"/>
    <row r="10615" s="127" customFormat="1"/>
    <row r="10616" s="127" customFormat="1"/>
    <row r="10617" s="127" customFormat="1"/>
    <row r="10618" s="127" customFormat="1"/>
    <row r="10619" s="127" customFormat="1"/>
    <row r="10620" s="127" customFormat="1"/>
    <row r="10621" s="127" customFormat="1"/>
    <row r="10622" s="127" customFormat="1"/>
    <row r="10623" s="127" customFormat="1"/>
    <row r="10624" s="127" customFormat="1"/>
    <row r="10625" s="127" customFormat="1"/>
    <row r="10626" s="127" customFormat="1"/>
    <row r="10627" s="127" customFormat="1"/>
    <row r="10628" s="127" customFormat="1"/>
    <row r="10629" s="127" customFormat="1"/>
    <row r="10630" s="127" customFormat="1"/>
    <row r="10631" s="127" customFormat="1"/>
    <row r="10632" s="127" customFormat="1"/>
    <row r="10633" s="127" customFormat="1"/>
    <row r="10634" s="127" customFormat="1"/>
    <row r="10635" s="127" customFormat="1"/>
    <row r="10636" s="127" customFormat="1"/>
    <row r="10637" s="127" customFormat="1"/>
    <row r="10638" s="127" customFormat="1"/>
    <row r="10639" s="127" customFormat="1"/>
    <row r="10640" s="127" customFormat="1"/>
    <row r="10641" s="127" customFormat="1"/>
    <row r="10642" s="127" customFormat="1"/>
    <row r="10643" s="127" customFormat="1"/>
    <row r="10644" s="127" customFormat="1"/>
    <row r="10645" s="127" customFormat="1"/>
    <row r="10646" s="127" customFormat="1"/>
    <row r="10647" s="127" customFormat="1"/>
    <row r="10648" s="127" customFormat="1"/>
    <row r="10649" s="127" customFormat="1"/>
    <row r="10650" s="127" customFormat="1"/>
    <row r="10651" s="127" customFormat="1"/>
    <row r="10652" s="127" customFormat="1"/>
    <row r="10653" s="127" customFormat="1"/>
    <row r="10654" s="127" customFormat="1"/>
    <row r="10655" s="127" customFormat="1"/>
    <row r="10656" s="127" customFormat="1"/>
    <row r="10657" s="127" customFormat="1"/>
    <row r="10658" s="127" customFormat="1"/>
    <row r="10659" s="127" customFormat="1"/>
    <row r="10660" s="127" customFormat="1"/>
    <row r="10661" s="127" customFormat="1"/>
    <row r="10662" s="127" customFormat="1"/>
    <row r="10663" s="127" customFormat="1"/>
    <row r="10664" s="127" customFormat="1"/>
    <row r="10665" s="127" customFormat="1"/>
    <row r="10666" s="127" customFormat="1"/>
    <row r="10667" s="127" customFormat="1"/>
    <row r="10668" s="127" customFormat="1"/>
    <row r="10669" s="127" customFormat="1"/>
    <row r="10670" s="127" customFormat="1"/>
    <row r="10671" s="127" customFormat="1"/>
    <row r="10672" s="127" customFormat="1"/>
    <row r="10673" s="127" customFormat="1"/>
    <row r="10674" s="127" customFormat="1"/>
    <row r="10675" s="127" customFormat="1"/>
    <row r="10676" s="127" customFormat="1"/>
    <row r="10677" s="127" customFormat="1"/>
    <row r="10678" s="127" customFormat="1"/>
    <row r="10679" s="127" customFormat="1"/>
    <row r="10680" s="127" customFormat="1"/>
    <row r="10681" s="127" customFormat="1"/>
    <row r="10682" s="127" customFormat="1"/>
    <row r="10683" s="127" customFormat="1"/>
    <row r="10684" s="127" customFormat="1"/>
    <row r="10685" s="127" customFormat="1"/>
    <row r="10686" s="127" customFormat="1"/>
    <row r="10687" s="127" customFormat="1"/>
    <row r="10688" s="127" customFormat="1"/>
    <row r="10689" s="127" customFormat="1"/>
    <row r="10690" s="127" customFormat="1"/>
    <row r="10691" s="127" customFormat="1"/>
    <row r="10692" s="127" customFormat="1"/>
    <row r="10693" s="127" customFormat="1"/>
    <row r="10694" s="127" customFormat="1"/>
    <row r="10695" s="127" customFormat="1"/>
    <row r="10696" s="127" customFormat="1"/>
    <row r="10697" s="127" customFormat="1"/>
    <row r="10698" s="127" customFormat="1"/>
    <row r="10699" s="127" customFormat="1"/>
    <row r="10700" s="127" customFormat="1"/>
    <row r="10701" s="127" customFormat="1"/>
    <row r="10702" s="127" customFormat="1"/>
    <row r="10703" s="127" customFormat="1"/>
    <row r="10704" s="127" customFormat="1"/>
    <row r="10705" s="127" customFormat="1"/>
    <row r="10706" s="127" customFormat="1"/>
    <row r="10707" s="127" customFormat="1"/>
    <row r="10708" s="127" customFormat="1"/>
    <row r="10709" s="127" customFormat="1"/>
    <row r="10710" s="127" customFormat="1"/>
    <row r="10711" s="127" customFormat="1"/>
    <row r="10712" s="127" customFormat="1"/>
    <row r="10713" s="127" customFormat="1"/>
    <row r="10714" s="127" customFormat="1"/>
    <row r="10715" s="127" customFormat="1"/>
    <row r="10716" s="127" customFormat="1"/>
    <row r="10717" s="127" customFormat="1"/>
    <row r="10718" s="127" customFormat="1"/>
    <row r="10719" s="127" customFormat="1"/>
    <row r="10720" s="127" customFormat="1"/>
    <row r="10721" s="127" customFormat="1"/>
    <row r="10722" s="127" customFormat="1"/>
    <row r="10723" s="127" customFormat="1"/>
    <row r="10724" s="127" customFormat="1"/>
    <row r="10725" s="127" customFormat="1"/>
    <row r="10726" s="127" customFormat="1"/>
    <row r="10727" s="127" customFormat="1"/>
    <row r="10728" s="127" customFormat="1"/>
    <row r="10729" s="127" customFormat="1"/>
    <row r="10730" s="127" customFormat="1"/>
    <row r="10731" s="127" customFormat="1"/>
    <row r="10732" s="127" customFormat="1"/>
    <row r="10733" s="127" customFormat="1"/>
    <row r="10734" s="127" customFormat="1"/>
    <row r="10735" s="127" customFormat="1"/>
    <row r="10736" s="127" customFormat="1"/>
    <row r="10737" s="127" customFormat="1"/>
    <row r="10738" s="127" customFormat="1"/>
    <row r="10739" s="127" customFormat="1"/>
    <row r="10740" s="127" customFormat="1"/>
    <row r="10741" s="127" customFormat="1"/>
    <row r="10742" s="127" customFormat="1"/>
    <row r="10743" s="127" customFormat="1"/>
    <row r="10744" s="127" customFormat="1"/>
    <row r="10745" s="127" customFormat="1"/>
    <row r="10746" s="127" customFormat="1"/>
    <row r="10747" s="127" customFormat="1"/>
    <row r="10748" s="127" customFormat="1"/>
    <row r="10749" s="127" customFormat="1"/>
    <row r="10750" s="127" customFormat="1"/>
    <row r="10751" s="127" customFormat="1"/>
    <row r="10752" s="127" customFormat="1"/>
    <row r="10753" s="127" customFormat="1"/>
    <row r="10754" s="127" customFormat="1"/>
    <row r="10755" s="127" customFormat="1"/>
    <row r="10756" s="127" customFormat="1"/>
    <row r="10757" s="127" customFormat="1"/>
    <row r="10758" s="127" customFormat="1"/>
    <row r="10759" s="127" customFormat="1"/>
    <row r="10760" s="127" customFormat="1"/>
    <row r="10761" s="127" customFormat="1"/>
    <row r="10762" s="127" customFormat="1"/>
    <row r="10763" s="127" customFormat="1"/>
    <row r="10764" s="127" customFormat="1"/>
    <row r="10765" s="127" customFormat="1"/>
    <row r="10766" s="127" customFormat="1"/>
    <row r="10767" s="127" customFormat="1"/>
    <row r="10768" s="127" customFormat="1"/>
    <row r="10769" s="127" customFormat="1"/>
    <row r="10770" s="127" customFormat="1"/>
    <row r="10771" s="127" customFormat="1"/>
    <row r="10772" s="127" customFormat="1"/>
    <row r="10773" s="127" customFormat="1"/>
    <row r="10774" s="127" customFormat="1"/>
    <row r="10775" s="127" customFormat="1"/>
    <row r="10776" s="127" customFormat="1"/>
    <row r="10777" s="127" customFormat="1"/>
    <row r="10778" s="127" customFormat="1"/>
    <row r="10779" s="127" customFormat="1"/>
    <row r="10780" s="127" customFormat="1"/>
    <row r="10781" s="127" customFormat="1"/>
    <row r="10782" s="127" customFormat="1"/>
    <row r="10783" s="127" customFormat="1"/>
    <row r="10784" s="127" customFormat="1"/>
    <row r="10785" s="127" customFormat="1"/>
    <row r="10786" s="127" customFormat="1"/>
    <row r="10787" s="127" customFormat="1"/>
    <row r="10788" s="127" customFormat="1"/>
    <row r="10789" s="127" customFormat="1"/>
    <row r="10790" s="127" customFormat="1"/>
    <row r="10791" s="127" customFormat="1"/>
    <row r="10792" s="127" customFormat="1"/>
    <row r="10793" s="127" customFormat="1"/>
    <row r="10794" s="127" customFormat="1"/>
    <row r="10795" s="127" customFormat="1"/>
    <row r="10796" s="127" customFormat="1"/>
    <row r="10797" s="127" customFormat="1"/>
    <row r="10798" s="127" customFormat="1"/>
    <row r="10799" s="127" customFormat="1"/>
    <row r="10800" s="127" customFormat="1"/>
    <row r="10801" s="127" customFormat="1"/>
    <row r="10802" s="127" customFormat="1"/>
    <row r="10803" s="127" customFormat="1"/>
    <row r="10804" s="127" customFormat="1"/>
    <row r="10805" s="127" customFormat="1"/>
    <row r="10806" s="127" customFormat="1"/>
    <row r="10807" s="127" customFormat="1"/>
    <row r="10808" s="127" customFormat="1"/>
    <row r="10809" s="127" customFormat="1"/>
    <row r="10810" s="127" customFormat="1"/>
    <row r="10811" s="127" customFormat="1"/>
    <row r="10812" s="127" customFormat="1"/>
    <row r="10813" s="127" customFormat="1"/>
    <row r="10814" s="127" customFormat="1"/>
    <row r="10815" s="127" customFormat="1"/>
    <row r="10816" s="127" customFormat="1"/>
    <row r="10817" s="127" customFormat="1"/>
    <row r="10818" s="127" customFormat="1"/>
    <row r="10819" s="127" customFormat="1"/>
    <row r="10820" s="127" customFormat="1"/>
    <row r="10821" s="127" customFormat="1"/>
    <row r="10822" s="127" customFormat="1"/>
    <row r="10823" s="127" customFormat="1"/>
    <row r="10824" s="127" customFormat="1"/>
    <row r="10825" s="127" customFormat="1"/>
    <row r="10826" s="127" customFormat="1"/>
    <row r="10827" s="127" customFormat="1"/>
    <row r="10828" s="127" customFormat="1"/>
    <row r="10829" s="127" customFormat="1"/>
    <row r="10830" s="127" customFormat="1"/>
    <row r="10831" s="127" customFormat="1"/>
    <row r="10832" s="127" customFormat="1"/>
    <row r="10833" s="127" customFormat="1"/>
    <row r="10834" s="127" customFormat="1"/>
    <row r="10835" s="127" customFormat="1"/>
    <row r="10836" s="127" customFormat="1"/>
    <row r="10837" s="127" customFormat="1"/>
    <row r="10838" s="127" customFormat="1"/>
    <row r="10839" s="127" customFormat="1"/>
    <row r="10840" s="127" customFormat="1"/>
    <row r="10841" s="127" customFormat="1"/>
    <row r="10842" s="127" customFormat="1"/>
    <row r="10843" s="127" customFormat="1"/>
    <row r="10844" s="127" customFormat="1"/>
    <row r="10845" s="127" customFormat="1"/>
    <row r="10846" s="127" customFormat="1"/>
    <row r="10847" s="127" customFormat="1"/>
    <row r="10848" s="127" customFormat="1"/>
    <row r="10849" s="127" customFormat="1"/>
    <row r="10850" s="127" customFormat="1"/>
    <row r="10851" s="127" customFormat="1"/>
    <row r="10852" s="127" customFormat="1"/>
    <row r="10853" s="127" customFormat="1"/>
    <row r="10854" s="127" customFormat="1"/>
    <row r="10855" s="127" customFormat="1"/>
    <row r="10856" s="127" customFormat="1"/>
    <row r="10857" s="127" customFormat="1"/>
    <row r="10858" s="127" customFormat="1"/>
    <row r="10859" s="127" customFormat="1"/>
    <row r="10860" s="127" customFormat="1"/>
    <row r="10861" s="127" customFormat="1"/>
    <row r="10862" s="127" customFormat="1"/>
    <row r="10863" s="127" customFormat="1"/>
    <row r="10864" s="127" customFormat="1"/>
    <row r="10865" s="127" customFormat="1"/>
    <row r="10866" s="127" customFormat="1"/>
    <row r="10867" s="127" customFormat="1"/>
    <row r="10868" s="127" customFormat="1"/>
    <row r="10869" s="127" customFormat="1"/>
    <row r="10870" s="127" customFormat="1"/>
    <row r="10871" s="127" customFormat="1"/>
    <row r="10872" s="127" customFormat="1"/>
    <row r="10873" s="127" customFormat="1"/>
    <row r="10874" s="127" customFormat="1"/>
    <row r="10875" s="127" customFormat="1"/>
    <row r="10876" s="127" customFormat="1"/>
    <row r="10877" s="127" customFormat="1"/>
    <row r="10878" s="127" customFormat="1"/>
    <row r="10879" s="127" customFormat="1"/>
    <row r="10880" s="127" customFormat="1"/>
    <row r="10881" s="127" customFormat="1"/>
    <row r="10882" s="127" customFormat="1"/>
    <row r="10883" s="127" customFormat="1"/>
    <row r="10884" s="127" customFormat="1"/>
    <row r="10885" s="127" customFormat="1"/>
    <row r="10886" s="127" customFormat="1"/>
    <row r="10887" s="127" customFormat="1"/>
    <row r="10888" s="127" customFormat="1"/>
    <row r="10889" s="127" customFormat="1"/>
    <row r="10890" s="127" customFormat="1"/>
    <row r="10891" s="127" customFormat="1"/>
    <row r="10892" s="127" customFormat="1"/>
    <row r="10893" s="127" customFormat="1"/>
    <row r="10894" s="127" customFormat="1"/>
    <row r="10895" s="127" customFormat="1"/>
    <row r="10896" s="127" customFormat="1"/>
    <row r="10897" s="127" customFormat="1"/>
    <row r="10898" s="127" customFormat="1"/>
    <row r="10899" s="127" customFormat="1"/>
    <row r="10900" s="127" customFormat="1"/>
    <row r="10901" s="127" customFormat="1"/>
    <row r="10902" s="127" customFormat="1"/>
    <row r="10903" s="127" customFormat="1"/>
    <row r="10904" s="127" customFormat="1"/>
    <row r="10905" s="127" customFormat="1"/>
    <row r="10906" s="127" customFormat="1"/>
    <row r="10907" s="127" customFormat="1"/>
    <row r="10908" s="127" customFormat="1"/>
    <row r="10909" s="127" customFormat="1"/>
    <row r="10910" s="127" customFormat="1"/>
    <row r="10911" s="127" customFormat="1"/>
    <row r="10912" s="127" customFormat="1"/>
    <row r="10913" s="127" customFormat="1"/>
    <row r="10914" s="127" customFormat="1"/>
    <row r="10915" s="127" customFormat="1"/>
    <row r="10916" s="127" customFormat="1"/>
    <row r="10917" s="127" customFormat="1"/>
    <row r="10918" s="127" customFormat="1"/>
    <row r="10919" s="127" customFormat="1"/>
    <row r="10920" s="127" customFormat="1"/>
    <row r="10921" s="127" customFormat="1"/>
    <row r="10922" s="127" customFormat="1"/>
    <row r="10923" s="127" customFormat="1"/>
    <row r="10924" s="127" customFormat="1"/>
    <row r="10925" s="127" customFormat="1"/>
    <row r="10926" s="127" customFormat="1"/>
    <row r="10927" s="127" customFormat="1"/>
    <row r="10928" s="127" customFormat="1"/>
    <row r="10929" s="127" customFormat="1"/>
    <row r="10930" s="127" customFormat="1"/>
    <row r="10931" s="127" customFormat="1"/>
    <row r="10932" s="127" customFormat="1"/>
    <row r="10933" s="127" customFormat="1"/>
    <row r="10934" s="127" customFormat="1"/>
    <row r="10935" s="127" customFormat="1"/>
    <row r="10936" s="127" customFormat="1"/>
    <row r="10937" s="127" customFormat="1"/>
    <row r="10938" s="127" customFormat="1"/>
    <row r="10939" s="127" customFormat="1"/>
    <row r="10940" s="127" customFormat="1"/>
    <row r="10941" s="127" customFormat="1"/>
    <row r="10942" s="127" customFormat="1"/>
    <row r="10943" s="127" customFormat="1"/>
    <row r="10944" s="127" customFormat="1"/>
    <row r="10945" s="127" customFormat="1"/>
    <row r="10946" s="127" customFormat="1"/>
    <row r="10947" s="127" customFormat="1"/>
    <row r="10948" s="127" customFormat="1"/>
    <row r="10949" s="127" customFormat="1"/>
    <row r="10950" s="127" customFormat="1"/>
    <row r="10951" s="127" customFormat="1"/>
    <row r="10952" s="127" customFormat="1"/>
    <row r="10953" s="127" customFormat="1"/>
    <row r="10954" s="127" customFormat="1"/>
    <row r="10955" s="127" customFormat="1"/>
    <row r="10956" s="127" customFormat="1"/>
    <row r="10957" s="127" customFormat="1"/>
    <row r="10958" s="127" customFormat="1"/>
    <row r="10959" s="127" customFormat="1"/>
    <row r="10960" s="127" customFormat="1"/>
    <row r="10961" s="127" customFormat="1"/>
    <row r="10962" s="127" customFormat="1"/>
    <row r="10963" s="127" customFormat="1"/>
    <row r="10964" s="127" customFormat="1"/>
    <row r="10965" s="127" customFormat="1"/>
    <row r="10966" s="127" customFormat="1"/>
    <row r="10967" s="127" customFormat="1"/>
    <row r="10968" s="127" customFormat="1"/>
    <row r="10969" s="127" customFormat="1"/>
    <row r="10970" s="127" customFormat="1"/>
    <row r="10971" s="127" customFormat="1"/>
    <row r="10972" s="127" customFormat="1"/>
    <row r="10973" s="127" customFormat="1"/>
    <row r="10974" s="127" customFormat="1"/>
    <row r="10975" s="127" customFormat="1"/>
    <row r="10976" s="127" customFormat="1"/>
    <row r="10977" s="127" customFormat="1"/>
    <row r="10978" s="127" customFormat="1"/>
    <row r="10979" s="127" customFormat="1"/>
    <row r="10980" s="127" customFormat="1"/>
    <row r="10981" s="127" customFormat="1"/>
    <row r="10982" s="127" customFormat="1"/>
    <row r="10983" s="127" customFormat="1"/>
    <row r="10984" s="127" customFormat="1"/>
    <row r="10985" s="127" customFormat="1"/>
    <row r="10986" s="127" customFormat="1"/>
    <row r="10987" s="127" customFormat="1"/>
    <row r="10988" s="127" customFormat="1"/>
    <row r="10989" s="127" customFormat="1"/>
    <row r="10990" s="127" customFormat="1"/>
    <row r="10991" s="127" customFormat="1"/>
    <row r="10992" s="127" customFormat="1"/>
    <row r="10993" s="127" customFormat="1"/>
    <row r="10994" s="127" customFormat="1"/>
    <row r="10995" s="127" customFormat="1"/>
    <row r="10996" s="127" customFormat="1"/>
    <row r="10997" s="127" customFormat="1"/>
    <row r="10998" s="127" customFormat="1"/>
    <row r="10999" s="127" customFormat="1"/>
    <row r="11000" s="127" customFormat="1"/>
    <row r="11001" s="127" customFormat="1"/>
    <row r="11002" s="127" customFormat="1"/>
    <row r="11003" s="127" customFormat="1"/>
    <row r="11004" s="127" customFormat="1"/>
    <row r="11005" s="127" customFormat="1"/>
    <row r="11006" s="127" customFormat="1"/>
    <row r="11007" s="127" customFormat="1"/>
    <row r="11008" s="127" customFormat="1"/>
    <row r="11009" s="127" customFormat="1"/>
    <row r="11010" s="127" customFormat="1"/>
    <row r="11011" s="127" customFormat="1"/>
    <row r="11012" s="127" customFormat="1"/>
    <row r="11013" s="127" customFormat="1"/>
    <row r="11014" s="127" customFormat="1"/>
    <row r="11015" s="127" customFormat="1"/>
    <row r="11016" s="127" customFormat="1"/>
    <row r="11017" s="127" customFormat="1"/>
    <row r="11018" s="127" customFormat="1"/>
    <row r="11019" s="127" customFormat="1"/>
    <row r="11020" s="127" customFormat="1"/>
    <row r="11021" s="127" customFormat="1"/>
    <row r="11022" s="127" customFormat="1"/>
    <row r="11023" s="127" customFormat="1"/>
    <row r="11024" s="127" customFormat="1"/>
    <row r="11025" s="127" customFormat="1"/>
    <row r="11026" s="127" customFormat="1"/>
    <row r="11027" s="127" customFormat="1"/>
    <row r="11028" s="127" customFormat="1"/>
    <row r="11029" s="127" customFormat="1"/>
    <row r="11030" s="127" customFormat="1"/>
    <row r="11031" s="127" customFormat="1"/>
    <row r="11032" s="127" customFormat="1"/>
    <row r="11033" s="127" customFormat="1"/>
    <row r="11034" s="127" customFormat="1"/>
    <row r="11035" s="127" customFormat="1"/>
    <row r="11036" s="127" customFormat="1"/>
    <row r="11037" s="127" customFormat="1"/>
    <row r="11038" s="127" customFormat="1"/>
    <row r="11039" s="127" customFormat="1"/>
    <row r="11040" s="127" customFormat="1"/>
    <row r="11041" s="127" customFormat="1"/>
    <row r="11042" s="127" customFormat="1"/>
    <row r="11043" s="127" customFormat="1"/>
    <row r="11044" s="127" customFormat="1"/>
    <row r="11045" s="127" customFormat="1"/>
    <row r="11046" s="127" customFormat="1"/>
    <row r="11047" s="127" customFormat="1"/>
    <row r="11048" s="127" customFormat="1"/>
    <row r="11049" s="127" customFormat="1"/>
    <row r="11050" s="127" customFormat="1"/>
    <row r="11051" s="127" customFormat="1"/>
    <row r="11052" s="127" customFormat="1"/>
    <row r="11053" s="127" customFormat="1"/>
    <row r="11054" s="127" customFormat="1"/>
    <row r="11055" s="127" customFormat="1"/>
    <row r="11056" s="127" customFormat="1"/>
    <row r="11057" s="127" customFormat="1"/>
    <row r="11058" s="127" customFormat="1"/>
    <row r="11059" s="127" customFormat="1"/>
    <row r="11060" s="127" customFormat="1"/>
    <row r="11061" s="127" customFormat="1"/>
    <row r="11062" s="127" customFormat="1"/>
    <row r="11063" s="127" customFormat="1"/>
    <row r="11064" s="127" customFormat="1"/>
    <row r="11065" s="127" customFormat="1"/>
    <row r="11066" s="127" customFormat="1"/>
    <row r="11067" s="127" customFormat="1"/>
    <row r="11068" s="127" customFormat="1"/>
    <row r="11069" s="127" customFormat="1"/>
    <row r="11070" s="127" customFormat="1"/>
    <row r="11071" s="127" customFormat="1"/>
    <row r="11072" s="127" customFormat="1"/>
    <row r="11073" s="127" customFormat="1"/>
    <row r="11074" s="127" customFormat="1"/>
    <row r="11075" s="127" customFormat="1"/>
    <row r="11076" s="127" customFormat="1"/>
    <row r="11077" s="127" customFormat="1"/>
    <row r="11078" s="127" customFormat="1"/>
    <row r="11079" s="127" customFormat="1"/>
    <row r="11080" s="127" customFormat="1"/>
    <row r="11081" s="127" customFormat="1"/>
    <row r="11082" s="127" customFormat="1"/>
    <row r="11083" s="127" customFormat="1"/>
    <row r="11084" s="127" customFormat="1"/>
    <row r="11085" s="127" customFormat="1"/>
    <row r="11086" s="127" customFormat="1"/>
    <row r="11087" s="127" customFormat="1"/>
    <row r="11088" s="127" customFormat="1"/>
    <row r="11089" s="127" customFormat="1"/>
    <row r="11090" s="127" customFormat="1"/>
    <row r="11091" s="127" customFormat="1"/>
    <row r="11092" s="127" customFormat="1"/>
    <row r="11093" s="127" customFormat="1"/>
    <row r="11094" s="127" customFormat="1"/>
    <row r="11095" s="127" customFormat="1"/>
    <row r="11096" s="127" customFormat="1"/>
    <row r="11097" s="127" customFormat="1"/>
    <row r="11098" s="127" customFormat="1"/>
    <row r="11099" s="127" customFormat="1"/>
    <row r="11100" s="127" customFormat="1"/>
    <row r="11101" s="127" customFormat="1"/>
    <row r="11102" s="127" customFormat="1"/>
    <row r="11103" s="127" customFormat="1"/>
    <row r="11104" s="127" customFormat="1"/>
    <row r="11105" s="127" customFormat="1"/>
    <row r="11106" s="127" customFormat="1"/>
    <row r="11107" s="127" customFormat="1"/>
    <row r="11108" s="127" customFormat="1"/>
    <row r="11109" s="127" customFormat="1"/>
    <row r="11110" s="127" customFormat="1"/>
    <row r="11111" s="127" customFormat="1"/>
    <row r="11112" s="127" customFormat="1"/>
    <row r="11113" s="127" customFormat="1"/>
    <row r="11114" s="127" customFormat="1"/>
    <row r="11115" s="127" customFormat="1"/>
    <row r="11116" s="127" customFormat="1"/>
    <row r="11117" s="127" customFormat="1"/>
    <row r="11118" s="127" customFormat="1"/>
    <row r="11119" s="127" customFormat="1"/>
    <row r="11120" s="127" customFormat="1"/>
    <row r="11121" s="127" customFormat="1"/>
    <row r="11122" s="127" customFormat="1"/>
    <row r="11123" s="127" customFormat="1"/>
    <row r="11124" s="127" customFormat="1"/>
    <row r="11125" s="127" customFormat="1"/>
    <row r="11126" s="127" customFormat="1"/>
    <row r="11127" s="127" customFormat="1"/>
    <row r="11128" s="127" customFormat="1"/>
    <row r="11129" s="127" customFormat="1"/>
    <row r="11130" s="127" customFormat="1"/>
    <row r="11131" s="127" customFormat="1"/>
    <row r="11132" s="127" customFormat="1"/>
    <row r="11133" s="127" customFormat="1"/>
    <row r="11134" s="127" customFormat="1"/>
    <row r="11135" s="127" customFormat="1"/>
    <row r="11136" s="127" customFormat="1"/>
    <row r="11137" s="127" customFormat="1"/>
    <row r="11138" s="127" customFormat="1"/>
    <row r="11139" s="127" customFormat="1"/>
    <row r="11140" s="127" customFormat="1"/>
    <row r="11141" s="127" customFormat="1"/>
    <row r="11142" s="127" customFormat="1"/>
    <row r="11143" s="127" customFormat="1"/>
    <row r="11144" s="127" customFormat="1"/>
    <row r="11145" s="127" customFormat="1"/>
    <row r="11146" s="127" customFormat="1"/>
    <row r="11147" s="127" customFormat="1"/>
    <row r="11148" s="127" customFormat="1"/>
    <row r="11149" s="127" customFormat="1"/>
    <row r="11150" s="127" customFormat="1"/>
    <row r="11151" s="127" customFormat="1"/>
    <row r="11152" s="127" customFormat="1"/>
    <row r="11153" s="127" customFormat="1"/>
    <row r="11154" s="127" customFormat="1"/>
    <row r="11155" s="127" customFormat="1"/>
    <row r="11156" s="127" customFormat="1"/>
    <row r="11157" s="127" customFormat="1"/>
    <row r="11158" s="127" customFormat="1"/>
    <row r="11159" s="127" customFormat="1"/>
    <row r="11160" s="127" customFormat="1"/>
    <row r="11161" s="127" customFormat="1"/>
    <row r="11162" s="127" customFormat="1"/>
    <row r="11163" s="127" customFormat="1"/>
    <row r="11164" s="127" customFormat="1"/>
    <row r="11165" s="127" customFormat="1"/>
    <row r="11166" s="127" customFormat="1"/>
    <row r="11167" s="127" customFormat="1"/>
    <row r="11168" s="127" customFormat="1"/>
    <row r="11169" s="127" customFormat="1"/>
    <row r="11170" s="127" customFormat="1"/>
    <row r="11171" s="127" customFormat="1"/>
    <row r="11172" s="127" customFormat="1"/>
    <row r="11173" s="127" customFormat="1"/>
    <row r="11174" s="127" customFormat="1"/>
    <row r="11175" s="127" customFormat="1"/>
    <row r="11176" s="127" customFormat="1"/>
    <row r="11177" s="127" customFormat="1"/>
    <row r="11178" s="127" customFormat="1"/>
    <row r="11179" s="127" customFormat="1"/>
    <row r="11180" s="127" customFormat="1"/>
    <row r="11181" s="127" customFormat="1"/>
    <row r="11182" s="127" customFormat="1"/>
    <row r="11183" s="127" customFormat="1"/>
    <row r="11184" s="127" customFormat="1"/>
    <row r="11185" s="127" customFormat="1"/>
    <row r="11186" s="127" customFormat="1"/>
    <row r="11187" s="127" customFormat="1"/>
    <row r="11188" s="127" customFormat="1"/>
    <row r="11189" s="127" customFormat="1"/>
    <row r="11190" s="127" customFormat="1"/>
    <row r="11191" s="127" customFormat="1"/>
    <row r="11192" s="127" customFormat="1"/>
    <row r="11193" s="127" customFormat="1"/>
    <row r="11194" s="127" customFormat="1"/>
    <row r="11195" s="127" customFormat="1"/>
    <row r="11196" s="127" customFormat="1"/>
    <row r="11197" s="127" customFormat="1"/>
    <row r="11198" s="127" customFormat="1"/>
    <row r="11199" s="127" customFormat="1"/>
    <row r="11200" s="127" customFormat="1"/>
    <row r="11201" s="127" customFormat="1"/>
    <row r="11202" s="127" customFormat="1"/>
    <row r="11203" s="127" customFormat="1"/>
    <row r="11204" s="127" customFormat="1"/>
    <row r="11205" s="127" customFormat="1"/>
    <row r="11206" s="127" customFormat="1"/>
    <row r="11207" s="127" customFormat="1"/>
    <row r="11208" s="127" customFormat="1"/>
    <row r="11209" s="127" customFormat="1"/>
    <row r="11210" s="127" customFormat="1"/>
    <row r="11211" s="127" customFormat="1"/>
    <row r="11212" s="127" customFormat="1"/>
    <row r="11213" s="127" customFormat="1"/>
    <row r="11214" s="127" customFormat="1"/>
    <row r="11215" s="127" customFormat="1"/>
    <row r="11216" s="127" customFormat="1"/>
    <row r="11217" s="127" customFormat="1"/>
    <row r="11218" s="127" customFormat="1"/>
    <row r="11219" s="127" customFormat="1"/>
    <row r="11220" s="127" customFormat="1"/>
    <row r="11221" s="127" customFormat="1"/>
    <row r="11222" s="127" customFormat="1"/>
    <row r="11223" s="127" customFormat="1"/>
    <row r="11224" s="127" customFormat="1"/>
    <row r="11225" s="127" customFormat="1"/>
    <row r="11226" s="127" customFormat="1"/>
    <row r="11227" s="127" customFormat="1"/>
    <row r="11228" s="127" customFormat="1"/>
    <row r="11229" s="127" customFormat="1"/>
    <row r="11230" s="127" customFormat="1"/>
    <row r="11231" s="127" customFormat="1"/>
    <row r="11232" s="127" customFormat="1"/>
    <row r="11233" s="127" customFormat="1"/>
    <row r="11234" s="127" customFormat="1"/>
    <row r="11235" s="127" customFormat="1"/>
    <row r="11236" s="127" customFormat="1"/>
    <row r="11237" s="127" customFormat="1"/>
    <row r="11238" s="127" customFormat="1"/>
    <row r="11239" s="127" customFormat="1"/>
    <row r="11240" s="127" customFormat="1"/>
    <row r="11241" s="127" customFormat="1"/>
    <row r="11242" s="127" customFormat="1"/>
    <row r="11243" s="127" customFormat="1"/>
    <row r="11244" s="127" customFormat="1"/>
    <row r="11245" s="127" customFormat="1"/>
    <row r="11246" s="127" customFormat="1"/>
    <row r="11247" s="127" customFormat="1"/>
    <row r="11248" s="127" customFormat="1"/>
    <row r="11249" s="127" customFormat="1"/>
    <row r="11250" s="127" customFormat="1"/>
    <row r="11251" s="127" customFormat="1"/>
    <row r="11252" s="127" customFormat="1"/>
    <row r="11253" s="127" customFormat="1"/>
    <row r="11254" s="127" customFormat="1"/>
    <row r="11255" s="127" customFormat="1"/>
    <row r="11256" s="127" customFormat="1"/>
    <row r="11257" s="127" customFormat="1"/>
    <row r="11258" s="127" customFormat="1"/>
    <row r="11259" s="127" customFormat="1"/>
    <row r="11260" s="127" customFormat="1"/>
    <row r="11261" s="127" customFormat="1"/>
    <row r="11262" s="127" customFormat="1"/>
    <row r="11263" s="127" customFormat="1"/>
    <row r="11264" s="127" customFormat="1"/>
    <row r="11265" s="127" customFormat="1"/>
    <row r="11266" s="127" customFormat="1"/>
    <row r="11267" s="127" customFormat="1"/>
    <row r="11268" s="127" customFormat="1"/>
    <row r="11269" s="127" customFormat="1"/>
    <row r="11270" s="127" customFormat="1"/>
    <row r="11271" s="127" customFormat="1"/>
    <row r="11272" s="127" customFormat="1"/>
    <row r="11273" s="127" customFormat="1"/>
    <row r="11274" s="127" customFormat="1"/>
    <row r="11275" s="127" customFormat="1"/>
    <row r="11276" s="127" customFormat="1"/>
    <row r="11277" s="127" customFormat="1"/>
    <row r="11278" s="127" customFormat="1"/>
    <row r="11279" s="127" customFormat="1"/>
    <row r="11280" s="127" customFormat="1"/>
    <row r="11281" s="127" customFormat="1"/>
    <row r="11282" s="127" customFormat="1"/>
    <row r="11283" s="127" customFormat="1"/>
    <row r="11284" s="127" customFormat="1"/>
    <row r="11285" s="127" customFormat="1"/>
    <row r="11286" s="127" customFormat="1"/>
    <row r="11287" s="127" customFormat="1"/>
    <row r="11288" s="127" customFormat="1"/>
    <row r="11289" s="127" customFormat="1"/>
    <row r="11290" s="127" customFormat="1"/>
    <row r="11291" s="127" customFormat="1"/>
    <row r="11292" s="127" customFormat="1"/>
    <row r="11293" s="127" customFormat="1"/>
    <row r="11294" s="127" customFormat="1"/>
    <row r="11295" s="127" customFormat="1"/>
    <row r="11296" s="127" customFormat="1"/>
    <row r="11297" s="127" customFormat="1"/>
    <row r="11298" s="127" customFormat="1"/>
    <row r="11299" s="127" customFormat="1"/>
    <row r="11300" s="127" customFormat="1"/>
    <row r="11301" s="127" customFormat="1"/>
    <row r="11302" s="127" customFormat="1"/>
    <row r="11303" s="127" customFormat="1"/>
    <row r="11304" s="127" customFormat="1"/>
    <row r="11305" s="127" customFormat="1"/>
    <row r="11306" s="127" customFormat="1"/>
    <row r="11307" s="127" customFormat="1"/>
    <row r="11308" s="127" customFormat="1"/>
    <row r="11309" s="127" customFormat="1"/>
    <row r="11310" s="127" customFormat="1"/>
    <row r="11311" s="127" customFormat="1"/>
    <row r="11312" s="127" customFormat="1"/>
    <row r="11313" s="127" customFormat="1"/>
    <row r="11314" s="127" customFormat="1"/>
    <row r="11315" s="127" customFormat="1"/>
    <row r="11316" s="127" customFormat="1"/>
    <row r="11317" s="127" customFormat="1"/>
    <row r="11318" s="127" customFormat="1"/>
    <row r="11319" s="127" customFormat="1"/>
    <row r="11320" s="127" customFormat="1"/>
    <row r="11321" s="127" customFormat="1"/>
    <row r="11322" s="127" customFormat="1"/>
    <row r="11323" s="127" customFormat="1"/>
    <row r="11324" s="127" customFormat="1"/>
    <row r="11325" s="127" customFormat="1"/>
    <row r="11326" s="127" customFormat="1"/>
    <row r="11327" s="127" customFormat="1"/>
    <row r="11328" s="127" customFormat="1"/>
    <row r="11329" s="127" customFormat="1"/>
    <row r="11330" s="127" customFormat="1"/>
    <row r="11331" s="127" customFormat="1"/>
    <row r="11332" s="127" customFormat="1"/>
    <row r="11333" s="127" customFormat="1"/>
    <row r="11334" s="127" customFormat="1"/>
    <row r="11335" s="127" customFormat="1"/>
    <row r="11336" s="127" customFormat="1"/>
    <row r="11337" s="127" customFormat="1"/>
    <row r="11338" s="127" customFormat="1"/>
    <row r="11339" s="127" customFormat="1"/>
    <row r="11340" s="127" customFormat="1"/>
    <row r="11341" s="127" customFormat="1"/>
    <row r="11342" s="127" customFormat="1"/>
    <row r="11343" s="127" customFormat="1"/>
    <row r="11344" s="127" customFormat="1"/>
    <row r="11345" s="127" customFormat="1"/>
    <row r="11346" s="127" customFormat="1"/>
    <row r="11347" s="127" customFormat="1"/>
    <row r="11348" s="127" customFormat="1"/>
    <row r="11349" s="127" customFormat="1"/>
    <row r="11350" s="127" customFormat="1"/>
    <row r="11351" s="127" customFormat="1"/>
    <row r="11352" s="127" customFormat="1"/>
    <row r="11353" s="127" customFormat="1"/>
    <row r="11354" s="127" customFormat="1"/>
    <row r="11355" s="127" customFormat="1"/>
    <row r="11356" s="127" customFormat="1"/>
    <row r="11357" s="127" customFormat="1"/>
    <row r="11358" s="127" customFormat="1"/>
    <row r="11359" s="127" customFormat="1"/>
    <row r="11360" s="127" customFormat="1"/>
    <row r="11361" s="127" customFormat="1"/>
    <row r="11362" s="127" customFormat="1"/>
    <row r="11363" s="127" customFormat="1"/>
    <row r="11364" s="127" customFormat="1"/>
    <row r="11365" s="127" customFormat="1"/>
    <row r="11366" s="127" customFormat="1"/>
    <row r="11367" s="127" customFormat="1"/>
    <row r="11368" s="127" customFormat="1"/>
    <row r="11369" s="127" customFormat="1"/>
    <row r="11370" s="127" customFormat="1"/>
    <row r="11371" s="127" customFormat="1"/>
    <row r="11372" s="127" customFormat="1"/>
    <row r="11373" s="127" customFormat="1"/>
    <row r="11374" s="127" customFormat="1"/>
    <row r="11375" s="127" customFormat="1"/>
    <row r="11376" s="127" customFormat="1"/>
    <row r="11377" s="127" customFormat="1"/>
    <row r="11378" s="127" customFormat="1"/>
    <row r="11379" s="127" customFormat="1"/>
    <row r="11380" s="127" customFormat="1"/>
    <row r="11381" s="127" customFormat="1"/>
    <row r="11382" s="127" customFormat="1"/>
    <row r="11383" s="127" customFormat="1"/>
    <row r="11384" s="127" customFormat="1"/>
    <row r="11385" s="127" customFormat="1"/>
    <row r="11386" s="127" customFormat="1"/>
    <row r="11387" s="127" customFormat="1"/>
    <row r="11388" s="127" customFormat="1"/>
    <row r="11389" s="127" customFormat="1"/>
    <row r="11390" s="127" customFormat="1"/>
    <row r="11391" s="127" customFormat="1"/>
    <row r="11392" s="127" customFormat="1"/>
    <row r="11393" s="127" customFormat="1"/>
    <row r="11394" s="127" customFormat="1"/>
    <row r="11395" s="127" customFormat="1"/>
    <row r="11396" s="127" customFormat="1"/>
    <row r="11397" s="127" customFormat="1"/>
    <row r="11398" s="127" customFormat="1"/>
    <row r="11399" s="127" customFormat="1"/>
    <row r="11400" s="127" customFormat="1"/>
    <row r="11401" s="127" customFormat="1"/>
    <row r="11402" s="127" customFormat="1"/>
    <row r="11403" s="127" customFormat="1"/>
    <row r="11404" s="127" customFormat="1"/>
    <row r="11405" s="127" customFormat="1"/>
    <row r="11406" s="127" customFormat="1"/>
    <row r="11407" s="127" customFormat="1"/>
    <row r="11408" s="127" customFormat="1"/>
    <row r="11409" s="127" customFormat="1"/>
    <row r="11410" s="127" customFormat="1"/>
    <row r="11411" s="127" customFormat="1"/>
    <row r="11412" s="127" customFormat="1"/>
    <row r="11413" s="127" customFormat="1"/>
    <row r="11414" s="127" customFormat="1"/>
    <row r="11415" s="127" customFormat="1"/>
    <row r="11416" s="127" customFormat="1"/>
    <row r="11417" s="127" customFormat="1"/>
    <row r="11418" s="127" customFormat="1"/>
    <row r="11419" s="127" customFormat="1"/>
    <row r="11420" s="127" customFormat="1"/>
    <row r="11421" s="127" customFormat="1"/>
    <row r="11422" s="127" customFormat="1"/>
    <row r="11423" s="127" customFormat="1"/>
    <row r="11424" s="127" customFormat="1"/>
    <row r="11425" s="127" customFormat="1"/>
    <row r="11426" s="127" customFormat="1"/>
    <row r="11427" s="127" customFormat="1"/>
    <row r="11428" s="127" customFormat="1"/>
    <row r="11429" s="127" customFormat="1"/>
    <row r="11430" s="127" customFormat="1"/>
    <row r="11431" s="127" customFormat="1"/>
    <row r="11432" s="127" customFormat="1"/>
    <row r="11433" s="127" customFormat="1"/>
    <row r="11434" s="127" customFormat="1"/>
    <row r="11435" s="127" customFormat="1"/>
    <row r="11436" s="127" customFormat="1"/>
    <row r="11437" s="127" customFormat="1"/>
    <row r="11438" s="127" customFormat="1"/>
    <row r="11439" s="127" customFormat="1"/>
    <row r="11440" s="127" customFormat="1"/>
    <row r="11441" s="127" customFormat="1"/>
    <row r="11442" s="127" customFormat="1"/>
    <row r="11443" s="127" customFormat="1"/>
    <row r="11444" s="127" customFormat="1"/>
    <row r="11445" s="127" customFormat="1"/>
    <row r="11446" s="127" customFormat="1"/>
    <row r="11447" s="127" customFormat="1"/>
    <row r="11448" s="127" customFormat="1"/>
    <row r="11449" s="127" customFormat="1"/>
    <row r="11450" s="127" customFormat="1"/>
    <row r="11451" s="127" customFormat="1"/>
    <row r="11452" s="127" customFormat="1"/>
    <row r="11453" s="127" customFormat="1"/>
    <row r="11454" s="127" customFormat="1"/>
    <row r="11455" s="127" customFormat="1"/>
    <row r="11456" s="127" customFormat="1"/>
    <row r="11457" s="127" customFormat="1"/>
    <row r="11458" s="127" customFormat="1"/>
    <row r="11459" s="127" customFormat="1"/>
    <row r="11460" s="127" customFormat="1"/>
    <row r="11461" s="127" customFormat="1"/>
    <row r="11462" s="127" customFormat="1"/>
    <row r="11463" s="127" customFormat="1"/>
    <row r="11464" s="127" customFormat="1"/>
    <row r="11465" s="127" customFormat="1"/>
    <row r="11466" s="127" customFormat="1"/>
    <row r="11467" s="127" customFormat="1"/>
    <row r="11468" s="127" customFormat="1"/>
    <row r="11469" s="127" customFormat="1"/>
    <row r="11470" s="127" customFormat="1"/>
    <row r="11471" s="127" customFormat="1"/>
    <row r="11472" s="127" customFormat="1"/>
    <row r="11473" s="127" customFormat="1"/>
    <row r="11474" s="127" customFormat="1"/>
    <row r="11475" s="127" customFormat="1"/>
    <row r="11476" s="127" customFormat="1"/>
    <row r="11477" s="127" customFormat="1"/>
    <row r="11478" s="127" customFormat="1"/>
    <row r="11479" s="127" customFormat="1"/>
    <row r="11480" s="127" customFormat="1"/>
    <row r="11481" s="127" customFormat="1"/>
    <row r="11482" s="127" customFormat="1"/>
    <row r="11483" s="127" customFormat="1"/>
    <row r="11484" s="127" customFormat="1"/>
    <row r="11485" s="127" customFormat="1"/>
    <row r="11486" s="127" customFormat="1"/>
    <row r="11487" s="127" customFormat="1"/>
    <row r="11488" s="127" customFormat="1"/>
    <row r="11489" s="127" customFormat="1"/>
    <row r="11490" s="127" customFormat="1"/>
    <row r="11491" s="127" customFormat="1"/>
    <row r="11492" s="127" customFormat="1"/>
    <row r="11493" s="127" customFormat="1"/>
    <row r="11494" s="127" customFormat="1"/>
    <row r="11495" s="127" customFormat="1"/>
    <row r="11496" s="127" customFormat="1"/>
    <row r="11497" s="127" customFormat="1"/>
    <row r="11498" s="127" customFormat="1"/>
    <row r="11499" s="127" customFormat="1"/>
    <row r="11500" s="127" customFormat="1"/>
    <row r="11501" s="127" customFormat="1"/>
    <row r="11502" s="127" customFormat="1"/>
    <row r="11503" s="127" customFormat="1"/>
    <row r="11504" s="127" customFormat="1"/>
    <row r="11505" s="127" customFormat="1"/>
    <row r="11506" s="127" customFormat="1"/>
    <row r="11507" s="127" customFormat="1"/>
    <row r="11508" s="127" customFormat="1"/>
    <row r="11509" s="127" customFormat="1"/>
    <row r="11510" s="127" customFormat="1"/>
    <row r="11511" s="127" customFormat="1"/>
    <row r="11512" s="127" customFormat="1"/>
    <row r="11513" s="127" customFormat="1"/>
    <row r="11514" s="127" customFormat="1"/>
    <row r="11515" s="127" customFormat="1"/>
    <row r="11516" s="127" customFormat="1"/>
    <row r="11517" s="127" customFormat="1"/>
    <row r="11518" s="127" customFormat="1"/>
    <row r="11519" s="127" customFormat="1"/>
    <row r="11520" s="127" customFormat="1"/>
    <row r="11521" s="127" customFormat="1"/>
    <row r="11522" s="127" customFormat="1"/>
    <row r="11523" s="127" customFormat="1"/>
    <row r="11524" s="127" customFormat="1"/>
    <row r="11525" s="127" customFormat="1"/>
    <row r="11526" s="127" customFormat="1"/>
    <row r="11527" s="127" customFormat="1"/>
    <row r="11528" s="127" customFormat="1"/>
    <row r="11529" s="127" customFormat="1"/>
    <row r="11530" s="127" customFormat="1"/>
    <row r="11531" s="127" customFormat="1"/>
    <row r="11532" s="127" customFormat="1"/>
    <row r="11533" s="127" customFormat="1"/>
    <row r="11534" s="127" customFormat="1"/>
    <row r="11535" s="127" customFormat="1"/>
    <row r="11536" s="127" customFormat="1"/>
    <row r="11537" s="127" customFormat="1"/>
    <row r="11538" s="127" customFormat="1"/>
    <row r="11539" s="127" customFormat="1"/>
    <row r="11540" s="127" customFormat="1"/>
    <row r="11541" s="127" customFormat="1"/>
    <row r="11542" s="127" customFormat="1"/>
    <row r="11543" s="127" customFormat="1"/>
    <row r="11544" s="127" customFormat="1"/>
    <row r="11545" s="127" customFormat="1"/>
    <row r="11546" s="127" customFormat="1"/>
    <row r="11547" s="127" customFormat="1"/>
    <row r="11548" s="127" customFormat="1"/>
    <row r="11549" s="127" customFormat="1"/>
    <row r="11550" s="127" customFormat="1"/>
    <row r="11551" s="127" customFormat="1"/>
    <row r="11552" s="127" customFormat="1"/>
    <row r="11553" s="127" customFormat="1"/>
    <row r="11554" s="127" customFormat="1"/>
    <row r="11555" s="127" customFormat="1"/>
    <row r="11556" s="127" customFormat="1"/>
    <row r="11557" s="127" customFormat="1"/>
    <row r="11558" s="127" customFormat="1"/>
    <row r="11559" s="127" customFormat="1"/>
    <row r="11560" s="127" customFormat="1"/>
    <row r="11561" s="127" customFormat="1"/>
    <row r="11562" s="127" customFormat="1"/>
    <row r="11563" s="127" customFormat="1"/>
    <row r="11564" s="127" customFormat="1"/>
    <row r="11565" s="127" customFormat="1"/>
    <row r="11566" s="127" customFormat="1"/>
    <row r="11567" s="127" customFormat="1"/>
    <row r="11568" s="127" customFormat="1"/>
    <row r="11569" s="127" customFormat="1"/>
    <row r="11570" s="127" customFormat="1"/>
    <row r="11571" s="127" customFormat="1"/>
    <row r="11572" s="127" customFormat="1"/>
    <row r="11573" s="127" customFormat="1"/>
    <row r="11574" s="127" customFormat="1"/>
    <row r="11575" s="127" customFormat="1"/>
    <row r="11576" s="127" customFormat="1"/>
    <row r="11577" s="127" customFormat="1"/>
    <row r="11578" s="127" customFormat="1"/>
    <row r="11579" s="127" customFormat="1"/>
    <row r="11580" s="127" customFormat="1"/>
    <row r="11581" s="127" customFormat="1"/>
    <row r="11582" s="127" customFormat="1"/>
    <row r="11583" s="127" customFormat="1"/>
    <row r="11584" s="127" customFormat="1"/>
    <row r="11585" s="127" customFormat="1"/>
    <row r="11586" s="127" customFormat="1"/>
    <row r="11587" s="127" customFormat="1"/>
    <row r="11588" s="127" customFormat="1"/>
    <row r="11589" s="127" customFormat="1"/>
    <row r="11590" s="127" customFormat="1"/>
    <row r="11591" s="127" customFormat="1"/>
    <row r="11592" s="127" customFormat="1"/>
    <row r="11593" s="127" customFormat="1"/>
    <row r="11594" s="127" customFormat="1"/>
    <row r="11595" s="127" customFormat="1"/>
    <row r="11596" s="127" customFormat="1"/>
    <row r="11597" s="127" customFormat="1"/>
    <row r="11598" s="127" customFormat="1"/>
    <row r="11599" s="127" customFormat="1"/>
    <row r="11600" s="127" customFormat="1"/>
    <row r="11601" s="127" customFormat="1"/>
    <row r="11602" s="127" customFormat="1"/>
    <row r="11603" s="127" customFormat="1"/>
    <row r="11604" s="127" customFormat="1"/>
    <row r="11605" s="127" customFormat="1"/>
    <row r="11606" s="127" customFormat="1"/>
    <row r="11607" s="127" customFormat="1"/>
    <row r="11608" s="127" customFormat="1"/>
    <row r="11609" s="127" customFormat="1"/>
    <row r="11610" s="127" customFormat="1"/>
    <row r="11611" s="127" customFormat="1"/>
    <row r="11612" s="127" customFormat="1"/>
    <row r="11613" s="127" customFormat="1"/>
    <row r="11614" s="127" customFormat="1"/>
    <row r="11615" s="127" customFormat="1"/>
    <row r="11616" s="127" customFormat="1"/>
    <row r="11617" s="127" customFormat="1"/>
    <row r="11618" s="127" customFormat="1"/>
    <row r="11619" s="127" customFormat="1"/>
    <row r="11620" s="127" customFormat="1"/>
    <row r="11621" s="127" customFormat="1"/>
    <row r="11622" s="127" customFormat="1"/>
    <row r="11623" s="127" customFormat="1"/>
    <row r="11624" s="127" customFormat="1"/>
    <row r="11625" s="127" customFormat="1"/>
    <row r="11626" s="127" customFormat="1"/>
    <row r="11627" s="127" customFormat="1"/>
    <row r="11628" s="127" customFormat="1"/>
    <row r="11629" s="127" customFormat="1"/>
    <row r="11630" s="127" customFormat="1"/>
    <row r="11631" s="127" customFormat="1"/>
    <row r="11632" s="127" customFormat="1"/>
    <row r="11633" s="127" customFormat="1"/>
    <row r="11634" s="127" customFormat="1"/>
    <row r="11635" s="127" customFormat="1"/>
    <row r="11636" s="127" customFormat="1"/>
    <row r="11637" s="127" customFormat="1"/>
    <row r="11638" s="127" customFormat="1"/>
    <row r="11639" s="127" customFormat="1"/>
    <row r="11640" s="127" customFormat="1"/>
    <row r="11641" s="127" customFormat="1"/>
    <row r="11642" s="127" customFormat="1"/>
    <row r="11643" s="127" customFormat="1"/>
    <row r="11644" s="127" customFormat="1"/>
    <row r="11645" s="127" customFormat="1"/>
    <row r="11646" s="127" customFormat="1"/>
    <row r="11647" s="127" customFormat="1"/>
    <row r="11648" s="127" customFormat="1"/>
    <row r="11649" s="127" customFormat="1"/>
    <row r="11650" s="127" customFormat="1"/>
    <row r="11651" s="127" customFormat="1"/>
    <row r="11652" s="127" customFormat="1"/>
    <row r="11653" s="127" customFormat="1"/>
    <row r="11654" s="127" customFormat="1"/>
    <row r="11655" s="127" customFormat="1"/>
    <row r="11656" s="127" customFormat="1"/>
    <row r="11657" s="127" customFormat="1"/>
    <row r="11658" s="127" customFormat="1"/>
    <row r="11659" s="127" customFormat="1"/>
    <row r="11660" s="127" customFormat="1"/>
    <row r="11661" s="127" customFormat="1"/>
    <row r="11662" s="127" customFormat="1"/>
    <row r="11663" s="127" customFormat="1"/>
    <row r="11664" s="127" customFormat="1"/>
    <row r="11665" s="127" customFormat="1"/>
    <row r="11666" s="127" customFormat="1"/>
    <row r="11667" s="127" customFormat="1"/>
    <row r="11668" s="127" customFormat="1"/>
    <row r="11669" s="127" customFormat="1"/>
    <row r="11670" s="127" customFormat="1"/>
    <row r="11671" s="127" customFormat="1"/>
    <row r="11672" s="127" customFormat="1"/>
    <row r="11673" s="127" customFormat="1"/>
    <row r="11674" s="127" customFormat="1"/>
    <row r="11675" s="127" customFormat="1"/>
    <row r="11676" s="127" customFormat="1"/>
    <row r="11677" s="127" customFormat="1"/>
    <row r="11678" s="127" customFormat="1"/>
    <row r="11679" s="127" customFormat="1"/>
    <row r="11680" s="127" customFormat="1"/>
    <row r="11681" s="127" customFormat="1"/>
    <row r="11682" s="127" customFormat="1"/>
    <row r="11683" s="127" customFormat="1"/>
    <row r="11684" s="127" customFormat="1"/>
    <row r="11685" s="127" customFormat="1"/>
    <row r="11686" s="127" customFormat="1"/>
    <row r="11687" s="127" customFormat="1"/>
    <row r="11688" s="127" customFormat="1"/>
    <row r="11689" s="127" customFormat="1"/>
    <row r="11690" s="127" customFormat="1"/>
    <row r="11691" s="127" customFormat="1"/>
    <row r="11692" s="127" customFormat="1"/>
    <row r="11693" s="127" customFormat="1"/>
    <row r="11694" s="127" customFormat="1"/>
    <row r="11695" s="127" customFormat="1"/>
    <row r="11696" s="127" customFormat="1"/>
    <row r="11697" s="127" customFormat="1"/>
    <row r="11698" s="127" customFormat="1"/>
    <row r="11699" s="127" customFormat="1"/>
    <row r="11700" s="127" customFormat="1"/>
    <row r="11701" s="127" customFormat="1"/>
    <row r="11702" s="127" customFormat="1"/>
    <row r="11703" s="127" customFormat="1"/>
    <row r="11704" s="127" customFormat="1"/>
    <row r="11705" s="127" customFormat="1"/>
    <row r="11706" s="127" customFormat="1"/>
    <row r="11707" s="127" customFormat="1"/>
    <row r="11708" s="127" customFormat="1"/>
    <row r="11709" s="127" customFormat="1"/>
    <row r="11710" s="127" customFormat="1"/>
    <row r="11711" s="127" customFormat="1"/>
    <row r="11712" s="127" customFormat="1"/>
    <row r="11713" s="127" customFormat="1"/>
    <row r="11714" s="127" customFormat="1"/>
    <row r="11715" s="127" customFormat="1"/>
    <row r="11716" s="127" customFormat="1"/>
    <row r="11717" s="127" customFormat="1"/>
    <row r="11718" s="127" customFormat="1"/>
    <row r="11719" s="127" customFormat="1"/>
    <row r="11720" s="127" customFormat="1"/>
    <row r="11721" s="127" customFormat="1"/>
    <row r="11722" s="127" customFormat="1"/>
    <row r="11723" s="127" customFormat="1"/>
    <row r="11724" s="127" customFormat="1"/>
    <row r="11725" s="127" customFormat="1"/>
    <row r="11726" s="127" customFormat="1"/>
    <row r="11727" s="127" customFormat="1"/>
    <row r="11728" s="127" customFormat="1"/>
    <row r="11729" s="127" customFormat="1"/>
    <row r="11730" s="127" customFormat="1"/>
    <row r="11731" s="127" customFormat="1"/>
    <row r="11732" s="127" customFormat="1"/>
    <row r="11733" s="127" customFormat="1"/>
    <row r="11734" s="127" customFormat="1"/>
    <row r="11735" s="127" customFormat="1"/>
    <row r="11736" s="127" customFormat="1"/>
    <row r="11737" s="127" customFormat="1"/>
    <row r="11738" s="127" customFormat="1"/>
    <row r="11739" s="127" customFormat="1"/>
    <row r="11740" s="127" customFormat="1"/>
    <row r="11741" s="127" customFormat="1"/>
    <row r="11742" s="127" customFormat="1"/>
    <row r="11743" s="127" customFormat="1"/>
    <row r="11744" s="127" customFormat="1"/>
    <row r="11745" s="127" customFormat="1"/>
    <row r="11746" s="127" customFormat="1"/>
    <row r="11747" s="127" customFormat="1"/>
    <row r="11748" s="127" customFormat="1"/>
    <row r="11749" s="127" customFormat="1"/>
    <row r="11750" s="127" customFormat="1"/>
    <row r="11751" s="127" customFormat="1"/>
    <row r="11752" s="127" customFormat="1"/>
    <row r="11753" s="127" customFormat="1"/>
    <row r="11754" s="127" customFormat="1"/>
    <row r="11755" s="127" customFormat="1"/>
    <row r="11756" s="127" customFormat="1"/>
    <row r="11757" s="127" customFormat="1"/>
    <row r="11758" s="127" customFormat="1"/>
    <row r="11759" s="127" customFormat="1"/>
    <row r="11760" s="127" customFormat="1"/>
    <row r="11761" s="127" customFormat="1"/>
    <row r="11762" s="127" customFormat="1"/>
    <row r="11763" s="127" customFormat="1"/>
    <row r="11764" s="127" customFormat="1"/>
    <row r="11765" s="127" customFormat="1"/>
    <row r="11766" s="127" customFormat="1"/>
    <row r="11767" s="127" customFormat="1"/>
    <row r="11768" s="127" customFormat="1"/>
    <row r="11769" s="127" customFormat="1"/>
    <row r="11770" s="127" customFormat="1"/>
    <row r="11771" s="127" customFormat="1"/>
    <row r="11772" s="127" customFormat="1"/>
    <row r="11773" s="127" customFormat="1"/>
    <row r="11774" s="127" customFormat="1"/>
    <row r="11775" s="127" customFormat="1"/>
    <row r="11776" s="127" customFormat="1"/>
    <row r="11777" s="127" customFormat="1"/>
    <row r="11778" s="127" customFormat="1"/>
    <row r="11779" s="127" customFormat="1"/>
    <row r="11780" s="127" customFormat="1"/>
    <row r="11781" s="127" customFormat="1"/>
    <row r="11782" s="127" customFormat="1"/>
    <row r="11783" s="127" customFormat="1"/>
    <row r="11784" s="127" customFormat="1"/>
    <row r="11785" s="127" customFormat="1"/>
    <row r="11786" s="127" customFormat="1"/>
    <row r="11787" s="127" customFormat="1"/>
    <row r="11788" s="127" customFormat="1"/>
    <row r="11789" s="127" customFormat="1"/>
    <row r="11790" s="127" customFormat="1"/>
    <row r="11791" s="127" customFormat="1"/>
    <row r="11792" s="127" customFormat="1"/>
    <row r="11793" s="127" customFormat="1"/>
    <row r="11794" s="127" customFormat="1"/>
    <row r="11795" s="127" customFormat="1"/>
    <row r="11796" s="127" customFormat="1"/>
    <row r="11797" s="127" customFormat="1"/>
    <row r="11798" s="127" customFormat="1"/>
    <row r="11799" s="127" customFormat="1"/>
    <row r="11800" s="127" customFormat="1"/>
    <row r="11801" s="127" customFormat="1"/>
    <row r="11802" s="127" customFormat="1"/>
    <row r="11803" s="127" customFormat="1"/>
    <row r="11804" s="127" customFormat="1"/>
    <row r="11805" s="127" customFormat="1"/>
    <row r="11806" s="127" customFormat="1"/>
    <row r="11807" s="127" customFormat="1"/>
    <row r="11808" s="127" customFormat="1"/>
    <row r="11809" s="127" customFormat="1"/>
    <row r="11810" s="127" customFormat="1"/>
    <row r="11811" s="127" customFormat="1"/>
    <row r="11812" s="127" customFormat="1"/>
    <row r="11813" s="127" customFormat="1"/>
    <row r="11814" s="127" customFormat="1"/>
    <row r="11815" s="127" customFormat="1"/>
    <row r="11816" s="127" customFormat="1"/>
    <row r="11817" s="127" customFormat="1"/>
    <row r="11818" s="127" customFormat="1"/>
    <row r="11819" s="127" customFormat="1"/>
    <row r="11820" s="127" customFormat="1"/>
    <row r="11821" s="127" customFormat="1"/>
    <row r="11822" s="127" customFormat="1"/>
    <row r="11823" s="127" customFormat="1"/>
    <row r="11824" s="127" customFormat="1"/>
    <row r="11825" s="127" customFormat="1"/>
    <row r="11826" s="127" customFormat="1"/>
    <row r="11827" s="127" customFormat="1"/>
    <row r="11828" s="127" customFormat="1"/>
    <row r="11829" s="127" customFormat="1"/>
    <row r="11830" s="127" customFormat="1"/>
    <row r="11831" s="127" customFormat="1"/>
    <row r="11832" s="127" customFormat="1"/>
    <row r="11833" s="127" customFormat="1"/>
    <row r="11834" s="127" customFormat="1"/>
    <row r="11835" s="127" customFormat="1"/>
    <row r="11836" s="127" customFormat="1"/>
    <row r="11837" s="127" customFormat="1"/>
    <row r="11838" s="127" customFormat="1"/>
    <row r="11839" s="127" customFormat="1"/>
    <row r="11840" s="127" customFormat="1"/>
    <row r="11841" s="127" customFormat="1"/>
    <row r="11842" s="127" customFormat="1"/>
    <row r="11843" s="127" customFormat="1"/>
    <row r="11844" s="127" customFormat="1"/>
    <row r="11845" s="127" customFormat="1"/>
    <row r="11846" s="127" customFormat="1"/>
    <row r="11847" s="127" customFormat="1"/>
    <row r="11848" s="127" customFormat="1"/>
    <row r="11849" s="127" customFormat="1"/>
    <row r="11850" s="127" customFormat="1"/>
    <row r="11851" s="127" customFormat="1"/>
    <row r="11852" s="127" customFormat="1"/>
    <row r="11853" s="127" customFormat="1"/>
    <row r="11854" s="127" customFormat="1"/>
    <row r="11855" s="127" customFormat="1"/>
    <row r="11856" s="127" customFormat="1"/>
    <row r="11857" s="127" customFormat="1"/>
    <row r="11858" s="127" customFormat="1"/>
    <row r="11859" s="127" customFormat="1"/>
    <row r="11860" s="127" customFormat="1"/>
    <row r="11861" s="127" customFormat="1"/>
    <row r="11862" s="127" customFormat="1"/>
    <row r="11863" s="127" customFormat="1"/>
    <row r="11864" s="127" customFormat="1"/>
    <row r="11865" s="127" customFormat="1"/>
    <row r="11866" s="127" customFormat="1"/>
    <row r="11867" s="127" customFormat="1"/>
    <row r="11868" s="127" customFormat="1"/>
    <row r="11869" s="127" customFormat="1"/>
    <row r="11870" s="127" customFormat="1"/>
    <row r="11871" s="127" customFormat="1"/>
    <row r="11872" s="127" customFormat="1"/>
    <row r="11873" s="127" customFormat="1"/>
    <row r="11874" s="127" customFormat="1"/>
    <row r="11875" s="127" customFormat="1"/>
    <row r="11876" s="127" customFormat="1"/>
    <row r="11877" s="127" customFormat="1"/>
    <row r="11878" s="127" customFormat="1"/>
    <row r="11879" s="127" customFormat="1"/>
    <row r="11880" s="127" customFormat="1"/>
    <row r="11881" s="127" customFormat="1"/>
    <row r="11882" s="127" customFormat="1"/>
    <row r="11883" s="127" customFormat="1"/>
    <row r="11884" s="127" customFormat="1"/>
    <row r="11885" s="127" customFormat="1"/>
    <row r="11886" s="127" customFormat="1"/>
    <row r="11887" s="127" customFormat="1"/>
    <row r="11888" s="127" customFormat="1"/>
    <row r="11889" s="127" customFormat="1"/>
    <row r="11890" s="127" customFormat="1"/>
    <row r="11891" s="127" customFormat="1"/>
    <row r="11892" s="127" customFormat="1"/>
    <row r="11893" s="127" customFormat="1"/>
    <row r="11894" s="127" customFormat="1"/>
    <row r="11895" s="127" customFormat="1"/>
    <row r="11896" s="127" customFormat="1"/>
    <row r="11897" s="127" customFormat="1"/>
    <row r="11898" s="127" customFormat="1"/>
    <row r="11899" s="127" customFormat="1"/>
    <row r="11900" s="127" customFormat="1"/>
    <row r="11901" s="127" customFormat="1"/>
    <row r="11902" s="127" customFormat="1"/>
    <row r="11903" s="127" customFormat="1"/>
    <row r="11904" s="127" customFormat="1"/>
    <row r="11905" s="127" customFormat="1"/>
    <row r="11906" s="127" customFormat="1"/>
    <row r="11907" s="127" customFormat="1"/>
    <row r="11908" s="127" customFormat="1"/>
    <row r="11909" s="127" customFormat="1"/>
    <row r="11910" s="127" customFormat="1"/>
    <row r="11911" s="127" customFormat="1"/>
    <row r="11912" s="127" customFormat="1"/>
    <row r="11913" s="127" customFormat="1"/>
    <row r="11914" s="127" customFormat="1"/>
    <row r="11915" s="127" customFormat="1"/>
    <row r="11916" s="127" customFormat="1"/>
    <row r="11917" s="127" customFormat="1"/>
    <row r="11918" s="127" customFormat="1"/>
    <row r="11919" s="127" customFormat="1"/>
    <row r="11920" s="127" customFormat="1"/>
    <row r="11921" s="127" customFormat="1"/>
    <row r="11922" s="127" customFormat="1"/>
    <row r="11923" s="127" customFormat="1"/>
    <row r="11924" s="127" customFormat="1"/>
    <row r="11925" s="127" customFormat="1"/>
    <row r="11926" s="127" customFormat="1"/>
    <row r="11927" s="127" customFormat="1"/>
    <row r="11928" s="127" customFormat="1"/>
    <row r="11929" s="127" customFormat="1"/>
    <row r="11930" s="127" customFormat="1"/>
    <row r="11931" s="127" customFormat="1"/>
    <row r="11932" s="127" customFormat="1"/>
    <row r="11933" s="127" customFormat="1"/>
    <row r="11934" s="127" customFormat="1"/>
    <row r="11935" s="127" customFormat="1"/>
    <row r="11936" s="127" customFormat="1"/>
    <row r="11937" s="127" customFormat="1"/>
    <row r="11938" s="127" customFormat="1"/>
    <row r="11939" s="127" customFormat="1"/>
    <row r="11940" s="127" customFormat="1"/>
    <row r="11941" s="127" customFormat="1"/>
    <row r="11942" s="127" customFormat="1"/>
    <row r="11943" s="127" customFormat="1"/>
    <row r="11944" s="127" customFormat="1"/>
    <row r="11945" s="127" customFormat="1"/>
    <row r="11946" s="127" customFormat="1"/>
    <row r="11947" s="127" customFormat="1"/>
    <row r="11948" s="127" customFormat="1"/>
    <row r="11949" s="127" customFormat="1"/>
    <row r="11950" s="127" customFormat="1"/>
    <row r="11951" s="127" customFormat="1"/>
    <row r="11952" s="127" customFormat="1"/>
    <row r="11953" s="127" customFormat="1"/>
    <row r="11954" s="127" customFormat="1"/>
    <row r="11955" s="127" customFormat="1"/>
    <row r="11956" s="127" customFormat="1"/>
    <row r="11957" s="127" customFormat="1"/>
    <row r="11958" s="127" customFormat="1"/>
    <row r="11959" s="127" customFormat="1"/>
    <row r="11960" s="127" customFormat="1"/>
    <row r="11961" s="127" customFormat="1"/>
    <row r="11962" s="127" customFormat="1"/>
    <row r="11963" s="127" customFormat="1"/>
    <row r="11964" s="127" customFormat="1"/>
    <row r="11965" s="127" customFormat="1"/>
    <row r="11966" s="127" customFormat="1"/>
    <row r="11967" s="127" customFormat="1"/>
    <row r="11968" s="127" customFormat="1"/>
    <row r="11969" s="127" customFormat="1"/>
    <row r="11970" s="127" customFormat="1"/>
    <row r="11971" s="127" customFormat="1"/>
    <row r="11972" s="127" customFormat="1"/>
    <row r="11973" s="127" customFormat="1"/>
    <row r="11974" s="127" customFormat="1"/>
    <row r="11975" s="127" customFormat="1"/>
    <row r="11976" s="127" customFormat="1"/>
    <row r="11977" s="127" customFormat="1"/>
    <row r="11978" s="127" customFormat="1"/>
    <row r="11979" s="127" customFormat="1"/>
    <row r="11980" s="127" customFormat="1"/>
    <row r="11981" s="127" customFormat="1"/>
    <row r="11982" s="127" customFormat="1"/>
    <row r="11983" s="127" customFormat="1"/>
    <row r="11984" s="127" customFormat="1"/>
    <row r="11985" s="127" customFormat="1"/>
    <row r="11986" s="127" customFormat="1"/>
    <row r="11987" s="127" customFormat="1"/>
    <row r="11988" s="127" customFormat="1"/>
    <row r="11989" s="127" customFormat="1"/>
    <row r="11990" s="127" customFormat="1"/>
    <row r="11991" s="127" customFormat="1"/>
    <row r="11992" s="127" customFormat="1"/>
    <row r="11993" s="127" customFormat="1"/>
    <row r="11994" s="127" customFormat="1"/>
    <row r="11995" s="127" customFormat="1"/>
    <row r="11996" s="127" customFormat="1"/>
    <row r="11997" s="127" customFormat="1"/>
    <row r="11998" s="127" customFormat="1"/>
    <row r="11999" s="127" customFormat="1"/>
    <row r="12000" s="127" customFormat="1"/>
    <row r="12001" s="127" customFormat="1"/>
    <row r="12002" s="127" customFormat="1"/>
    <row r="12003" s="127" customFormat="1"/>
    <row r="12004" s="127" customFormat="1"/>
    <row r="12005" s="127" customFormat="1"/>
    <row r="12006" s="127" customFormat="1"/>
    <row r="12007" s="127" customFormat="1"/>
    <row r="12008" s="127" customFormat="1"/>
    <row r="12009" s="127" customFormat="1"/>
    <row r="12010" s="127" customFormat="1"/>
    <row r="12011" s="127" customFormat="1"/>
    <row r="12012" s="127" customFormat="1"/>
    <row r="12013" s="127" customFormat="1"/>
    <row r="12014" s="127" customFormat="1"/>
    <row r="12015" s="127" customFormat="1"/>
    <row r="12016" s="127" customFormat="1"/>
    <row r="12017" s="127" customFormat="1"/>
    <row r="12018" s="127" customFormat="1"/>
    <row r="12019" s="127" customFormat="1"/>
    <row r="12020" s="127" customFormat="1"/>
    <row r="12021" s="127" customFormat="1"/>
    <row r="12022" s="127" customFormat="1"/>
    <row r="12023" s="127" customFormat="1"/>
    <row r="12024" s="127" customFormat="1"/>
    <row r="12025" s="127" customFormat="1"/>
    <row r="12026" s="127" customFormat="1"/>
    <row r="12027" s="127" customFormat="1"/>
    <row r="12028" s="127" customFormat="1"/>
    <row r="12029" s="127" customFormat="1"/>
    <row r="12030" s="127" customFormat="1"/>
    <row r="12031" s="127" customFormat="1"/>
    <row r="12032" s="127" customFormat="1"/>
    <row r="12033" s="127" customFormat="1"/>
    <row r="12034" s="127" customFormat="1"/>
    <row r="12035" s="127" customFormat="1"/>
    <row r="12036" s="127" customFormat="1"/>
    <row r="12037" s="127" customFormat="1"/>
    <row r="12038" s="127" customFormat="1"/>
    <row r="12039" s="127" customFormat="1"/>
    <row r="12040" s="127" customFormat="1"/>
    <row r="12041" s="127" customFormat="1"/>
    <row r="12042" s="127" customFormat="1"/>
    <row r="12043" s="127" customFormat="1"/>
    <row r="12044" s="127" customFormat="1"/>
    <row r="12045" s="127" customFormat="1"/>
    <row r="12046" s="127" customFormat="1"/>
    <row r="12047" s="127" customFormat="1"/>
    <row r="12048" s="127" customFormat="1"/>
    <row r="12049" s="127" customFormat="1"/>
    <row r="12050" s="127" customFormat="1"/>
    <row r="12051" s="127" customFormat="1"/>
    <row r="12052" s="127" customFormat="1"/>
    <row r="12053" s="127" customFormat="1"/>
    <row r="12054" s="127" customFormat="1"/>
    <row r="12055" s="127" customFormat="1"/>
    <row r="12056" s="127" customFormat="1"/>
    <row r="12057" s="127" customFormat="1"/>
    <row r="12058" s="127" customFormat="1"/>
    <row r="12059" s="127" customFormat="1"/>
    <row r="12060" s="127" customFormat="1"/>
    <row r="12061" s="127" customFormat="1"/>
    <row r="12062" s="127" customFormat="1"/>
    <row r="12063" s="127" customFormat="1"/>
    <row r="12064" s="127" customFormat="1"/>
    <row r="12065" s="127" customFormat="1"/>
    <row r="12066" s="127" customFormat="1"/>
    <row r="12067" s="127" customFormat="1"/>
    <row r="12068" s="127" customFormat="1"/>
    <row r="12069" s="127" customFormat="1"/>
    <row r="12070" s="127" customFormat="1"/>
    <row r="12071" s="127" customFormat="1"/>
    <row r="12072" s="127" customFormat="1"/>
    <row r="12073" s="127" customFormat="1"/>
    <row r="12074" s="127" customFormat="1"/>
    <row r="12075" s="127" customFormat="1"/>
    <row r="12076" s="127" customFormat="1"/>
    <row r="12077" s="127" customFormat="1"/>
    <row r="12078" s="127" customFormat="1"/>
    <row r="12079" s="127" customFormat="1"/>
    <row r="12080" s="127" customFormat="1"/>
    <row r="12081" s="127" customFormat="1"/>
    <row r="12082" s="127" customFormat="1"/>
    <row r="12083" s="127" customFormat="1"/>
    <row r="12084" s="127" customFormat="1"/>
    <row r="12085" s="127" customFormat="1"/>
    <row r="12086" s="127" customFormat="1"/>
    <row r="12087" s="127" customFormat="1"/>
    <row r="12088" s="127" customFormat="1"/>
    <row r="12089" s="127" customFormat="1"/>
    <row r="12090" s="127" customFormat="1"/>
    <row r="12091" s="127" customFormat="1"/>
    <row r="12092" s="127" customFormat="1"/>
    <row r="12093" s="127" customFormat="1"/>
    <row r="12094" s="127" customFormat="1"/>
    <row r="12095" s="127" customFormat="1"/>
    <row r="12096" s="127" customFormat="1"/>
    <row r="12097" s="127" customFormat="1"/>
    <row r="12098" s="127" customFormat="1"/>
    <row r="12099" s="127" customFormat="1"/>
    <row r="12100" s="127" customFormat="1"/>
    <row r="12101" s="127" customFormat="1"/>
    <row r="12102" s="127" customFormat="1"/>
    <row r="12103" s="127" customFormat="1"/>
    <row r="12104" s="127" customFormat="1"/>
    <row r="12105" s="127" customFormat="1"/>
    <row r="12106" s="127" customFormat="1"/>
    <row r="12107" s="127" customFormat="1"/>
    <row r="12108" s="127" customFormat="1"/>
    <row r="12109" s="127" customFormat="1"/>
    <row r="12110" s="127" customFormat="1"/>
    <row r="12111" s="127" customFormat="1"/>
    <row r="12112" s="127" customFormat="1"/>
    <row r="12113" s="127" customFormat="1"/>
    <row r="12114" s="127" customFormat="1"/>
    <row r="12115" s="127" customFormat="1"/>
    <row r="12116" s="127" customFormat="1"/>
    <row r="12117" s="127" customFormat="1"/>
    <row r="12118" s="127" customFormat="1"/>
    <row r="12119" s="127" customFormat="1"/>
    <row r="12120" s="127" customFormat="1"/>
    <row r="12121" s="127" customFormat="1"/>
    <row r="12122" s="127" customFormat="1"/>
    <row r="12123" s="127" customFormat="1"/>
    <row r="12124" s="127" customFormat="1"/>
    <row r="12125" s="127" customFormat="1"/>
    <row r="12126" s="127" customFormat="1"/>
    <row r="12127" s="127" customFormat="1"/>
    <row r="12128" s="127" customFormat="1"/>
    <row r="12129" s="127" customFormat="1"/>
    <row r="12130" s="127" customFormat="1"/>
    <row r="12131" s="127" customFormat="1"/>
    <row r="12132" s="127" customFormat="1"/>
    <row r="12133" s="127" customFormat="1"/>
    <row r="12134" s="127" customFormat="1"/>
    <row r="12135" s="127" customFormat="1"/>
    <row r="12136" s="127" customFormat="1"/>
    <row r="12137" s="127" customFormat="1"/>
    <row r="12138" s="127" customFormat="1"/>
    <row r="12139" s="127" customFormat="1"/>
    <row r="12140" s="127" customFormat="1"/>
    <row r="12141" s="127" customFormat="1"/>
    <row r="12142" s="127" customFormat="1"/>
    <row r="12143" s="127" customFormat="1"/>
    <row r="12144" s="127" customFormat="1"/>
    <row r="12145" s="127" customFormat="1"/>
    <row r="12146" s="127" customFormat="1"/>
    <row r="12147" s="127" customFormat="1"/>
    <row r="12148" s="127" customFormat="1"/>
    <row r="12149" s="127" customFormat="1"/>
    <row r="12150" s="127" customFormat="1"/>
    <row r="12151" s="127" customFormat="1"/>
    <row r="12152" s="127" customFormat="1"/>
    <row r="12153" s="127" customFormat="1"/>
    <row r="12154" s="127" customFormat="1"/>
    <row r="12155" s="127" customFormat="1"/>
    <row r="12156" s="127" customFormat="1"/>
    <row r="12157" s="127" customFormat="1"/>
    <row r="12158" s="127" customFormat="1"/>
    <row r="12159" s="127" customFormat="1"/>
    <row r="12160" s="127" customFormat="1"/>
    <row r="12161" s="127" customFormat="1"/>
    <row r="12162" s="127" customFormat="1"/>
    <row r="12163" s="127" customFormat="1"/>
    <row r="12164" s="127" customFormat="1"/>
    <row r="12165" s="127" customFormat="1"/>
    <row r="12166" s="127" customFormat="1"/>
    <row r="12167" s="127" customFormat="1"/>
    <row r="12168" s="127" customFormat="1"/>
    <row r="12169" s="127" customFormat="1"/>
    <row r="12170" s="127" customFormat="1"/>
    <row r="12171" s="127" customFormat="1"/>
    <row r="12172" s="127" customFormat="1"/>
    <row r="12173" s="127" customFormat="1"/>
    <row r="12174" s="127" customFormat="1"/>
    <row r="12175" s="127" customFormat="1"/>
    <row r="12176" s="127" customFormat="1"/>
    <row r="12177" s="127" customFormat="1"/>
    <row r="12178" s="127" customFormat="1"/>
    <row r="12179" s="127" customFormat="1"/>
    <row r="12180" s="127" customFormat="1"/>
    <row r="12181" s="127" customFormat="1"/>
    <row r="12182" s="127" customFormat="1"/>
    <row r="12183" s="127" customFormat="1"/>
    <row r="12184" s="127" customFormat="1"/>
    <row r="12185" s="127" customFormat="1"/>
    <row r="12186" s="127" customFormat="1"/>
    <row r="12187" s="127" customFormat="1"/>
    <row r="12188" s="127" customFormat="1"/>
    <row r="12189" s="127" customFormat="1"/>
    <row r="12190" s="127" customFormat="1"/>
    <row r="12191" s="127" customFormat="1"/>
    <row r="12192" s="127" customFormat="1"/>
    <row r="12193" s="127" customFormat="1"/>
    <row r="12194" s="127" customFormat="1"/>
    <row r="12195" s="127" customFormat="1"/>
    <row r="12196" s="127" customFormat="1"/>
    <row r="12197" s="127" customFormat="1"/>
    <row r="12198" s="127" customFormat="1"/>
    <row r="12199" s="127" customFormat="1"/>
    <row r="12200" s="127" customFormat="1"/>
    <row r="12201" s="127" customFormat="1"/>
    <row r="12202" s="127" customFormat="1"/>
    <row r="12203" s="127" customFormat="1"/>
    <row r="12204" s="127" customFormat="1"/>
    <row r="12205" s="127" customFormat="1"/>
    <row r="12206" s="127" customFormat="1"/>
    <row r="12207" s="127" customFormat="1"/>
    <row r="12208" s="127" customFormat="1"/>
    <row r="12209" s="127" customFormat="1"/>
    <row r="12210" s="127" customFormat="1"/>
    <row r="12211" s="127" customFormat="1"/>
    <row r="12212" s="127" customFormat="1"/>
    <row r="12213" s="127" customFormat="1"/>
    <row r="12214" s="127" customFormat="1"/>
    <row r="12215" s="127" customFormat="1"/>
    <row r="12216" s="127" customFormat="1"/>
    <row r="12217" s="127" customFormat="1"/>
    <row r="12218" s="127" customFormat="1"/>
    <row r="12219" s="127" customFormat="1"/>
    <row r="12220" s="127" customFormat="1"/>
    <row r="12221" s="127" customFormat="1"/>
    <row r="12222" s="127" customFormat="1"/>
    <row r="12223" s="127" customFormat="1"/>
    <row r="12224" s="127" customFormat="1"/>
    <row r="12225" s="127" customFormat="1"/>
    <row r="12226" s="127" customFormat="1"/>
    <row r="12227" s="127" customFormat="1"/>
    <row r="12228" s="127" customFormat="1"/>
    <row r="12229" s="127" customFormat="1"/>
    <row r="12230" s="127" customFormat="1"/>
    <row r="12231" s="127" customFormat="1"/>
    <row r="12232" s="127" customFormat="1"/>
    <row r="12233" s="127" customFormat="1"/>
    <row r="12234" s="127" customFormat="1"/>
    <row r="12235" s="127" customFormat="1"/>
    <row r="12236" s="127" customFormat="1"/>
    <row r="12237" s="127" customFormat="1"/>
    <row r="12238" s="127" customFormat="1"/>
    <row r="12239" s="127" customFormat="1"/>
    <row r="12240" s="127" customFormat="1"/>
    <row r="12241" s="127" customFormat="1"/>
    <row r="12242" s="127" customFormat="1"/>
    <row r="12243" s="127" customFormat="1"/>
    <row r="12244" s="127" customFormat="1"/>
    <row r="12245" s="127" customFormat="1"/>
    <row r="12246" s="127" customFormat="1"/>
    <row r="12247" s="127" customFormat="1"/>
    <row r="12248" s="127" customFormat="1"/>
    <row r="12249" s="127" customFormat="1"/>
    <row r="12250" s="127" customFormat="1"/>
    <row r="12251" s="127" customFormat="1"/>
    <row r="12252" s="127" customFormat="1"/>
    <row r="12253" s="127" customFormat="1"/>
    <row r="12254" s="127" customFormat="1"/>
    <row r="12255" s="127" customFormat="1"/>
    <row r="12256" s="127" customFormat="1"/>
    <row r="12257" s="127" customFormat="1"/>
    <row r="12258" s="127" customFormat="1"/>
    <row r="12259" s="127" customFormat="1"/>
    <row r="12260" s="127" customFormat="1"/>
    <row r="12261" s="127" customFormat="1"/>
    <row r="12262" s="127" customFormat="1"/>
    <row r="12263" s="127" customFormat="1"/>
    <row r="12264" s="127" customFormat="1"/>
    <row r="12265" s="127" customFormat="1"/>
    <row r="12266" s="127" customFormat="1"/>
    <row r="12267" s="127" customFormat="1"/>
    <row r="12268" s="127" customFormat="1"/>
    <row r="12269" s="127" customFormat="1"/>
    <row r="12270" s="127" customFormat="1"/>
    <row r="12271" s="127" customFormat="1"/>
    <row r="12272" s="127" customFormat="1"/>
    <row r="12273" s="127" customFormat="1"/>
    <row r="12274" s="127" customFormat="1"/>
    <row r="12275" s="127" customFormat="1"/>
    <row r="12276" s="127" customFormat="1"/>
    <row r="12277" s="127" customFormat="1"/>
    <row r="12278" s="127" customFormat="1"/>
    <row r="12279" s="127" customFormat="1"/>
    <row r="12280" s="127" customFormat="1"/>
    <row r="12281" s="127" customFormat="1"/>
    <row r="12282" s="127" customFormat="1"/>
    <row r="12283" s="127" customFormat="1"/>
    <row r="12284" s="127" customFormat="1"/>
    <row r="12285" s="127" customFormat="1"/>
    <row r="12286" s="127" customFormat="1"/>
    <row r="12287" s="127" customFormat="1"/>
    <row r="12288" s="127" customFormat="1"/>
    <row r="12289" s="127" customFormat="1"/>
    <row r="12290" s="127" customFormat="1"/>
    <row r="12291" s="127" customFormat="1"/>
    <row r="12292" s="127" customFormat="1"/>
    <row r="12293" s="127" customFormat="1"/>
    <row r="12294" s="127" customFormat="1"/>
    <row r="12295" s="127" customFormat="1"/>
    <row r="12296" s="127" customFormat="1"/>
    <row r="12297" s="127" customFormat="1"/>
    <row r="12298" s="127" customFormat="1"/>
    <row r="12299" s="127" customFormat="1"/>
    <row r="12300" s="127" customFormat="1"/>
    <row r="12301" s="127" customFormat="1"/>
    <row r="12302" s="127" customFormat="1"/>
    <row r="12303" s="127" customFormat="1"/>
    <row r="12304" s="127" customFormat="1"/>
    <row r="12305" s="127" customFormat="1"/>
    <row r="12306" s="127" customFormat="1"/>
    <row r="12307" s="127" customFormat="1"/>
    <row r="12308" s="127" customFormat="1"/>
    <row r="12309" s="127" customFormat="1"/>
    <row r="12310" s="127" customFormat="1"/>
    <row r="12311" s="127" customFormat="1"/>
    <row r="12312" s="127" customFormat="1"/>
    <row r="12313" s="127" customFormat="1"/>
    <row r="12314" s="127" customFormat="1"/>
    <row r="12315" s="127" customFormat="1"/>
    <row r="12316" s="127" customFormat="1"/>
    <row r="12317" s="127" customFormat="1"/>
    <row r="12318" s="127" customFormat="1"/>
    <row r="12319" s="127" customFormat="1"/>
    <row r="12320" s="127" customFormat="1"/>
    <row r="12321" s="127" customFormat="1"/>
    <row r="12322" s="127" customFormat="1"/>
    <row r="12323" s="127" customFormat="1"/>
    <row r="12324" s="127" customFormat="1"/>
    <row r="12325" s="127" customFormat="1"/>
    <row r="12326" s="127" customFormat="1"/>
    <row r="12327" s="127" customFormat="1"/>
    <row r="12328" s="127" customFormat="1"/>
    <row r="12329" s="127" customFormat="1"/>
    <row r="12330" s="127" customFormat="1"/>
    <row r="12331" s="127" customFormat="1"/>
    <row r="12332" s="127" customFormat="1"/>
    <row r="12333" s="127" customFormat="1"/>
    <row r="12334" s="127" customFormat="1"/>
    <row r="12335" s="127" customFormat="1"/>
    <row r="12336" s="127" customFormat="1"/>
    <row r="12337" s="127" customFormat="1"/>
    <row r="12338" s="127" customFormat="1"/>
    <row r="12339" s="127" customFormat="1"/>
    <row r="12340" s="127" customFormat="1"/>
    <row r="12341" s="127" customFormat="1"/>
    <row r="12342" s="127" customFormat="1"/>
    <row r="12343" s="127" customFormat="1"/>
    <row r="12344" s="127" customFormat="1"/>
    <row r="12345" s="127" customFormat="1"/>
    <row r="12346" s="127" customFormat="1"/>
    <row r="12347" s="127" customFormat="1"/>
    <row r="12348" s="127" customFormat="1"/>
    <row r="12349" s="127" customFormat="1"/>
    <row r="12350" s="127" customFormat="1"/>
    <row r="12351" s="127" customFormat="1"/>
    <row r="12352" s="127" customFormat="1"/>
    <row r="12353" s="127" customFormat="1"/>
    <row r="12354" s="127" customFormat="1"/>
    <row r="12355" s="127" customFormat="1"/>
    <row r="12356" s="127" customFormat="1"/>
    <row r="12357" s="127" customFormat="1"/>
    <row r="12358" s="127" customFormat="1"/>
    <row r="12359" s="127" customFormat="1"/>
    <row r="12360" s="127" customFormat="1"/>
    <row r="12361" s="127" customFormat="1"/>
    <row r="12362" s="127" customFormat="1"/>
    <row r="12363" s="127" customFormat="1"/>
    <row r="12364" s="127" customFormat="1"/>
    <row r="12365" s="127" customFormat="1"/>
    <row r="12366" s="127" customFormat="1"/>
    <row r="12367" s="127" customFormat="1"/>
    <row r="12368" s="127" customFormat="1"/>
    <row r="12369" s="127" customFormat="1"/>
    <row r="12370" s="127" customFormat="1"/>
    <row r="12371" s="127" customFormat="1"/>
    <row r="12372" s="127" customFormat="1"/>
    <row r="12373" s="127" customFormat="1"/>
    <row r="12374" s="127" customFormat="1"/>
    <row r="12375" s="127" customFormat="1"/>
    <row r="12376" s="127" customFormat="1"/>
    <row r="12377" s="127" customFormat="1"/>
    <row r="12378" s="127" customFormat="1"/>
    <row r="12379" s="127" customFormat="1"/>
    <row r="12380" s="127" customFormat="1"/>
    <row r="12381" s="127" customFormat="1"/>
    <row r="12382" s="127" customFormat="1"/>
    <row r="12383" s="127" customFormat="1"/>
    <row r="12384" s="127" customFormat="1"/>
    <row r="12385" s="127" customFormat="1"/>
    <row r="12386" s="127" customFormat="1"/>
    <row r="12387" s="127" customFormat="1"/>
    <row r="12388" s="127" customFormat="1"/>
    <row r="12389" s="127" customFormat="1"/>
    <row r="12390" s="127" customFormat="1"/>
    <row r="12391" s="127" customFormat="1"/>
    <row r="12392" s="127" customFormat="1"/>
    <row r="12393" s="127" customFormat="1"/>
    <row r="12394" s="127" customFormat="1"/>
    <row r="12395" s="127" customFormat="1"/>
    <row r="12396" s="127" customFormat="1"/>
    <row r="12397" s="127" customFormat="1"/>
    <row r="12398" s="127" customFormat="1"/>
    <row r="12399" s="127" customFormat="1"/>
    <row r="12400" s="127" customFormat="1"/>
    <row r="12401" s="127" customFormat="1"/>
    <row r="12402" s="127" customFormat="1"/>
    <row r="12403" s="127" customFormat="1"/>
    <row r="12404" s="127" customFormat="1"/>
    <row r="12405" s="127" customFormat="1"/>
    <row r="12406" s="127" customFormat="1"/>
    <row r="12407" s="127" customFormat="1"/>
    <row r="12408" s="127" customFormat="1"/>
    <row r="12409" s="127" customFormat="1"/>
    <row r="12410" s="127" customFormat="1"/>
    <row r="12411" s="127" customFormat="1"/>
    <row r="12412" s="127" customFormat="1"/>
    <row r="12413" s="127" customFormat="1"/>
    <row r="12414" s="127" customFormat="1"/>
    <row r="12415" s="127" customFormat="1"/>
    <row r="12416" s="127" customFormat="1"/>
    <row r="12417" s="127" customFormat="1"/>
    <row r="12418" s="127" customFormat="1"/>
    <row r="12419" s="127" customFormat="1"/>
    <row r="12420" s="127" customFormat="1"/>
    <row r="12421" s="127" customFormat="1"/>
    <row r="12422" s="127" customFormat="1"/>
    <row r="12423" s="127" customFormat="1"/>
    <row r="12424" s="127" customFormat="1"/>
    <row r="12425" s="127" customFormat="1"/>
    <row r="12426" s="127" customFormat="1"/>
    <row r="12427" s="127" customFormat="1"/>
    <row r="12428" s="127" customFormat="1"/>
    <row r="12429" s="127" customFormat="1"/>
    <row r="12430" s="127" customFormat="1"/>
    <row r="12431" s="127" customFormat="1"/>
    <row r="12432" s="127" customFormat="1"/>
    <row r="12433" s="127" customFormat="1"/>
    <row r="12434" s="127" customFormat="1"/>
    <row r="12435" s="127" customFormat="1"/>
    <row r="12436" s="127" customFormat="1"/>
    <row r="12437" s="127" customFormat="1"/>
    <row r="12438" s="127" customFormat="1"/>
    <row r="12439" s="127" customFormat="1"/>
    <row r="12440" s="127" customFormat="1"/>
    <row r="12441" s="127" customFormat="1"/>
    <row r="12442" s="127" customFormat="1"/>
    <row r="12443" s="127" customFormat="1"/>
    <row r="12444" s="127" customFormat="1"/>
    <row r="12445" s="127" customFormat="1"/>
    <row r="12446" s="127" customFormat="1"/>
    <row r="12447" s="127" customFormat="1"/>
    <row r="12448" s="127" customFormat="1"/>
    <row r="12449" s="127" customFormat="1"/>
    <row r="12450" s="127" customFormat="1"/>
    <row r="12451" s="127" customFormat="1"/>
    <row r="12452" s="127" customFormat="1"/>
    <row r="12453" s="127" customFormat="1"/>
    <row r="12454" s="127" customFormat="1"/>
    <row r="12455" s="127" customFormat="1"/>
    <row r="12456" s="127" customFormat="1"/>
    <row r="12457" s="127" customFormat="1"/>
    <row r="12458" s="127" customFormat="1"/>
    <row r="12459" s="127" customFormat="1"/>
    <row r="12460" s="127" customFormat="1"/>
    <row r="12461" s="127" customFormat="1"/>
    <row r="12462" s="127" customFormat="1"/>
    <row r="12463" s="127" customFormat="1"/>
    <row r="12464" s="127" customFormat="1"/>
    <row r="12465" s="127" customFormat="1"/>
    <row r="12466" s="127" customFormat="1"/>
    <row r="12467" s="127" customFormat="1"/>
    <row r="12468" s="127" customFormat="1"/>
    <row r="12469" s="127" customFormat="1"/>
    <row r="12470" s="127" customFormat="1"/>
    <row r="12471" s="127" customFormat="1"/>
    <row r="12472" s="127" customFormat="1"/>
    <row r="12473" s="127" customFormat="1"/>
    <row r="12474" s="127" customFormat="1"/>
    <row r="12475" s="127" customFormat="1"/>
    <row r="12476" s="127" customFormat="1"/>
    <row r="12477" s="127" customFormat="1"/>
    <row r="12478" s="127" customFormat="1"/>
    <row r="12479" s="127" customFormat="1"/>
    <row r="12480" s="127" customFormat="1"/>
    <row r="12481" s="127" customFormat="1"/>
    <row r="12482" s="127" customFormat="1"/>
    <row r="12483" s="127" customFormat="1"/>
    <row r="12484" s="127" customFormat="1"/>
    <row r="12485" s="127" customFormat="1"/>
    <row r="12486" s="127" customFormat="1"/>
    <row r="12487" s="127" customFormat="1"/>
    <row r="12488" s="127" customFormat="1"/>
    <row r="12489" s="127" customFormat="1"/>
    <row r="12490" s="127" customFormat="1"/>
    <row r="12491" s="127" customFormat="1"/>
    <row r="12492" s="127" customFormat="1"/>
    <row r="12493" s="127" customFormat="1"/>
    <row r="12494" s="127" customFormat="1"/>
    <row r="12495" s="127" customFormat="1"/>
    <row r="12496" s="127" customFormat="1"/>
    <row r="12497" s="127" customFormat="1"/>
    <row r="12498" s="127" customFormat="1"/>
    <row r="12499" s="127" customFormat="1"/>
    <row r="12500" s="127" customFormat="1"/>
    <row r="12501" s="127" customFormat="1"/>
    <row r="12502" s="127" customFormat="1"/>
    <row r="12503" s="127" customFormat="1"/>
    <row r="12504" s="127" customFormat="1"/>
    <row r="12505" s="127" customFormat="1"/>
    <row r="12506" s="127" customFormat="1"/>
    <row r="12507" s="127" customFormat="1"/>
    <row r="12508" s="127" customFormat="1"/>
    <row r="12509" s="127" customFormat="1"/>
    <row r="12510" s="127" customFormat="1"/>
    <row r="12511" s="127" customFormat="1"/>
    <row r="12512" s="127" customFormat="1"/>
    <row r="12513" s="127" customFormat="1"/>
    <row r="12514" s="127" customFormat="1"/>
    <row r="12515" s="127" customFormat="1"/>
    <row r="12516" s="127" customFormat="1"/>
    <row r="12517" s="127" customFormat="1"/>
    <row r="12518" s="127" customFormat="1"/>
    <row r="12519" s="127" customFormat="1"/>
    <row r="12520" s="127" customFormat="1"/>
    <row r="12521" s="127" customFormat="1"/>
    <row r="12522" s="127" customFormat="1"/>
    <row r="12523" s="127" customFormat="1"/>
    <row r="12524" s="127" customFormat="1"/>
    <row r="12525" s="127" customFormat="1"/>
    <row r="12526" s="127" customFormat="1"/>
    <row r="12527" s="127" customFormat="1"/>
    <row r="12528" s="127" customFormat="1"/>
    <row r="12529" s="127" customFormat="1"/>
    <row r="12530" s="127" customFormat="1"/>
    <row r="12531" s="127" customFormat="1"/>
    <row r="12532" s="127" customFormat="1"/>
    <row r="12533" s="127" customFormat="1"/>
    <row r="12534" s="127" customFormat="1"/>
    <row r="12535" s="127" customFormat="1"/>
    <row r="12536" s="127" customFormat="1"/>
    <row r="12537" s="127" customFormat="1"/>
    <row r="12538" s="127" customFormat="1"/>
    <row r="12539" s="127" customFormat="1"/>
    <row r="12540" s="127" customFormat="1"/>
    <row r="12541" s="127" customFormat="1"/>
    <row r="12542" s="127" customFormat="1"/>
    <row r="12543" s="127" customFormat="1"/>
    <row r="12544" s="127" customFormat="1"/>
    <row r="12545" s="127" customFormat="1"/>
    <row r="12546" s="127" customFormat="1"/>
    <row r="12547" s="127" customFormat="1"/>
    <row r="12548" s="127" customFormat="1"/>
    <row r="12549" s="127" customFormat="1"/>
    <row r="12550" s="127" customFormat="1"/>
    <row r="12551" s="127" customFormat="1"/>
    <row r="12552" s="127" customFormat="1"/>
    <row r="12553" s="127" customFormat="1"/>
    <row r="12554" s="127" customFormat="1"/>
    <row r="12555" s="127" customFormat="1"/>
    <row r="12556" s="127" customFormat="1"/>
    <row r="12557" s="127" customFormat="1"/>
    <row r="12558" s="127" customFormat="1"/>
    <row r="12559" s="127" customFormat="1"/>
    <row r="12560" s="127" customFormat="1"/>
    <row r="12561" s="127" customFormat="1"/>
    <row r="12562" s="127" customFormat="1"/>
    <row r="12563" s="127" customFormat="1"/>
    <row r="12564" s="127" customFormat="1"/>
    <row r="12565" s="127" customFormat="1"/>
    <row r="12566" s="127" customFormat="1"/>
    <row r="12567" s="127" customFormat="1"/>
    <row r="12568" s="127" customFormat="1"/>
    <row r="12569" s="127" customFormat="1"/>
    <row r="12570" s="127" customFormat="1"/>
    <row r="12571" s="127" customFormat="1"/>
    <row r="12572" s="127" customFormat="1"/>
    <row r="12573" s="127" customFormat="1"/>
    <row r="12574" s="127" customFormat="1"/>
    <row r="12575" s="127" customFormat="1"/>
    <row r="12576" s="127" customFormat="1"/>
    <row r="12577" s="127" customFormat="1"/>
    <row r="12578" s="127" customFormat="1"/>
    <row r="12579" s="127" customFormat="1"/>
    <row r="12580" s="127" customFormat="1"/>
    <row r="12581" s="127" customFormat="1"/>
    <row r="12582" s="127" customFormat="1"/>
    <row r="12583" s="127" customFormat="1"/>
    <row r="12584" s="127" customFormat="1"/>
    <row r="12585" s="127" customFormat="1"/>
    <row r="12586" s="127" customFormat="1"/>
    <row r="12587" s="127" customFormat="1"/>
    <row r="12588" s="127" customFormat="1"/>
    <row r="12589" s="127" customFormat="1"/>
    <row r="12590" s="127" customFormat="1"/>
    <row r="12591" s="127" customFormat="1"/>
    <row r="12592" s="127" customFormat="1"/>
    <row r="12593" s="127" customFormat="1"/>
    <row r="12594" s="127" customFormat="1"/>
    <row r="12595" s="127" customFormat="1"/>
    <row r="12596" s="127" customFormat="1"/>
    <row r="12597" s="127" customFormat="1"/>
    <row r="12598" s="127" customFormat="1"/>
    <row r="12599" s="127" customFormat="1"/>
    <row r="12600" s="127" customFormat="1"/>
    <row r="12601" s="127" customFormat="1"/>
    <row r="12602" s="127" customFormat="1"/>
    <row r="12603" s="127" customFormat="1"/>
    <row r="12604" s="127" customFormat="1"/>
    <row r="12605" s="127" customFormat="1"/>
    <row r="12606" s="127" customFormat="1"/>
    <row r="12607" s="127" customFormat="1"/>
    <row r="12608" s="127" customFormat="1"/>
    <row r="12609" s="127" customFormat="1"/>
    <row r="12610" s="127" customFormat="1"/>
    <row r="12611" s="127" customFormat="1"/>
    <row r="12612" s="127" customFormat="1"/>
    <row r="12613" s="127" customFormat="1"/>
    <row r="12614" s="127" customFormat="1"/>
    <row r="12615" s="127" customFormat="1"/>
    <row r="12616" s="127" customFormat="1"/>
    <row r="12617" s="127" customFormat="1"/>
    <row r="12618" s="127" customFormat="1"/>
    <row r="12619" s="127" customFormat="1"/>
    <row r="12620" s="127" customFormat="1"/>
    <row r="12621" s="127" customFormat="1"/>
    <row r="12622" s="127" customFormat="1"/>
    <row r="12623" s="127" customFormat="1"/>
    <row r="12624" s="127" customFormat="1"/>
    <row r="12625" s="127" customFormat="1"/>
    <row r="12626" s="127" customFormat="1"/>
    <row r="12627" s="127" customFormat="1"/>
    <row r="12628" s="127" customFormat="1"/>
    <row r="12629" s="127" customFormat="1"/>
    <row r="12630" s="127" customFormat="1"/>
    <row r="12631" s="127" customFormat="1"/>
    <row r="12632" s="127" customFormat="1"/>
    <row r="12633" s="127" customFormat="1"/>
    <row r="12634" s="127" customFormat="1"/>
    <row r="12635" s="127" customFormat="1"/>
    <row r="12636" s="127" customFormat="1"/>
    <row r="12637" s="127" customFormat="1"/>
    <row r="12638" s="127" customFormat="1"/>
    <row r="12639" s="127" customFormat="1"/>
    <row r="12640" s="127" customFormat="1"/>
    <row r="12641" s="127" customFormat="1"/>
    <row r="12642" s="127" customFormat="1"/>
    <row r="12643" s="127" customFormat="1"/>
    <row r="12644" s="127" customFormat="1"/>
    <row r="12645" s="127" customFormat="1"/>
    <row r="12646" s="127" customFormat="1"/>
    <row r="12647" s="127" customFormat="1"/>
    <row r="12648" s="127" customFormat="1"/>
    <row r="12649" s="127" customFormat="1"/>
    <row r="12650" s="127" customFormat="1"/>
    <row r="12651" s="127" customFormat="1"/>
    <row r="12652" s="127" customFormat="1"/>
    <row r="12653" s="127" customFormat="1"/>
    <row r="12654" s="127" customFormat="1"/>
    <row r="12655" s="127" customFormat="1"/>
    <row r="12656" s="127" customFormat="1"/>
    <row r="12657" s="127" customFormat="1"/>
    <row r="12658" s="127" customFormat="1"/>
    <row r="12659" s="127" customFormat="1"/>
    <row r="12660" s="127" customFormat="1"/>
    <row r="12661" s="127" customFormat="1"/>
    <row r="12662" s="127" customFormat="1"/>
    <row r="12663" s="127" customFormat="1"/>
    <row r="12664" s="127" customFormat="1"/>
    <row r="12665" s="127" customFormat="1"/>
    <row r="12666" s="127" customFormat="1"/>
    <row r="12667" s="127" customFormat="1"/>
    <row r="12668" s="127" customFormat="1"/>
    <row r="12669" s="127" customFormat="1"/>
    <row r="12670" s="127" customFormat="1"/>
    <row r="12671" s="127" customFormat="1"/>
    <row r="12672" s="127" customFormat="1"/>
    <row r="12673" s="127" customFormat="1"/>
    <row r="12674" s="127" customFormat="1"/>
    <row r="12675" s="127" customFormat="1"/>
    <row r="12676" s="127" customFormat="1"/>
    <row r="12677" s="127" customFormat="1"/>
    <row r="12678" s="127" customFormat="1"/>
    <row r="12679" s="127" customFormat="1"/>
    <row r="12680" s="127" customFormat="1"/>
    <row r="12681" s="127" customFormat="1"/>
    <row r="12682" s="127" customFormat="1"/>
    <row r="12683" s="127" customFormat="1"/>
    <row r="12684" s="127" customFormat="1"/>
    <row r="12685" s="127" customFormat="1"/>
    <row r="12686" s="127" customFormat="1"/>
    <row r="12687" s="127" customFormat="1"/>
    <row r="12688" s="127" customFormat="1"/>
    <row r="12689" s="127" customFormat="1"/>
    <row r="12690" s="127" customFormat="1"/>
    <row r="12691" s="127" customFormat="1"/>
    <row r="12692" s="127" customFormat="1"/>
    <row r="12693" s="127" customFormat="1"/>
    <row r="12694" s="127" customFormat="1"/>
    <row r="12695" s="127" customFormat="1"/>
    <row r="12696" s="127" customFormat="1"/>
    <row r="12697" s="127" customFormat="1"/>
    <row r="12698" s="127" customFormat="1"/>
    <row r="12699" s="127" customFormat="1"/>
    <row r="12700" s="127" customFormat="1"/>
    <row r="12701" s="127" customFormat="1"/>
    <row r="12702" s="127" customFormat="1"/>
    <row r="12703" s="127" customFormat="1"/>
    <row r="12704" s="127" customFormat="1"/>
    <row r="12705" s="127" customFormat="1"/>
    <row r="12706" s="127" customFormat="1"/>
    <row r="12707" s="127" customFormat="1"/>
    <row r="12708" s="127" customFormat="1"/>
    <row r="12709" s="127" customFormat="1"/>
    <row r="12710" s="127" customFormat="1"/>
    <row r="12711" s="127" customFormat="1"/>
    <row r="12712" s="127" customFormat="1"/>
    <row r="12713" s="127" customFormat="1"/>
    <row r="12714" s="127" customFormat="1"/>
    <row r="12715" s="127" customFormat="1"/>
    <row r="12716" s="127" customFormat="1"/>
    <row r="12717" s="127" customFormat="1"/>
    <row r="12718" s="127" customFormat="1"/>
    <row r="12719" s="127" customFormat="1"/>
    <row r="12720" s="127" customFormat="1"/>
    <row r="12721" s="127" customFormat="1"/>
    <row r="12722" s="127" customFormat="1"/>
    <row r="12723" s="127" customFormat="1"/>
    <row r="12724" s="127" customFormat="1"/>
    <row r="12725" s="127" customFormat="1"/>
    <row r="12726" s="127" customFormat="1"/>
    <row r="12727" s="127" customFormat="1"/>
    <row r="12728" s="127" customFormat="1"/>
    <row r="12729" s="127" customFormat="1"/>
    <row r="12730" s="127" customFormat="1"/>
    <row r="12731" s="127" customFormat="1"/>
    <row r="12732" s="127" customFormat="1"/>
    <row r="12733" s="127" customFormat="1"/>
    <row r="12734" s="127" customFormat="1"/>
    <row r="12735" s="127" customFormat="1"/>
    <row r="12736" s="127" customFormat="1"/>
    <row r="12737" s="127" customFormat="1"/>
    <row r="12738" s="127" customFormat="1"/>
    <row r="12739" s="127" customFormat="1"/>
    <row r="12740" s="127" customFormat="1"/>
    <row r="12741" s="127" customFormat="1"/>
    <row r="12742" s="127" customFormat="1"/>
    <row r="12743" s="127" customFormat="1"/>
    <row r="12744" s="127" customFormat="1"/>
    <row r="12745" s="127" customFormat="1"/>
    <row r="12746" s="127" customFormat="1"/>
    <row r="12747" s="127" customFormat="1"/>
    <row r="12748" s="127" customFormat="1"/>
    <row r="12749" s="127" customFormat="1"/>
    <row r="12750" s="127" customFormat="1"/>
    <row r="12751" s="127" customFormat="1"/>
    <row r="12752" s="127" customFormat="1"/>
    <row r="12753" s="127" customFormat="1"/>
    <row r="12754" s="127" customFormat="1"/>
    <row r="12755" s="127" customFormat="1"/>
    <row r="12756" s="127" customFormat="1"/>
    <row r="12757" s="127" customFormat="1"/>
    <row r="12758" s="127" customFormat="1"/>
    <row r="12759" s="127" customFormat="1"/>
    <row r="12760" s="127" customFormat="1"/>
    <row r="12761" s="127" customFormat="1"/>
    <row r="12762" s="127" customFormat="1"/>
    <row r="12763" s="127" customFormat="1"/>
    <row r="12764" s="127" customFormat="1"/>
    <row r="12765" s="127" customFormat="1"/>
    <row r="12766" s="127" customFormat="1"/>
    <row r="12767" s="127" customFormat="1"/>
    <row r="12768" s="127" customFormat="1"/>
    <row r="12769" s="127" customFormat="1"/>
    <row r="12770" s="127" customFormat="1"/>
    <row r="12771" s="127" customFormat="1"/>
    <row r="12772" s="127" customFormat="1"/>
    <row r="12773" s="127" customFormat="1"/>
    <row r="12774" s="127" customFormat="1"/>
    <row r="12775" s="127" customFormat="1"/>
    <row r="12776" s="127" customFormat="1"/>
    <row r="12777" s="127" customFormat="1"/>
    <row r="12778" s="127" customFormat="1"/>
    <row r="12779" s="127" customFormat="1"/>
    <row r="12780" s="127" customFormat="1"/>
    <row r="12781" s="127" customFormat="1"/>
    <row r="12782" s="127" customFormat="1"/>
    <row r="12783" s="127" customFormat="1"/>
    <row r="12784" s="127" customFormat="1"/>
    <row r="12785" s="127" customFormat="1"/>
    <row r="12786" s="127" customFormat="1"/>
    <row r="12787" s="127" customFormat="1"/>
    <row r="12788" s="127" customFormat="1"/>
    <row r="12789" s="127" customFormat="1"/>
    <row r="12790" s="127" customFormat="1"/>
    <row r="12791" s="127" customFormat="1"/>
    <row r="12792" s="127" customFormat="1"/>
    <row r="12793" s="127" customFormat="1"/>
    <row r="12794" s="127" customFormat="1"/>
    <row r="12795" s="127" customFormat="1"/>
    <row r="12796" s="127" customFormat="1"/>
    <row r="12797" s="127" customFormat="1"/>
    <row r="12798" s="127" customFormat="1"/>
    <row r="12799" s="127" customFormat="1"/>
    <row r="12800" s="127" customFormat="1"/>
    <row r="12801" s="127" customFormat="1"/>
    <row r="12802" s="127" customFormat="1"/>
    <row r="12803" s="127" customFormat="1"/>
    <row r="12804" s="127" customFormat="1"/>
    <row r="12805" s="127" customFormat="1"/>
    <row r="12806" s="127" customFormat="1"/>
    <row r="12807" s="127" customFormat="1"/>
    <row r="12808" s="127" customFormat="1"/>
    <row r="12809" s="127" customFormat="1"/>
    <row r="12810" s="127" customFormat="1"/>
    <row r="12811" s="127" customFormat="1"/>
    <row r="12812" s="127" customFormat="1"/>
    <row r="12813" s="127" customFormat="1"/>
    <row r="12814" s="127" customFormat="1"/>
    <row r="12815" s="127" customFormat="1"/>
    <row r="12816" s="127" customFormat="1"/>
    <row r="12817" s="127" customFormat="1"/>
    <row r="12818" s="127" customFormat="1"/>
    <row r="12819" s="127" customFormat="1"/>
    <row r="12820" s="127" customFormat="1"/>
    <row r="12821" s="127" customFormat="1"/>
    <row r="12822" s="127" customFormat="1"/>
    <row r="12823" s="127" customFormat="1"/>
    <row r="12824" s="127" customFormat="1"/>
    <row r="12825" s="127" customFormat="1"/>
    <row r="12826" s="127" customFormat="1"/>
    <row r="12827" s="127" customFormat="1"/>
    <row r="12828" s="127" customFormat="1"/>
    <row r="12829" s="127" customFormat="1"/>
    <row r="12830" s="127" customFormat="1"/>
    <row r="12831" s="127" customFormat="1"/>
    <row r="12832" s="127" customFormat="1"/>
    <row r="12833" s="127" customFormat="1"/>
    <row r="12834" s="127" customFormat="1"/>
    <row r="12835" s="127" customFormat="1"/>
    <row r="12836" s="127" customFormat="1"/>
    <row r="12837" s="127" customFormat="1"/>
    <row r="12838" s="127" customFormat="1"/>
    <row r="12839" s="127" customFormat="1"/>
    <row r="12840" s="127" customFormat="1"/>
    <row r="12841" s="127" customFormat="1"/>
    <row r="12842" s="127" customFormat="1"/>
    <row r="12843" s="127" customFormat="1"/>
    <row r="12844" s="127" customFormat="1"/>
    <row r="12845" s="127" customFormat="1"/>
    <row r="12846" s="127" customFormat="1"/>
    <row r="12847" s="127" customFormat="1"/>
    <row r="12848" s="127" customFormat="1"/>
    <row r="12849" s="127" customFormat="1"/>
    <row r="12850" s="127" customFormat="1"/>
    <row r="12851" s="127" customFormat="1"/>
    <row r="12852" s="127" customFormat="1"/>
    <row r="12853" s="127" customFormat="1"/>
    <row r="12854" s="127" customFormat="1"/>
    <row r="12855" s="127" customFormat="1"/>
    <row r="12856" s="127" customFormat="1"/>
    <row r="12857" s="127" customFormat="1"/>
    <row r="12858" s="127" customFormat="1"/>
    <row r="12859" s="127" customFormat="1"/>
    <row r="12860" s="127" customFormat="1"/>
    <row r="12861" s="127" customFormat="1"/>
    <row r="12862" s="127" customFormat="1"/>
    <row r="12863" s="127" customFormat="1"/>
    <row r="12864" s="127" customFormat="1"/>
    <row r="12865" s="127" customFormat="1"/>
    <row r="12866" s="127" customFormat="1"/>
    <row r="12867" s="127" customFormat="1"/>
    <row r="12868" s="127" customFormat="1"/>
    <row r="12869" s="127" customFormat="1"/>
    <row r="12870" s="127" customFormat="1"/>
    <row r="12871" s="127" customFormat="1"/>
    <row r="12872" s="127" customFormat="1"/>
    <row r="12873" s="127" customFormat="1"/>
    <row r="12874" s="127" customFormat="1"/>
    <row r="12875" s="127" customFormat="1"/>
    <row r="12876" s="127" customFormat="1"/>
    <row r="12877" s="127" customFormat="1"/>
    <row r="12878" s="127" customFormat="1"/>
    <row r="12879" s="127" customFormat="1"/>
    <row r="12880" s="127" customFormat="1"/>
    <row r="12881" s="127" customFormat="1"/>
    <row r="12882" s="127" customFormat="1"/>
    <row r="12883" s="127" customFormat="1"/>
    <row r="12884" s="127" customFormat="1"/>
    <row r="12885" s="127" customFormat="1"/>
    <row r="12886" s="127" customFormat="1"/>
    <row r="12887" s="127" customFormat="1"/>
    <row r="12888" s="127" customFormat="1"/>
    <row r="12889" s="127" customFormat="1"/>
    <row r="12890" s="127" customFormat="1"/>
    <row r="12891" s="127" customFormat="1"/>
    <row r="12892" s="127" customFormat="1"/>
    <row r="12893" s="127" customFormat="1"/>
    <row r="12894" s="127" customFormat="1"/>
    <row r="12895" s="127" customFormat="1"/>
    <row r="12896" s="127" customFormat="1"/>
    <row r="12897" s="127" customFormat="1"/>
    <row r="12898" s="127" customFormat="1"/>
    <row r="12899" s="127" customFormat="1"/>
    <row r="12900" s="127" customFormat="1"/>
    <row r="12901" s="127" customFormat="1"/>
    <row r="12902" s="127" customFormat="1"/>
    <row r="12903" s="127" customFormat="1"/>
    <row r="12904" s="127" customFormat="1"/>
    <row r="12905" s="127" customFormat="1"/>
    <row r="12906" s="127" customFormat="1"/>
    <row r="12907" s="127" customFormat="1"/>
    <row r="12908" s="127" customFormat="1"/>
    <row r="12909" s="127" customFormat="1"/>
    <row r="12910" s="127" customFormat="1"/>
    <row r="12911" s="127" customFormat="1"/>
    <row r="12912" s="127" customFormat="1"/>
    <row r="12913" s="127" customFormat="1"/>
    <row r="12914" s="127" customFormat="1"/>
    <row r="12915" s="127" customFormat="1"/>
    <row r="12916" s="127" customFormat="1"/>
    <row r="12917" s="127" customFormat="1"/>
    <row r="12918" s="127" customFormat="1"/>
    <row r="12919" s="127" customFormat="1"/>
    <row r="12920" s="127" customFormat="1"/>
    <row r="12921" s="127" customFormat="1"/>
    <row r="12922" s="127" customFormat="1"/>
    <row r="12923" s="127" customFormat="1"/>
    <row r="12924" s="127" customFormat="1"/>
    <row r="12925" s="127" customFormat="1"/>
    <row r="12926" s="127" customFormat="1"/>
    <row r="12927" s="127" customFormat="1"/>
    <row r="12928" s="127" customFormat="1"/>
    <row r="12929" s="127" customFormat="1"/>
    <row r="12930" s="127" customFormat="1"/>
    <row r="12931" s="127" customFormat="1"/>
    <row r="12932" s="127" customFormat="1"/>
    <row r="12933" s="127" customFormat="1"/>
    <row r="12934" s="127" customFormat="1"/>
    <row r="12935" s="127" customFormat="1"/>
    <row r="12936" s="127" customFormat="1"/>
    <row r="12937" s="127" customFormat="1"/>
    <row r="12938" s="127" customFormat="1"/>
    <row r="12939" s="127" customFormat="1"/>
    <row r="12940" s="127" customFormat="1"/>
    <row r="12941" s="127" customFormat="1"/>
    <row r="12942" s="127" customFormat="1"/>
    <row r="12943" s="127" customFormat="1"/>
    <row r="12944" s="127" customFormat="1"/>
    <row r="12945" s="127" customFormat="1"/>
    <row r="12946" s="127" customFormat="1"/>
    <row r="12947" s="127" customFormat="1"/>
    <row r="12948" s="127" customFormat="1"/>
    <row r="12949" s="127" customFormat="1"/>
    <row r="12950" s="127" customFormat="1"/>
    <row r="12951" s="127" customFormat="1"/>
    <row r="12952" s="127" customFormat="1"/>
    <row r="12953" s="127" customFormat="1"/>
    <row r="12954" s="127" customFormat="1"/>
    <row r="12955" s="127" customFormat="1"/>
    <row r="12956" s="127" customFormat="1"/>
    <row r="12957" s="127" customFormat="1"/>
    <row r="12958" s="127" customFormat="1"/>
    <row r="12959" s="127" customFormat="1"/>
    <row r="12960" s="127" customFormat="1"/>
    <row r="12961" s="127" customFormat="1"/>
    <row r="12962" s="127" customFormat="1"/>
    <row r="12963" s="127" customFormat="1"/>
    <row r="12964" s="127" customFormat="1"/>
    <row r="12965" s="127" customFormat="1"/>
    <row r="12966" s="127" customFormat="1"/>
    <row r="12967" s="127" customFormat="1"/>
    <row r="12968" s="127" customFormat="1"/>
    <row r="12969" s="127" customFormat="1"/>
    <row r="12970" s="127" customFormat="1"/>
    <row r="12971" s="127" customFormat="1"/>
    <row r="12972" s="127" customFormat="1"/>
    <row r="12973" s="127" customFormat="1"/>
    <row r="12974" s="127" customFormat="1"/>
    <row r="12975" s="127" customFormat="1"/>
    <row r="12976" s="127" customFormat="1"/>
    <row r="12977" s="127" customFormat="1"/>
    <row r="12978" s="127" customFormat="1"/>
    <row r="12979" s="127" customFormat="1"/>
    <row r="12980" s="127" customFormat="1"/>
    <row r="12981" s="127" customFormat="1"/>
    <row r="12982" s="127" customFormat="1"/>
    <row r="12983" s="127" customFormat="1"/>
    <row r="12984" s="127" customFormat="1"/>
    <row r="12985" s="127" customFormat="1"/>
    <row r="12986" s="127" customFormat="1"/>
    <row r="12987" s="127" customFormat="1"/>
    <row r="12988" s="127" customFormat="1"/>
    <row r="12989" s="127" customFormat="1"/>
    <row r="12990" s="127" customFormat="1"/>
    <row r="12991" s="127" customFormat="1"/>
    <row r="12992" s="127" customFormat="1"/>
    <row r="12993" s="127" customFormat="1"/>
    <row r="12994" s="127" customFormat="1"/>
    <row r="12995" s="127" customFormat="1"/>
    <row r="12996" s="127" customFormat="1"/>
    <row r="12997" s="127" customFormat="1"/>
    <row r="12998" s="127" customFormat="1"/>
    <row r="12999" s="127" customFormat="1"/>
    <row r="13000" s="127" customFormat="1"/>
    <row r="13001" s="127" customFormat="1"/>
    <row r="13002" s="127" customFormat="1"/>
    <row r="13003" s="127" customFormat="1"/>
    <row r="13004" s="127" customFormat="1"/>
    <row r="13005" s="127" customFormat="1"/>
    <row r="13006" s="127" customFormat="1"/>
    <row r="13007" s="127" customFormat="1"/>
    <row r="13008" s="127" customFormat="1"/>
    <row r="13009" s="127" customFormat="1"/>
    <row r="13010" s="127" customFormat="1"/>
    <row r="13011" s="127" customFormat="1"/>
    <row r="13012" s="127" customFormat="1"/>
    <row r="13013" s="127" customFormat="1"/>
    <row r="13014" s="127" customFormat="1"/>
    <row r="13015" s="127" customFormat="1"/>
    <row r="13016" s="127" customFormat="1"/>
    <row r="13017" s="127" customFormat="1"/>
    <row r="13018" s="127" customFormat="1"/>
    <row r="13019" s="127" customFormat="1"/>
    <row r="13020" s="127" customFormat="1"/>
    <row r="13021" s="127" customFormat="1"/>
    <row r="13022" s="127" customFormat="1"/>
    <row r="13023" s="127" customFormat="1"/>
    <row r="13024" s="127" customFormat="1"/>
    <row r="13025" s="127" customFormat="1"/>
    <row r="13026" s="127" customFormat="1"/>
    <row r="13027" s="127" customFormat="1"/>
    <row r="13028" s="127" customFormat="1"/>
    <row r="13029" s="127" customFormat="1"/>
    <row r="13030" s="127" customFormat="1"/>
    <row r="13031" s="127" customFormat="1"/>
    <row r="13032" s="127" customFormat="1"/>
    <row r="13033" s="127" customFormat="1"/>
    <row r="13034" s="127" customFormat="1"/>
    <row r="13035" s="127" customFormat="1"/>
    <row r="13036" s="127" customFormat="1"/>
    <row r="13037" s="127" customFormat="1"/>
    <row r="13038" s="127" customFormat="1"/>
    <row r="13039" s="127" customFormat="1"/>
    <row r="13040" s="127" customFormat="1"/>
    <row r="13041" s="127" customFormat="1"/>
    <row r="13042" s="127" customFormat="1"/>
    <row r="13043" s="127" customFormat="1"/>
    <row r="13044" s="127" customFormat="1"/>
    <row r="13045" s="127" customFormat="1"/>
    <row r="13046" s="127" customFormat="1"/>
    <row r="13047" s="127" customFormat="1"/>
    <row r="13048" s="127" customFormat="1"/>
    <row r="13049" s="127" customFormat="1"/>
    <row r="13050" s="127" customFormat="1"/>
    <row r="13051" s="127" customFormat="1"/>
    <row r="13052" s="127" customFormat="1"/>
    <row r="13053" s="127" customFormat="1"/>
    <row r="13054" s="127" customFormat="1"/>
    <row r="13055" s="127" customFormat="1"/>
    <row r="13056" s="127" customFormat="1"/>
    <row r="13057" s="127" customFormat="1"/>
    <row r="13058" s="127" customFormat="1"/>
    <row r="13059" s="127" customFormat="1"/>
    <row r="13060" s="127" customFormat="1"/>
    <row r="13061" s="127" customFormat="1"/>
    <row r="13062" s="127" customFormat="1"/>
    <row r="13063" s="127" customFormat="1"/>
    <row r="13064" s="127" customFormat="1"/>
    <row r="13065" s="127" customFormat="1"/>
    <row r="13066" s="127" customFormat="1"/>
    <row r="13067" s="127" customFormat="1"/>
    <row r="13068" s="127" customFormat="1"/>
    <row r="13069" s="127" customFormat="1"/>
    <row r="13070" s="127" customFormat="1"/>
    <row r="13071" s="127" customFormat="1"/>
    <row r="13072" s="127" customFormat="1"/>
    <row r="13073" s="127" customFormat="1"/>
    <row r="13074" s="127" customFormat="1"/>
    <row r="13075" s="127" customFormat="1"/>
    <row r="13076" s="127" customFormat="1"/>
    <row r="13077" s="127" customFormat="1"/>
    <row r="13078" s="127" customFormat="1"/>
    <row r="13079" s="127" customFormat="1"/>
    <row r="13080" s="127" customFormat="1"/>
    <row r="13081" s="127" customFormat="1"/>
    <row r="13082" s="127" customFormat="1"/>
    <row r="13083" s="127" customFormat="1"/>
    <row r="13084" s="127" customFormat="1"/>
    <row r="13085" s="127" customFormat="1"/>
    <row r="13086" s="127" customFormat="1"/>
    <row r="13087" s="127" customFormat="1"/>
    <row r="13088" s="127" customFormat="1"/>
    <row r="13089" s="127" customFormat="1"/>
    <row r="13090" s="127" customFormat="1"/>
    <row r="13091" s="127" customFormat="1"/>
    <row r="13092" s="127" customFormat="1"/>
    <row r="13093" s="127" customFormat="1"/>
    <row r="13094" s="127" customFormat="1"/>
    <row r="13095" s="127" customFormat="1"/>
    <row r="13096" s="127" customFormat="1"/>
    <row r="13097" s="127" customFormat="1"/>
    <row r="13098" s="127" customFormat="1"/>
    <row r="13099" s="127" customFormat="1"/>
    <row r="13100" s="127" customFormat="1"/>
    <row r="13101" s="127" customFormat="1"/>
    <row r="13102" s="127" customFormat="1"/>
    <row r="13103" s="127" customFormat="1"/>
    <row r="13104" s="127" customFormat="1"/>
    <row r="13105" s="127" customFormat="1"/>
    <row r="13106" s="127" customFormat="1"/>
    <row r="13107" s="127" customFormat="1"/>
    <row r="13108" s="127" customFormat="1"/>
    <row r="13109" s="127" customFormat="1"/>
    <row r="13110" s="127" customFormat="1"/>
    <row r="13111" s="127" customFormat="1"/>
    <row r="13112" s="127" customFormat="1"/>
    <row r="13113" s="127" customFormat="1"/>
    <row r="13114" s="127" customFormat="1"/>
    <row r="13115" s="127" customFormat="1"/>
    <row r="13116" s="127" customFormat="1"/>
    <row r="13117" s="127" customFormat="1"/>
    <row r="13118" s="127" customFormat="1"/>
    <row r="13119" s="127" customFormat="1"/>
    <row r="13120" s="127" customFormat="1"/>
    <row r="13121" s="127" customFormat="1"/>
    <row r="13122" s="127" customFormat="1"/>
    <row r="13123" s="127" customFormat="1"/>
    <row r="13124" s="127" customFormat="1"/>
    <row r="13125" s="127" customFormat="1"/>
    <row r="13126" s="127" customFormat="1"/>
    <row r="13127" s="127" customFormat="1"/>
    <row r="13128" s="127" customFormat="1"/>
    <row r="13129" s="127" customFormat="1"/>
    <row r="13130" s="127" customFormat="1"/>
    <row r="13131" s="127" customFormat="1"/>
    <row r="13132" s="127" customFormat="1"/>
    <row r="13133" s="127" customFormat="1"/>
    <row r="13134" s="127" customFormat="1"/>
    <row r="13135" s="127" customFormat="1"/>
    <row r="13136" s="127" customFormat="1"/>
    <row r="13137" s="127" customFormat="1"/>
    <row r="13138" s="127" customFormat="1"/>
    <row r="13139" s="127" customFormat="1"/>
    <row r="13140" s="127" customFormat="1"/>
    <row r="13141" s="127" customFormat="1"/>
    <row r="13142" s="127" customFormat="1"/>
    <row r="13143" s="127" customFormat="1"/>
    <row r="13144" s="127" customFormat="1"/>
    <row r="13145" s="127" customFormat="1"/>
    <row r="13146" s="127" customFormat="1"/>
    <row r="13147" s="127" customFormat="1"/>
    <row r="13148" s="127" customFormat="1"/>
    <row r="13149" s="127" customFormat="1"/>
    <row r="13150" s="127" customFormat="1"/>
    <row r="13151" s="127" customFormat="1"/>
    <row r="13152" s="127" customFormat="1"/>
    <row r="13153" s="127" customFormat="1"/>
    <row r="13154" s="127" customFormat="1"/>
    <row r="13155" s="127" customFormat="1"/>
    <row r="13156" s="127" customFormat="1"/>
    <row r="13157" s="127" customFormat="1"/>
    <row r="13158" s="127" customFormat="1"/>
    <row r="13159" s="127" customFormat="1"/>
    <row r="13160" s="127" customFormat="1"/>
    <row r="13161" s="127" customFormat="1"/>
    <row r="13162" s="127" customFormat="1"/>
    <row r="13163" s="127" customFormat="1"/>
    <row r="13164" s="127" customFormat="1"/>
    <row r="13165" s="127" customFormat="1"/>
    <row r="13166" s="127" customFormat="1"/>
    <row r="13167" s="127" customFormat="1"/>
    <row r="13168" s="127" customFormat="1"/>
    <row r="13169" s="127" customFormat="1"/>
    <row r="13170" s="127" customFormat="1"/>
    <row r="13171" s="127" customFormat="1"/>
    <row r="13172" s="127" customFormat="1"/>
    <row r="13173" s="127" customFormat="1"/>
    <row r="13174" s="127" customFormat="1"/>
    <row r="13175" s="127" customFormat="1"/>
    <row r="13176" s="127" customFormat="1"/>
    <row r="13177" s="127" customFormat="1"/>
    <row r="13178" s="127" customFormat="1"/>
    <row r="13179" s="127" customFormat="1"/>
    <row r="13180" s="127" customFormat="1"/>
    <row r="13181" s="127" customFormat="1"/>
    <row r="13182" s="127" customFormat="1"/>
    <row r="13183" s="127" customFormat="1"/>
    <row r="13184" s="127" customFormat="1"/>
    <row r="13185" s="127" customFormat="1"/>
    <row r="13186" s="127" customFormat="1"/>
    <row r="13187" s="127" customFormat="1"/>
    <row r="13188" s="127" customFormat="1"/>
    <row r="13189" s="127" customFormat="1"/>
    <row r="13190" s="127" customFormat="1"/>
    <row r="13191" s="127" customFormat="1"/>
    <row r="13192" s="127" customFormat="1"/>
    <row r="13193" s="127" customFormat="1"/>
    <row r="13194" s="127" customFormat="1"/>
    <row r="13195" s="127" customFormat="1"/>
    <row r="13196" s="127" customFormat="1"/>
    <row r="13197" s="127" customFormat="1"/>
    <row r="13198" s="127" customFormat="1"/>
    <row r="13199" s="127" customFormat="1"/>
    <row r="13200" s="127" customFormat="1"/>
    <row r="13201" s="127" customFormat="1"/>
    <row r="13202" s="127" customFormat="1"/>
    <row r="13203" s="127" customFormat="1"/>
    <row r="13204" s="127" customFormat="1"/>
    <row r="13205" s="127" customFormat="1"/>
    <row r="13206" s="127" customFormat="1"/>
    <row r="13207" s="127" customFormat="1"/>
    <row r="13208" s="127" customFormat="1"/>
    <row r="13209" s="127" customFormat="1"/>
    <row r="13210" s="127" customFormat="1"/>
    <row r="13211" s="127" customFormat="1"/>
    <row r="13212" s="127" customFormat="1"/>
    <row r="13213" s="127" customFormat="1"/>
    <row r="13214" s="127" customFormat="1"/>
    <row r="13215" s="127" customFormat="1"/>
    <row r="13216" s="127" customFormat="1"/>
    <row r="13217" s="127" customFormat="1"/>
    <row r="13218" s="127" customFormat="1"/>
    <row r="13219" s="127" customFormat="1"/>
    <row r="13220" s="127" customFormat="1"/>
    <row r="13221" s="127" customFormat="1"/>
    <row r="13222" s="127" customFormat="1"/>
    <row r="13223" s="127" customFormat="1"/>
    <row r="13224" s="127" customFormat="1"/>
    <row r="13225" s="127" customFormat="1"/>
    <row r="13226" s="127" customFormat="1"/>
    <row r="13227" s="127" customFormat="1"/>
    <row r="13228" s="127" customFormat="1"/>
    <row r="13229" s="127" customFormat="1"/>
    <row r="13230" s="127" customFormat="1"/>
    <row r="13231" s="127" customFormat="1"/>
    <row r="13232" s="127" customFormat="1"/>
    <row r="13233" s="127" customFormat="1"/>
    <row r="13234" s="127" customFormat="1"/>
    <row r="13235" s="127" customFormat="1"/>
    <row r="13236" s="127" customFormat="1"/>
    <row r="13237" s="127" customFormat="1"/>
    <row r="13238" s="127" customFormat="1"/>
    <row r="13239" s="127" customFormat="1"/>
    <row r="13240" s="127" customFormat="1"/>
    <row r="13241" s="127" customFormat="1"/>
    <row r="13242" s="127" customFormat="1"/>
    <row r="13243" s="127" customFormat="1"/>
    <row r="13244" s="127" customFormat="1"/>
    <row r="13245" s="127" customFormat="1"/>
    <row r="13246" s="127" customFormat="1"/>
    <row r="13247" s="127" customFormat="1"/>
    <row r="13248" s="127" customFormat="1"/>
    <row r="13249" s="127" customFormat="1"/>
    <row r="13250" s="127" customFormat="1"/>
    <row r="13251" s="127" customFormat="1"/>
    <row r="13252" s="127" customFormat="1"/>
    <row r="13253" s="127" customFormat="1"/>
    <row r="13254" s="127" customFormat="1"/>
    <row r="13255" s="127" customFormat="1"/>
    <row r="13256" s="127" customFormat="1"/>
    <row r="13257" s="127" customFormat="1"/>
    <row r="13258" s="127" customFormat="1"/>
    <row r="13259" s="127" customFormat="1"/>
    <row r="13260" s="127" customFormat="1"/>
    <row r="13261" s="127" customFormat="1"/>
    <row r="13262" s="127" customFormat="1"/>
    <row r="13263" s="127" customFormat="1"/>
    <row r="13264" s="127" customFormat="1"/>
    <row r="13265" s="127" customFormat="1"/>
    <row r="13266" s="127" customFormat="1"/>
    <row r="13267" s="127" customFormat="1"/>
    <row r="13268" s="127" customFormat="1"/>
    <row r="13269" s="127" customFormat="1"/>
    <row r="13270" s="127" customFormat="1"/>
    <row r="13271" s="127" customFormat="1"/>
    <row r="13272" s="127" customFormat="1"/>
    <row r="13273" s="127" customFormat="1"/>
    <row r="13274" s="127" customFormat="1"/>
    <row r="13275" s="127" customFormat="1"/>
    <row r="13276" s="127" customFormat="1"/>
    <row r="13277" s="127" customFormat="1"/>
    <row r="13278" s="127" customFormat="1"/>
    <row r="13279" s="127" customFormat="1"/>
    <row r="13280" s="127" customFormat="1"/>
    <row r="13281" s="127" customFormat="1"/>
    <row r="13282" s="127" customFormat="1"/>
    <row r="13283" s="127" customFormat="1"/>
    <row r="13284" s="127" customFormat="1"/>
    <row r="13285" s="127" customFormat="1"/>
    <row r="13286" s="127" customFormat="1"/>
    <row r="13287" s="127" customFormat="1"/>
    <row r="13288" s="127" customFormat="1"/>
    <row r="13289" s="127" customFormat="1"/>
    <row r="13290" s="127" customFormat="1"/>
    <row r="13291" s="127" customFormat="1"/>
    <row r="13292" s="127" customFormat="1"/>
    <row r="13293" s="127" customFormat="1"/>
    <row r="13294" s="127" customFormat="1"/>
    <row r="13295" s="127" customFormat="1"/>
    <row r="13296" s="127" customFormat="1"/>
    <row r="13297" s="127" customFormat="1"/>
    <row r="13298" s="127" customFormat="1"/>
    <row r="13299" s="127" customFormat="1"/>
    <row r="13300" s="127" customFormat="1"/>
    <row r="13301" s="127" customFormat="1"/>
    <row r="13302" s="127" customFormat="1"/>
    <row r="13303" s="127" customFormat="1"/>
    <row r="13304" s="127" customFormat="1"/>
    <row r="13305" s="127" customFormat="1"/>
    <row r="13306" s="127" customFormat="1"/>
    <row r="13307" s="127" customFormat="1"/>
    <row r="13308" s="127" customFormat="1"/>
    <row r="13309" s="127" customFormat="1"/>
    <row r="13310" s="127" customFormat="1"/>
    <row r="13311" s="127" customFormat="1"/>
    <row r="13312" s="127" customFormat="1"/>
    <row r="13313" s="127" customFormat="1"/>
    <row r="13314" s="127" customFormat="1"/>
    <row r="13315" s="127" customFormat="1"/>
    <row r="13316" s="127" customFormat="1"/>
    <row r="13317" s="127" customFormat="1"/>
    <row r="13318" s="127" customFormat="1"/>
    <row r="13319" s="127" customFormat="1"/>
    <row r="13320" s="127" customFormat="1"/>
    <row r="13321" s="127" customFormat="1"/>
    <row r="13322" s="127" customFormat="1"/>
    <row r="13323" s="127" customFormat="1"/>
    <row r="13324" s="127" customFormat="1"/>
    <row r="13325" s="127" customFormat="1"/>
    <row r="13326" s="127" customFormat="1"/>
    <row r="13327" s="127" customFormat="1"/>
    <row r="13328" s="127" customFormat="1"/>
    <row r="13329" s="127" customFormat="1"/>
    <row r="13330" s="127" customFormat="1"/>
    <row r="13331" s="127" customFormat="1"/>
    <row r="13332" s="127" customFormat="1"/>
    <row r="13333" s="127" customFormat="1"/>
    <row r="13334" s="127" customFormat="1"/>
    <row r="13335" s="127" customFormat="1"/>
    <row r="13336" s="127" customFormat="1"/>
    <row r="13337" s="127" customFormat="1"/>
    <row r="13338" s="127" customFormat="1"/>
    <row r="13339" s="127" customFormat="1"/>
    <row r="13340" s="127" customFormat="1"/>
    <row r="13341" s="127" customFormat="1"/>
    <row r="13342" s="127" customFormat="1"/>
    <row r="13343" s="127" customFormat="1"/>
    <row r="13344" s="127" customFormat="1"/>
    <row r="13345" s="127" customFormat="1"/>
    <row r="13346" s="127" customFormat="1"/>
    <row r="13347" s="127" customFormat="1"/>
    <row r="13348" s="127" customFormat="1"/>
    <row r="13349" s="127" customFormat="1"/>
    <row r="13350" s="127" customFormat="1"/>
    <row r="13351" s="127" customFormat="1"/>
    <row r="13352" s="127" customFormat="1"/>
    <row r="13353" s="127" customFormat="1"/>
    <row r="13354" s="127" customFormat="1"/>
    <row r="13355" s="127" customFormat="1"/>
    <row r="13356" s="127" customFormat="1"/>
    <row r="13357" s="127" customFormat="1"/>
    <row r="13358" s="127" customFormat="1"/>
    <row r="13359" s="127" customFormat="1"/>
    <row r="13360" s="127" customFormat="1"/>
    <row r="13361" s="127" customFormat="1"/>
    <row r="13362" s="127" customFormat="1"/>
    <row r="13363" s="127" customFormat="1"/>
    <row r="13364" s="127" customFormat="1"/>
    <row r="13365" s="127" customFormat="1"/>
    <row r="13366" s="127" customFormat="1"/>
    <row r="13367" s="127" customFormat="1"/>
    <row r="13368" s="127" customFormat="1"/>
    <row r="13369" s="127" customFormat="1"/>
    <row r="13370" s="127" customFormat="1"/>
    <row r="13371" s="127" customFormat="1"/>
    <row r="13372" s="127" customFormat="1"/>
    <row r="13373" s="127" customFormat="1"/>
    <row r="13374" s="127" customFormat="1"/>
    <row r="13375" s="127" customFormat="1"/>
    <row r="13376" s="127" customFormat="1"/>
    <row r="13377" s="127" customFormat="1"/>
    <row r="13378" s="127" customFormat="1"/>
    <row r="13379" s="127" customFormat="1"/>
    <row r="13380" s="127" customFormat="1"/>
    <row r="13381" s="127" customFormat="1"/>
    <row r="13382" s="127" customFormat="1"/>
    <row r="13383" s="127" customFormat="1"/>
    <row r="13384" s="127" customFormat="1"/>
    <row r="13385" s="127" customFormat="1"/>
    <row r="13386" s="127" customFormat="1"/>
    <row r="13387" s="127" customFormat="1"/>
    <row r="13388" s="127" customFormat="1"/>
    <row r="13389" s="127" customFormat="1"/>
    <row r="13390" s="127" customFormat="1"/>
    <row r="13391" s="127" customFormat="1"/>
    <row r="13392" s="127" customFormat="1"/>
    <row r="13393" s="127" customFormat="1"/>
    <row r="13394" s="127" customFormat="1"/>
    <row r="13395" s="127" customFormat="1"/>
    <row r="13396" s="127" customFormat="1"/>
    <row r="13397" s="127" customFormat="1"/>
    <row r="13398" s="127" customFormat="1"/>
    <row r="13399" s="127" customFormat="1"/>
    <row r="13400" s="127" customFormat="1"/>
    <row r="13401" s="127" customFormat="1"/>
    <row r="13402" s="127" customFormat="1"/>
    <row r="13403" s="127" customFormat="1"/>
    <row r="13404" s="127" customFormat="1"/>
    <row r="13405" s="127" customFormat="1"/>
    <row r="13406" s="127" customFormat="1"/>
    <row r="13407" s="127" customFormat="1"/>
    <row r="13408" s="127" customFormat="1"/>
    <row r="13409" s="127" customFormat="1"/>
    <row r="13410" s="127" customFormat="1"/>
    <row r="13411" s="127" customFormat="1"/>
    <row r="13412" s="127" customFormat="1"/>
    <row r="13413" s="127" customFormat="1"/>
    <row r="13414" s="127" customFormat="1"/>
    <row r="13415" s="127" customFormat="1"/>
    <row r="13416" s="127" customFormat="1"/>
    <row r="13417" s="127" customFormat="1"/>
    <row r="13418" s="127" customFormat="1"/>
    <row r="13419" s="127" customFormat="1"/>
    <row r="13420" s="127" customFormat="1"/>
    <row r="13421" s="127" customFormat="1"/>
    <row r="13422" s="127" customFormat="1"/>
    <row r="13423" s="127" customFormat="1"/>
    <row r="13424" s="127" customFormat="1"/>
    <row r="13425" s="127" customFormat="1"/>
    <row r="13426" s="127" customFormat="1"/>
    <row r="13427" s="127" customFormat="1"/>
    <row r="13428" s="127" customFormat="1"/>
    <row r="13429" s="127" customFormat="1"/>
    <row r="13430" s="127" customFormat="1"/>
    <row r="13431" s="127" customFormat="1"/>
    <row r="13432" s="127" customFormat="1"/>
    <row r="13433" s="127" customFormat="1"/>
    <row r="13434" s="127" customFormat="1"/>
    <row r="13435" s="127" customFormat="1"/>
    <row r="13436" s="127" customFormat="1"/>
    <row r="13437" s="127" customFormat="1"/>
    <row r="13438" s="127" customFormat="1"/>
    <row r="13439" s="127" customFormat="1"/>
    <row r="13440" s="127" customFormat="1"/>
    <row r="13441" s="127" customFormat="1"/>
    <row r="13442" s="127" customFormat="1"/>
    <row r="13443" s="127" customFormat="1"/>
    <row r="13444" s="127" customFormat="1"/>
    <row r="13445" s="127" customFormat="1"/>
    <row r="13446" s="127" customFormat="1"/>
    <row r="13447" s="127" customFormat="1"/>
    <row r="13448" s="127" customFormat="1"/>
    <row r="13449" s="127" customFormat="1"/>
    <row r="13450" s="127" customFormat="1"/>
    <row r="13451" s="127" customFormat="1"/>
    <row r="13452" s="127" customFormat="1"/>
    <row r="13453" s="127" customFormat="1"/>
    <row r="13454" s="127" customFormat="1"/>
    <row r="13455" s="127" customFormat="1"/>
    <row r="13456" s="127" customFormat="1"/>
    <row r="13457" s="127" customFormat="1"/>
    <row r="13458" s="127" customFormat="1"/>
    <row r="13459" s="127" customFormat="1"/>
    <row r="13460" s="127" customFormat="1"/>
    <row r="13461" s="127" customFormat="1"/>
    <row r="13462" s="127" customFormat="1"/>
    <row r="13463" s="127" customFormat="1"/>
    <row r="13464" s="127" customFormat="1"/>
    <row r="13465" s="127" customFormat="1"/>
    <row r="13466" s="127" customFormat="1"/>
    <row r="13467" s="127" customFormat="1"/>
    <row r="13468" s="127" customFormat="1"/>
    <row r="13469" s="127" customFormat="1"/>
    <row r="13470" s="127" customFormat="1"/>
    <row r="13471" s="127" customFormat="1"/>
    <row r="13472" s="127" customFormat="1"/>
    <row r="13473" s="127" customFormat="1"/>
    <row r="13474" s="127" customFormat="1"/>
    <row r="13475" s="127" customFormat="1"/>
    <row r="13476" s="127" customFormat="1"/>
    <row r="13477" s="127" customFormat="1"/>
    <row r="13478" s="127" customFormat="1"/>
    <row r="13479" s="127" customFormat="1"/>
    <row r="13480" s="127" customFormat="1"/>
    <row r="13481" s="127" customFormat="1"/>
    <row r="13482" s="127" customFormat="1"/>
    <row r="13483" s="127" customFormat="1"/>
    <row r="13484" s="127" customFormat="1"/>
    <row r="13485" s="127" customFormat="1"/>
    <row r="13486" s="127" customFormat="1"/>
    <row r="13487" s="127" customFormat="1"/>
    <row r="13488" s="127" customFormat="1"/>
    <row r="13489" s="127" customFormat="1"/>
    <row r="13490" s="127" customFormat="1"/>
    <row r="13491" s="127" customFormat="1"/>
    <row r="13492" s="127" customFormat="1"/>
    <row r="13493" s="127" customFormat="1"/>
    <row r="13494" s="127" customFormat="1"/>
    <row r="13495" s="127" customFormat="1"/>
    <row r="13496" s="127" customFormat="1"/>
    <row r="13497" s="127" customFormat="1"/>
    <row r="13498" s="127" customFormat="1"/>
    <row r="13499" s="127" customFormat="1"/>
    <row r="13500" s="127" customFormat="1"/>
    <row r="13501" s="127" customFormat="1"/>
    <row r="13502" s="127" customFormat="1"/>
    <row r="13503" s="127" customFormat="1"/>
    <row r="13504" s="127" customFormat="1"/>
    <row r="13505" s="127" customFormat="1"/>
    <row r="13506" s="127" customFormat="1"/>
    <row r="13507" s="127" customFormat="1"/>
    <row r="13508" s="127" customFormat="1"/>
    <row r="13509" s="127" customFormat="1"/>
    <row r="13510" s="127" customFormat="1"/>
    <row r="13511" s="127" customFormat="1"/>
    <row r="13512" s="127" customFormat="1"/>
    <row r="13513" s="127" customFormat="1"/>
    <row r="13514" s="127" customFormat="1"/>
    <row r="13515" s="127" customFormat="1"/>
    <row r="13516" s="127" customFormat="1"/>
    <row r="13517" s="127" customFormat="1"/>
    <row r="13518" s="127" customFormat="1"/>
    <row r="13519" s="127" customFormat="1"/>
    <row r="13520" s="127" customFormat="1"/>
    <row r="13521" s="127" customFormat="1"/>
    <row r="13522" s="127" customFormat="1"/>
    <row r="13523" s="127" customFormat="1"/>
    <row r="13524" s="127" customFormat="1"/>
    <row r="13525" s="127" customFormat="1"/>
    <row r="13526" s="127" customFormat="1"/>
    <row r="13527" s="127" customFormat="1"/>
    <row r="13528" s="127" customFormat="1"/>
    <row r="13529" s="127" customFormat="1"/>
    <row r="13530" s="127" customFormat="1"/>
    <row r="13531" s="127" customFormat="1"/>
    <row r="13532" s="127" customFormat="1"/>
    <row r="13533" s="127" customFormat="1"/>
    <row r="13534" s="127" customFormat="1"/>
    <row r="13535" s="127" customFormat="1"/>
    <row r="13536" s="127" customFormat="1"/>
    <row r="13537" s="127" customFormat="1"/>
    <row r="13538" s="127" customFormat="1"/>
    <row r="13539" s="127" customFormat="1"/>
    <row r="13540" s="127" customFormat="1"/>
    <row r="13541" s="127" customFormat="1"/>
    <row r="13542" s="127" customFormat="1"/>
    <row r="13543" s="127" customFormat="1"/>
    <row r="13544" s="127" customFormat="1"/>
    <row r="13545" s="127" customFormat="1"/>
    <row r="13546" s="127" customFormat="1"/>
    <row r="13547" s="127" customFormat="1"/>
    <row r="13548" s="127" customFormat="1"/>
    <row r="13549" s="127" customFormat="1"/>
    <row r="13550" s="127" customFormat="1"/>
    <row r="13551" s="127" customFormat="1"/>
    <row r="13552" s="127" customFormat="1"/>
    <row r="13553" s="127" customFormat="1"/>
    <row r="13554" s="127" customFormat="1"/>
    <row r="13555" s="127" customFormat="1"/>
    <row r="13556" s="127" customFormat="1"/>
    <row r="13557" s="127" customFormat="1"/>
    <row r="13558" s="127" customFormat="1"/>
    <row r="13559" s="127" customFormat="1"/>
    <row r="13560" s="127" customFormat="1"/>
    <row r="13561" s="127" customFormat="1"/>
    <row r="13562" s="127" customFormat="1"/>
    <row r="13563" s="127" customFormat="1"/>
    <row r="13564" s="127" customFormat="1"/>
    <row r="13565" s="127" customFormat="1"/>
    <row r="13566" s="127" customFormat="1"/>
    <row r="13567" s="127" customFormat="1"/>
    <row r="13568" s="127" customFormat="1"/>
    <row r="13569" s="127" customFormat="1"/>
    <row r="13570" s="127" customFormat="1"/>
    <row r="13571" s="127" customFormat="1"/>
    <row r="13572" s="127" customFormat="1"/>
    <row r="13573" s="127" customFormat="1"/>
    <row r="13574" s="127" customFormat="1"/>
    <row r="13575" s="127" customFormat="1"/>
    <row r="13576" s="127" customFormat="1"/>
    <row r="13577" s="127" customFormat="1"/>
    <row r="13578" s="127" customFormat="1"/>
    <row r="13579" s="127" customFormat="1"/>
    <row r="13580" s="127" customFormat="1"/>
    <row r="13581" s="127" customFormat="1"/>
    <row r="13582" s="127" customFormat="1"/>
    <row r="13583" s="127" customFormat="1"/>
    <row r="13584" s="127" customFormat="1"/>
    <row r="13585" s="127" customFormat="1"/>
    <row r="13586" s="127" customFormat="1"/>
    <row r="13587" s="127" customFormat="1"/>
    <row r="13588" s="127" customFormat="1"/>
    <row r="13589" s="127" customFormat="1"/>
    <row r="13590" s="127" customFormat="1"/>
    <row r="13591" s="127" customFormat="1"/>
    <row r="13592" s="127" customFormat="1"/>
    <row r="13593" s="127" customFormat="1"/>
    <row r="13594" s="127" customFormat="1"/>
    <row r="13595" s="127" customFormat="1"/>
    <row r="13596" s="127" customFormat="1"/>
    <row r="13597" s="127" customFormat="1"/>
    <row r="13598" s="127" customFormat="1"/>
    <row r="13599" s="127" customFormat="1"/>
    <row r="13600" s="127" customFormat="1"/>
    <row r="13601" s="127" customFormat="1"/>
    <row r="13602" s="127" customFormat="1"/>
    <row r="13603" s="127" customFormat="1"/>
    <row r="13604" s="127" customFormat="1"/>
    <row r="13605" s="127" customFormat="1"/>
    <row r="13606" s="127" customFormat="1"/>
    <row r="13607" s="127" customFormat="1"/>
    <row r="13608" s="127" customFormat="1"/>
    <row r="13609" s="127" customFormat="1"/>
    <row r="13610" s="127" customFormat="1"/>
    <row r="13611" s="127" customFormat="1"/>
    <row r="13612" s="127" customFormat="1"/>
    <row r="13613" s="127" customFormat="1"/>
    <row r="13614" s="127" customFormat="1"/>
    <row r="13615" s="127" customFormat="1"/>
    <row r="13616" s="127" customFormat="1"/>
    <row r="13617" s="127" customFormat="1"/>
    <row r="13618" s="127" customFormat="1"/>
    <row r="13619" s="127" customFormat="1"/>
    <row r="13620" s="127" customFormat="1"/>
    <row r="13621" s="127" customFormat="1"/>
    <row r="13622" s="127" customFormat="1"/>
    <row r="13623" s="127" customFormat="1"/>
    <row r="13624" s="127" customFormat="1"/>
    <row r="13625" s="127" customFormat="1"/>
    <row r="13626" s="127" customFormat="1"/>
    <row r="13627" s="127" customFormat="1"/>
    <row r="13628" s="127" customFormat="1"/>
    <row r="13629" s="127" customFormat="1"/>
    <row r="13630" s="127" customFormat="1"/>
    <row r="13631" s="127" customFormat="1"/>
    <row r="13632" s="127" customFormat="1"/>
    <row r="13633" s="127" customFormat="1"/>
    <row r="13634" s="127" customFormat="1"/>
    <row r="13635" s="127" customFormat="1"/>
    <row r="13636" s="127" customFormat="1"/>
    <row r="13637" s="127" customFormat="1"/>
    <row r="13638" s="127" customFormat="1"/>
    <row r="13639" s="127" customFormat="1"/>
    <row r="13640" s="127" customFormat="1"/>
    <row r="13641" s="127" customFormat="1"/>
    <row r="13642" s="127" customFormat="1"/>
    <row r="13643" s="127" customFormat="1"/>
    <row r="13644" s="127" customFormat="1"/>
    <row r="13645" s="127" customFormat="1"/>
    <row r="13646" s="127" customFormat="1"/>
    <row r="13647" s="127" customFormat="1"/>
    <row r="13648" s="127" customFormat="1"/>
    <row r="13649" s="127" customFormat="1"/>
    <row r="13650" s="127" customFormat="1"/>
    <row r="13651" s="127" customFormat="1"/>
    <row r="13652" s="127" customFormat="1"/>
    <row r="13653" s="127" customFormat="1"/>
    <row r="13654" s="127" customFormat="1"/>
    <row r="13655" s="127" customFormat="1"/>
    <row r="13656" s="127" customFormat="1"/>
    <row r="13657" s="127" customFormat="1"/>
    <row r="13658" s="127" customFormat="1"/>
    <row r="13659" s="127" customFormat="1"/>
    <row r="13660" s="127" customFormat="1"/>
    <row r="13661" s="127" customFormat="1"/>
    <row r="13662" s="127" customFormat="1"/>
    <row r="13663" s="127" customFormat="1"/>
    <row r="13664" s="127" customFormat="1"/>
    <row r="13665" s="127" customFormat="1"/>
    <row r="13666" s="127" customFormat="1"/>
    <row r="13667" s="127" customFormat="1"/>
    <row r="13668" s="127" customFormat="1"/>
    <row r="13669" s="127" customFormat="1"/>
    <row r="13670" s="127" customFormat="1"/>
    <row r="13671" s="127" customFormat="1"/>
    <row r="13672" s="127" customFormat="1"/>
    <row r="13673" s="127" customFormat="1"/>
    <row r="13674" s="127" customFormat="1"/>
    <row r="13675" s="127" customFormat="1"/>
    <row r="13676" s="127" customFormat="1"/>
    <row r="13677" s="127" customFormat="1"/>
    <row r="13678" s="127" customFormat="1"/>
    <row r="13679" s="127" customFormat="1"/>
    <row r="13680" s="127" customFormat="1"/>
    <row r="13681" s="127" customFormat="1"/>
    <row r="13682" s="127" customFormat="1"/>
    <row r="13683" s="127" customFormat="1"/>
    <row r="13684" s="127" customFormat="1"/>
    <row r="13685" s="127" customFormat="1"/>
    <row r="13686" s="127" customFormat="1"/>
    <row r="13687" s="127" customFormat="1"/>
    <row r="13688" s="127" customFormat="1"/>
    <row r="13689" s="127" customFormat="1"/>
    <row r="13690" s="127" customFormat="1"/>
    <row r="13691" s="127" customFormat="1"/>
    <row r="13692" s="127" customFormat="1"/>
    <row r="13693" s="127" customFormat="1"/>
    <row r="13694" s="127" customFormat="1"/>
    <row r="13695" s="127" customFormat="1"/>
    <row r="13696" s="127" customFormat="1"/>
    <row r="13697" s="127" customFormat="1"/>
    <row r="13698" s="127" customFormat="1"/>
    <row r="13699" s="127" customFormat="1"/>
    <row r="13700" s="127" customFormat="1"/>
    <row r="13701" s="127" customFormat="1"/>
    <row r="13702" s="127" customFormat="1"/>
    <row r="13703" s="127" customFormat="1"/>
    <row r="13704" s="127" customFormat="1"/>
    <row r="13705" s="127" customFormat="1"/>
    <row r="13706" s="127" customFormat="1"/>
    <row r="13707" s="127" customFormat="1"/>
    <row r="13708" s="127" customFormat="1"/>
    <row r="13709" s="127" customFormat="1"/>
    <row r="13710" s="127" customFormat="1"/>
    <row r="13711" s="127" customFormat="1"/>
    <row r="13712" s="127" customFormat="1"/>
    <row r="13713" s="127" customFormat="1"/>
    <row r="13714" s="127" customFormat="1"/>
    <row r="13715" s="127" customFormat="1"/>
    <row r="13716" s="127" customFormat="1"/>
    <row r="13717" s="127" customFormat="1"/>
    <row r="13718" s="127" customFormat="1"/>
    <row r="13719" s="127" customFormat="1"/>
    <row r="13720" s="127" customFormat="1"/>
    <row r="13721" s="127" customFormat="1"/>
    <row r="13722" s="127" customFormat="1"/>
    <row r="13723" s="127" customFormat="1"/>
    <row r="13724" s="127" customFormat="1"/>
    <row r="13725" s="127" customFormat="1"/>
    <row r="13726" s="127" customFormat="1"/>
    <row r="13727" s="127" customFormat="1"/>
    <row r="13728" s="127" customFormat="1"/>
    <row r="13729" s="127" customFormat="1"/>
    <row r="13730" s="127" customFormat="1"/>
    <row r="13731" s="127" customFormat="1"/>
    <row r="13732" s="127" customFormat="1"/>
    <row r="13733" s="127" customFormat="1"/>
    <row r="13734" s="127" customFormat="1"/>
    <row r="13735" s="127" customFormat="1"/>
    <row r="13736" s="127" customFormat="1"/>
    <row r="13737" s="127" customFormat="1"/>
    <row r="13738" s="127" customFormat="1"/>
    <row r="13739" s="127" customFormat="1"/>
    <row r="13740" s="127" customFormat="1"/>
    <row r="13741" s="127" customFormat="1"/>
    <row r="13742" s="127" customFormat="1"/>
    <row r="13743" s="127" customFormat="1"/>
    <row r="13744" s="127" customFormat="1"/>
    <row r="13745" s="127" customFormat="1"/>
    <row r="13746" s="127" customFormat="1"/>
    <row r="13747" s="127" customFormat="1"/>
    <row r="13748" s="127" customFormat="1"/>
    <row r="13749" s="127" customFormat="1"/>
    <row r="13750" s="127" customFormat="1"/>
    <row r="13751" s="127" customFormat="1"/>
    <row r="13752" s="127" customFormat="1"/>
    <row r="13753" s="127" customFormat="1"/>
    <row r="13754" s="127" customFormat="1"/>
    <row r="13755" s="127" customFormat="1"/>
    <row r="13756" s="127" customFormat="1"/>
    <row r="13757" s="127" customFormat="1"/>
    <row r="13758" s="127" customFormat="1"/>
    <row r="13759" s="127" customFormat="1"/>
    <row r="13760" s="127" customFormat="1"/>
    <row r="13761" s="127" customFormat="1"/>
    <row r="13762" s="127" customFormat="1"/>
    <row r="13763" s="127" customFormat="1"/>
    <row r="13764" s="127" customFormat="1"/>
    <row r="13765" s="127" customFormat="1"/>
    <row r="13766" s="127" customFormat="1"/>
    <row r="13767" s="127" customFormat="1"/>
    <row r="13768" s="127" customFormat="1"/>
    <row r="13769" s="127" customFormat="1"/>
    <row r="13770" s="127" customFormat="1"/>
    <row r="13771" s="127" customFormat="1"/>
    <row r="13772" s="127" customFormat="1"/>
    <row r="13773" s="127" customFormat="1"/>
    <row r="13774" s="127" customFormat="1"/>
    <row r="13775" s="127" customFormat="1"/>
    <row r="13776" s="127" customFormat="1"/>
    <row r="13777" s="127" customFormat="1"/>
    <row r="13778" s="127" customFormat="1"/>
    <row r="13779" s="127" customFormat="1"/>
    <row r="13780" s="127" customFormat="1"/>
    <row r="13781" s="127" customFormat="1"/>
    <row r="13782" s="127" customFormat="1"/>
    <row r="13783" s="127" customFormat="1"/>
    <row r="13784" s="127" customFormat="1"/>
    <row r="13785" s="127" customFormat="1"/>
    <row r="13786" s="127" customFormat="1"/>
    <row r="13787" s="127" customFormat="1"/>
    <row r="13788" s="127" customFormat="1"/>
    <row r="13789" s="127" customFormat="1"/>
    <row r="13790" s="127" customFormat="1"/>
    <row r="13791" s="127" customFormat="1"/>
    <row r="13792" s="127" customFormat="1"/>
    <row r="13793" s="127" customFormat="1"/>
    <row r="13794" s="127" customFormat="1"/>
    <row r="13795" s="127" customFormat="1"/>
    <row r="13796" s="127" customFormat="1"/>
    <row r="13797" s="127" customFormat="1"/>
    <row r="13798" s="127" customFormat="1"/>
    <row r="13799" s="127" customFormat="1"/>
    <row r="13800" s="127" customFormat="1"/>
    <row r="13801" s="127" customFormat="1"/>
    <row r="13802" s="127" customFormat="1"/>
    <row r="13803" s="127" customFormat="1"/>
    <row r="13804" s="127" customFormat="1"/>
    <row r="13805" s="127" customFormat="1"/>
    <row r="13806" s="127" customFormat="1"/>
    <row r="13807" s="127" customFormat="1"/>
    <row r="13808" s="127" customFormat="1"/>
    <row r="13809" s="127" customFormat="1"/>
    <row r="13810" s="127" customFormat="1"/>
    <row r="13811" s="127" customFormat="1"/>
    <row r="13812" s="127" customFormat="1"/>
    <row r="13813" s="127" customFormat="1"/>
    <row r="13814" s="127" customFormat="1"/>
    <row r="13815" s="127" customFormat="1"/>
    <row r="13816" s="127" customFormat="1"/>
    <row r="13817" s="127" customFormat="1"/>
    <row r="13818" s="127" customFormat="1"/>
    <row r="13819" s="127" customFormat="1"/>
    <row r="13820" s="127" customFormat="1"/>
    <row r="13821" s="127" customFormat="1"/>
    <row r="13822" s="127" customFormat="1"/>
    <row r="13823" s="127" customFormat="1"/>
    <row r="13824" s="127" customFormat="1"/>
    <row r="13825" s="127" customFormat="1"/>
    <row r="13826" s="127" customFormat="1"/>
    <row r="13827" s="127" customFormat="1"/>
    <row r="13828" s="127" customFormat="1"/>
    <row r="13829" s="127" customFormat="1"/>
    <row r="13830" s="127" customFormat="1"/>
    <row r="13831" s="127" customFormat="1"/>
    <row r="13832" s="127" customFormat="1"/>
    <row r="13833" s="127" customFormat="1"/>
    <row r="13834" s="127" customFormat="1"/>
    <row r="13835" s="127" customFormat="1"/>
    <row r="13836" s="127" customFormat="1"/>
    <row r="13837" s="127" customFormat="1"/>
    <row r="13838" s="127" customFormat="1"/>
    <row r="13839" s="127" customFormat="1"/>
    <row r="13840" s="127" customFormat="1"/>
    <row r="13841" s="127" customFormat="1"/>
    <row r="13842" s="127" customFormat="1"/>
    <row r="13843" s="127" customFormat="1"/>
    <row r="13844" s="127" customFormat="1"/>
    <row r="13845" s="127" customFormat="1"/>
    <row r="13846" s="127" customFormat="1"/>
    <row r="13847" s="127" customFormat="1"/>
    <row r="13848" s="127" customFormat="1"/>
    <row r="13849" s="127" customFormat="1"/>
    <row r="13850" s="127" customFormat="1"/>
    <row r="13851" s="127" customFormat="1"/>
    <row r="13852" s="127" customFormat="1"/>
    <row r="13853" s="127" customFormat="1"/>
    <row r="13854" s="127" customFormat="1"/>
    <row r="13855" s="127" customFormat="1"/>
    <row r="13856" s="127" customFormat="1"/>
    <row r="13857" s="127" customFormat="1"/>
    <row r="13858" s="127" customFormat="1"/>
    <row r="13859" s="127" customFormat="1"/>
    <row r="13860" s="127" customFormat="1"/>
    <row r="13861" s="127" customFormat="1"/>
    <row r="13862" s="127" customFormat="1"/>
    <row r="13863" s="127" customFormat="1"/>
    <row r="13864" s="127" customFormat="1"/>
    <row r="13865" s="127" customFormat="1"/>
    <row r="13866" s="127" customFormat="1"/>
    <row r="13867" s="127" customFormat="1"/>
    <row r="13868" s="127" customFormat="1"/>
    <row r="13869" s="127" customFormat="1"/>
    <row r="13870" s="127" customFormat="1"/>
    <row r="13871" s="127" customFormat="1"/>
    <row r="13872" s="127" customFormat="1"/>
    <row r="13873" s="127" customFormat="1"/>
    <row r="13874" s="127" customFormat="1"/>
    <row r="13875" s="127" customFormat="1"/>
    <row r="13876" s="127" customFormat="1"/>
    <row r="13877" s="127" customFormat="1"/>
    <row r="13878" s="127" customFormat="1"/>
    <row r="13879" s="127" customFormat="1"/>
    <row r="13880" s="127" customFormat="1"/>
    <row r="13881" s="127" customFormat="1"/>
    <row r="13882" s="127" customFormat="1"/>
    <row r="13883" s="127" customFormat="1"/>
    <row r="13884" s="127" customFormat="1"/>
    <row r="13885" s="127" customFormat="1"/>
    <row r="13886" s="127" customFormat="1"/>
    <row r="13887" s="127" customFormat="1"/>
    <row r="13888" s="127" customFormat="1"/>
    <row r="13889" s="127" customFormat="1"/>
    <row r="13890" s="127" customFormat="1"/>
    <row r="13891" s="127" customFormat="1"/>
    <row r="13892" s="127" customFormat="1"/>
    <row r="13893" s="127" customFormat="1"/>
    <row r="13894" s="127" customFormat="1"/>
    <row r="13895" s="127" customFormat="1"/>
    <row r="13896" s="127" customFormat="1"/>
    <row r="13897" s="127" customFormat="1"/>
    <row r="13898" s="127" customFormat="1"/>
    <row r="13899" s="127" customFormat="1"/>
    <row r="13900" s="127" customFormat="1"/>
    <row r="13901" s="127" customFormat="1"/>
    <row r="13902" s="127" customFormat="1"/>
    <row r="13903" s="127" customFormat="1"/>
    <row r="13904" s="127" customFormat="1"/>
    <row r="13905" s="127" customFormat="1"/>
    <row r="13906" s="127" customFormat="1"/>
    <row r="13907" s="127" customFormat="1"/>
    <row r="13908" s="127" customFormat="1"/>
    <row r="13909" s="127" customFormat="1"/>
    <row r="13910" s="127" customFormat="1"/>
    <row r="13911" s="127" customFormat="1"/>
    <row r="13912" s="127" customFormat="1"/>
    <row r="13913" s="127" customFormat="1"/>
    <row r="13914" s="127" customFormat="1"/>
    <row r="13915" s="127" customFormat="1"/>
    <row r="13916" s="127" customFormat="1"/>
    <row r="13917" s="127" customFormat="1"/>
    <row r="13918" s="127" customFormat="1"/>
    <row r="13919" s="127" customFormat="1"/>
    <row r="13920" s="127" customFormat="1"/>
    <row r="13921" s="127" customFormat="1"/>
    <row r="13922" s="127" customFormat="1"/>
    <row r="13923" s="127" customFormat="1"/>
    <row r="13924" s="127" customFormat="1"/>
    <row r="13925" s="127" customFormat="1"/>
    <row r="13926" s="127" customFormat="1"/>
    <row r="13927" s="127" customFormat="1"/>
    <row r="13928" s="127" customFormat="1"/>
    <row r="13929" s="127" customFormat="1"/>
    <row r="13930" s="127" customFormat="1"/>
    <row r="13931" s="127" customFormat="1"/>
    <row r="13932" s="127" customFormat="1"/>
    <row r="13933" s="127" customFormat="1"/>
    <row r="13934" s="127" customFormat="1"/>
    <row r="13935" s="127" customFormat="1"/>
    <row r="13936" s="127" customFormat="1"/>
    <row r="13937" s="127" customFormat="1"/>
    <row r="13938" s="127" customFormat="1"/>
    <row r="13939" s="127" customFormat="1"/>
    <row r="13940" s="127" customFormat="1"/>
    <row r="13941" s="127" customFormat="1"/>
    <row r="13942" s="127" customFormat="1"/>
    <row r="13943" s="127" customFormat="1"/>
    <row r="13944" s="127" customFormat="1"/>
    <row r="13945" s="127" customFormat="1"/>
    <row r="13946" s="127" customFormat="1"/>
    <row r="13947" s="127" customFormat="1"/>
    <row r="13948" s="127" customFormat="1"/>
    <row r="13949" s="127" customFormat="1"/>
    <row r="13950" s="127" customFormat="1"/>
    <row r="13951" s="127" customFormat="1"/>
    <row r="13952" s="127" customFormat="1"/>
    <row r="13953" s="127" customFormat="1"/>
    <row r="13954" s="127" customFormat="1"/>
    <row r="13955" s="127" customFormat="1"/>
    <row r="13956" s="127" customFormat="1"/>
    <row r="13957" s="127" customFormat="1"/>
    <row r="13958" s="127" customFormat="1"/>
    <row r="13959" s="127" customFormat="1"/>
    <row r="13960" s="127" customFormat="1"/>
    <row r="13961" s="127" customFormat="1"/>
    <row r="13962" s="127" customFormat="1"/>
    <row r="13963" s="127" customFormat="1"/>
    <row r="13964" s="127" customFormat="1"/>
    <row r="13965" s="127" customFormat="1"/>
    <row r="13966" s="127" customFormat="1"/>
    <row r="13967" s="127" customFormat="1"/>
    <row r="13968" s="127" customFormat="1"/>
    <row r="13969" s="127" customFormat="1"/>
    <row r="13970" s="127" customFormat="1"/>
    <row r="13971" s="127" customFormat="1"/>
    <row r="13972" s="127" customFormat="1"/>
    <row r="13973" s="127" customFormat="1"/>
    <row r="13974" s="127" customFormat="1"/>
    <row r="13975" s="127" customFormat="1"/>
    <row r="13976" s="127" customFormat="1"/>
    <row r="13977" s="127" customFormat="1"/>
    <row r="13978" s="127" customFormat="1"/>
    <row r="13979" s="127" customFormat="1"/>
    <row r="13980" s="127" customFormat="1"/>
    <row r="13981" s="127" customFormat="1"/>
    <row r="13982" s="127" customFormat="1"/>
    <row r="13983" s="127" customFormat="1"/>
    <row r="13984" s="127" customFormat="1"/>
    <row r="13985" s="127" customFormat="1"/>
    <row r="13986" s="127" customFormat="1"/>
    <row r="13987" s="127" customFormat="1"/>
    <row r="13988" s="127" customFormat="1"/>
    <row r="13989" s="127" customFormat="1"/>
    <row r="13990" s="127" customFormat="1"/>
    <row r="13991" s="127" customFormat="1"/>
    <row r="13992" s="127" customFormat="1"/>
    <row r="13993" s="127" customFormat="1"/>
    <row r="13994" s="127" customFormat="1"/>
    <row r="13995" s="127" customFormat="1"/>
    <row r="13996" s="127" customFormat="1"/>
    <row r="13997" s="127" customFormat="1"/>
    <row r="13998" s="127" customFormat="1"/>
    <row r="13999" s="127" customFormat="1"/>
    <row r="14000" s="127" customFormat="1"/>
    <row r="14001" s="127" customFormat="1"/>
    <row r="14002" s="127" customFormat="1"/>
    <row r="14003" s="127" customFormat="1"/>
    <row r="14004" s="127" customFormat="1"/>
    <row r="14005" s="127" customFormat="1"/>
    <row r="14006" s="127" customFormat="1"/>
    <row r="14007" s="127" customFormat="1"/>
    <row r="14008" s="127" customFormat="1"/>
    <row r="14009" s="127" customFormat="1"/>
    <row r="14010" s="127" customFormat="1"/>
    <row r="14011" s="127" customFormat="1"/>
    <row r="14012" s="127" customFormat="1"/>
    <row r="14013" s="127" customFormat="1"/>
    <row r="14014" s="127" customFormat="1"/>
    <row r="14015" s="127" customFormat="1"/>
    <row r="14016" s="127" customFormat="1"/>
    <row r="14017" s="127" customFormat="1"/>
    <row r="14018" s="127" customFormat="1"/>
    <row r="14019" s="127" customFormat="1"/>
    <row r="14020" s="127" customFormat="1"/>
    <row r="14021" s="127" customFormat="1"/>
    <row r="14022" s="127" customFormat="1"/>
    <row r="14023" s="127" customFormat="1"/>
    <row r="14024" s="127" customFormat="1"/>
    <row r="14025" s="127" customFormat="1"/>
    <row r="14026" s="127" customFormat="1"/>
    <row r="14027" s="127" customFormat="1"/>
    <row r="14028" s="127" customFormat="1"/>
    <row r="14029" s="127" customFormat="1"/>
    <row r="14030" s="127" customFormat="1"/>
    <row r="14031" s="127" customFormat="1"/>
    <row r="14032" s="127" customFormat="1"/>
    <row r="14033" s="127" customFormat="1"/>
    <row r="14034" s="127" customFormat="1"/>
    <row r="14035" s="127" customFormat="1"/>
    <row r="14036" s="127" customFormat="1"/>
    <row r="14037" s="127" customFormat="1"/>
    <row r="14038" s="127" customFormat="1"/>
    <row r="14039" s="127" customFormat="1"/>
    <row r="14040" s="127" customFormat="1"/>
    <row r="14041" s="127" customFormat="1"/>
    <row r="14042" s="127" customFormat="1"/>
    <row r="14043" s="127" customFormat="1"/>
    <row r="14044" s="127" customFormat="1"/>
    <row r="14045" s="127" customFormat="1"/>
    <row r="14046" s="127" customFormat="1"/>
    <row r="14047" s="127" customFormat="1"/>
    <row r="14048" s="127" customFormat="1"/>
    <row r="14049" s="127" customFormat="1"/>
    <row r="14050" s="127" customFormat="1"/>
    <row r="14051" s="127" customFormat="1"/>
    <row r="14052" s="127" customFormat="1"/>
    <row r="14053" s="127" customFormat="1"/>
    <row r="14054" s="127" customFormat="1"/>
    <row r="14055" s="127" customFormat="1"/>
    <row r="14056" s="127" customFormat="1"/>
    <row r="14057" s="127" customFormat="1"/>
    <row r="14058" s="127" customFormat="1"/>
    <row r="14059" s="127" customFormat="1"/>
    <row r="14060" s="127" customFormat="1"/>
    <row r="14061" s="127" customFormat="1"/>
    <row r="14062" s="127" customFormat="1"/>
    <row r="14063" s="127" customFormat="1"/>
    <row r="14064" s="127" customFormat="1"/>
    <row r="14065" s="127" customFormat="1"/>
    <row r="14066" s="127" customFormat="1"/>
    <row r="14067" s="127" customFormat="1"/>
    <row r="14068" s="127" customFormat="1"/>
    <row r="14069" s="127" customFormat="1"/>
    <row r="14070" s="127" customFormat="1"/>
    <row r="14071" s="127" customFormat="1"/>
    <row r="14072" s="127" customFormat="1"/>
    <row r="14073" s="127" customFormat="1"/>
    <row r="14074" s="127" customFormat="1"/>
    <row r="14075" s="127" customFormat="1"/>
    <row r="14076" s="127" customFormat="1"/>
    <row r="14077" s="127" customFormat="1"/>
    <row r="14078" s="127" customFormat="1"/>
    <row r="14079" s="127" customFormat="1"/>
    <row r="14080" s="127" customFormat="1"/>
    <row r="14081" s="127" customFormat="1"/>
    <row r="14082" s="127" customFormat="1"/>
    <row r="14083" s="127" customFormat="1"/>
    <row r="14084" s="127" customFormat="1"/>
    <row r="14085" s="127" customFormat="1"/>
    <row r="14086" s="127" customFormat="1"/>
    <row r="14087" s="127" customFormat="1"/>
    <row r="14088" s="127" customFormat="1"/>
    <row r="14089" s="127" customFormat="1"/>
    <row r="14090" s="127" customFormat="1"/>
    <row r="14091" s="127" customFormat="1"/>
    <row r="14092" s="127" customFormat="1"/>
    <row r="14093" s="127" customFormat="1"/>
    <row r="14094" s="127" customFormat="1"/>
    <row r="14095" s="127" customFormat="1"/>
    <row r="14096" s="127" customFormat="1"/>
    <row r="14097" s="127" customFormat="1"/>
    <row r="14098" s="127" customFormat="1"/>
    <row r="14099" s="127" customFormat="1"/>
    <row r="14100" s="127" customFormat="1"/>
    <row r="14101" s="127" customFormat="1"/>
    <row r="14102" s="127" customFormat="1"/>
    <row r="14103" s="127" customFormat="1"/>
    <row r="14104" s="127" customFormat="1"/>
    <row r="14105" s="127" customFormat="1"/>
    <row r="14106" s="127" customFormat="1"/>
    <row r="14107" s="127" customFormat="1"/>
    <row r="14108" s="127" customFormat="1"/>
    <row r="14109" s="127" customFormat="1"/>
    <row r="14110" s="127" customFormat="1"/>
    <row r="14111" s="127" customFormat="1"/>
    <row r="14112" s="127" customFormat="1"/>
    <row r="14113" s="127" customFormat="1"/>
    <row r="14114" s="127" customFormat="1"/>
    <row r="14115" s="127" customFormat="1"/>
    <row r="14116" s="127" customFormat="1"/>
    <row r="14117" s="127" customFormat="1"/>
    <row r="14118" s="127" customFormat="1"/>
    <row r="14119" s="127" customFormat="1"/>
    <row r="14120" s="127" customFormat="1"/>
    <row r="14121" s="127" customFormat="1"/>
    <row r="14122" s="127" customFormat="1"/>
    <row r="14123" s="127" customFormat="1"/>
    <row r="14124" s="127" customFormat="1"/>
    <row r="14125" s="127" customFormat="1"/>
    <row r="14126" s="127" customFormat="1"/>
    <row r="14127" s="127" customFormat="1"/>
    <row r="14128" s="127" customFormat="1"/>
    <row r="14129" s="127" customFormat="1"/>
    <row r="14130" s="127" customFormat="1"/>
    <row r="14131" s="127" customFormat="1"/>
    <row r="14132" s="127" customFormat="1"/>
    <row r="14133" s="127" customFormat="1"/>
    <row r="14134" s="127" customFormat="1"/>
    <row r="14135" s="127" customFormat="1"/>
    <row r="14136" s="127" customFormat="1"/>
    <row r="14137" s="127" customFormat="1"/>
    <row r="14138" s="127" customFormat="1"/>
    <row r="14139" s="127" customFormat="1"/>
    <row r="14140" s="127" customFormat="1"/>
    <row r="14141" s="127" customFormat="1"/>
    <row r="14142" s="127" customFormat="1"/>
    <row r="14143" s="127" customFormat="1"/>
    <row r="14144" s="127" customFormat="1"/>
    <row r="14145" s="127" customFormat="1"/>
    <row r="14146" s="127" customFormat="1"/>
    <row r="14147" s="127" customFormat="1"/>
    <row r="14148" s="127" customFormat="1"/>
    <row r="14149" s="127" customFormat="1"/>
    <row r="14150" s="127" customFormat="1"/>
    <row r="14151" s="127" customFormat="1"/>
    <row r="14152" s="127" customFormat="1"/>
    <row r="14153" s="127" customFormat="1"/>
    <row r="14154" s="127" customFormat="1"/>
    <row r="14155" s="127" customFormat="1"/>
    <row r="14156" s="127" customFormat="1"/>
    <row r="14157" s="127" customFormat="1"/>
    <row r="14158" s="127" customFormat="1"/>
    <row r="14159" s="127" customFormat="1"/>
    <row r="14160" s="127" customFormat="1"/>
    <row r="14161" s="127" customFormat="1"/>
    <row r="14162" s="127" customFormat="1"/>
    <row r="14163" s="127" customFormat="1"/>
    <row r="14164" s="127" customFormat="1"/>
    <row r="14165" s="127" customFormat="1"/>
    <row r="14166" s="127" customFormat="1"/>
    <row r="14167" s="127" customFormat="1"/>
    <row r="14168" s="127" customFormat="1"/>
    <row r="14169" s="127" customFormat="1"/>
    <row r="14170" s="127" customFormat="1"/>
    <row r="14171" s="127" customFormat="1"/>
    <row r="14172" s="127" customFormat="1"/>
    <row r="14173" s="127" customFormat="1"/>
    <row r="14174" s="127" customFormat="1"/>
    <row r="14175" s="127" customFormat="1"/>
    <row r="14176" s="127" customFormat="1"/>
    <row r="14177" s="127" customFormat="1"/>
    <row r="14178" s="127" customFormat="1"/>
    <row r="14179" s="127" customFormat="1"/>
    <row r="14180" s="127" customFormat="1"/>
    <row r="14181" s="127" customFormat="1"/>
    <row r="14182" s="127" customFormat="1"/>
    <row r="14183" s="127" customFormat="1"/>
    <row r="14184" s="127" customFormat="1"/>
    <row r="14185" s="127" customFormat="1"/>
    <row r="14186" s="127" customFormat="1"/>
    <row r="14187" s="127" customFormat="1"/>
    <row r="14188" s="127" customFormat="1"/>
    <row r="14189" s="127" customFormat="1"/>
    <row r="14190" s="127" customFormat="1"/>
    <row r="14191" s="127" customFormat="1"/>
    <row r="14192" s="127" customFormat="1"/>
    <row r="14193" s="127" customFormat="1"/>
    <row r="14194" s="127" customFormat="1"/>
    <row r="14195" s="127" customFormat="1"/>
    <row r="14196" s="127" customFormat="1"/>
    <row r="14197" s="127" customFormat="1"/>
    <row r="14198" s="127" customFormat="1"/>
    <row r="14199" s="127" customFormat="1"/>
    <row r="14200" s="127" customFormat="1"/>
    <row r="14201" s="127" customFormat="1"/>
    <row r="14202" s="127" customFormat="1"/>
    <row r="14203" s="127" customFormat="1"/>
    <row r="14204" s="127" customFormat="1"/>
    <row r="14205" s="127" customFormat="1"/>
    <row r="14206" s="127" customFormat="1"/>
    <row r="14207" s="127" customFormat="1"/>
    <row r="14208" s="127" customFormat="1"/>
    <row r="14209" s="127" customFormat="1"/>
    <row r="14210" s="127" customFormat="1"/>
    <row r="14211" s="127" customFormat="1"/>
    <row r="14212" s="127" customFormat="1"/>
    <row r="14213" s="127" customFormat="1"/>
    <row r="14214" s="127" customFormat="1"/>
    <row r="14215" s="127" customFormat="1"/>
    <row r="14216" s="127" customFormat="1"/>
    <row r="14217" s="127" customFormat="1"/>
    <row r="14218" s="127" customFormat="1"/>
    <row r="14219" s="127" customFormat="1"/>
    <row r="14220" s="127" customFormat="1"/>
    <row r="14221" s="127" customFormat="1"/>
    <row r="14222" s="127" customFormat="1"/>
    <row r="14223" s="127" customFormat="1"/>
    <row r="14224" s="127" customFormat="1"/>
    <row r="14225" s="127" customFormat="1"/>
    <row r="14226" s="127" customFormat="1"/>
    <row r="14227" s="127" customFormat="1"/>
    <row r="14228" s="127" customFormat="1"/>
    <row r="14229" s="127" customFormat="1"/>
    <row r="14230" s="127" customFormat="1"/>
    <row r="14231" s="127" customFormat="1"/>
    <row r="14232" s="127" customFormat="1"/>
    <row r="14233" s="127" customFormat="1"/>
    <row r="14234" s="127" customFormat="1"/>
    <row r="14235" s="127" customFormat="1"/>
    <row r="14236" s="127" customFormat="1"/>
    <row r="14237" s="127" customFormat="1"/>
    <row r="14238" s="127" customFormat="1"/>
    <row r="14239" s="127" customFormat="1"/>
    <row r="14240" s="127" customFormat="1"/>
    <row r="14241" s="127" customFormat="1"/>
    <row r="14242" s="127" customFormat="1"/>
    <row r="14243" s="127" customFormat="1"/>
    <row r="14244" s="127" customFormat="1"/>
    <row r="14245" s="127" customFormat="1"/>
    <row r="14246" s="127" customFormat="1"/>
    <row r="14247" s="127" customFormat="1"/>
    <row r="14248" s="127" customFormat="1"/>
    <row r="14249" s="127" customFormat="1"/>
    <row r="14250" s="127" customFormat="1"/>
    <row r="14251" s="127" customFormat="1"/>
    <row r="14252" s="127" customFormat="1"/>
    <row r="14253" s="127" customFormat="1"/>
    <row r="14254" s="127" customFormat="1"/>
    <row r="14255" s="127" customFormat="1"/>
    <row r="14256" s="127" customFormat="1"/>
    <row r="14257" s="127" customFormat="1"/>
    <row r="14258" s="127" customFormat="1"/>
    <row r="14259" s="127" customFormat="1"/>
    <row r="14260" s="127" customFormat="1"/>
    <row r="14261" s="127" customFormat="1"/>
    <row r="14262" s="127" customFormat="1"/>
    <row r="14263" s="127" customFormat="1"/>
    <row r="14264" s="127" customFormat="1"/>
    <row r="14265" s="127" customFormat="1"/>
    <row r="14266" s="127" customFormat="1"/>
    <row r="14267" s="127" customFormat="1"/>
    <row r="14268" s="127" customFormat="1"/>
    <row r="14269" s="127" customFormat="1"/>
    <row r="14270" s="127" customFormat="1"/>
    <row r="14271" s="127" customFormat="1"/>
    <row r="14272" s="127" customFormat="1"/>
    <row r="14273" s="127" customFormat="1"/>
    <row r="14274" s="127" customFormat="1"/>
    <row r="14275" s="127" customFormat="1"/>
    <row r="14276" s="127" customFormat="1"/>
    <row r="14277" s="127" customFormat="1"/>
    <row r="14278" s="127" customFormat="1"/>
    <row r="14279" s="127" customFormat="1"/>
    <row r="14280" s="127" customFormat="1"/>
    <row r="14281" s="127" customFormat="1"/>
    <row r="14282" s="127" customFormat="1"/>
    <row r="14283" s="127" customFormat="1"/>
    <row r="14284" s="127" customFormat="1"/>
    <row r="14285" s="127" customFormat="1"/>
    <row r="14286" s="127" customFormat="1"/>
    <row r="14287" s="127" customFormat="1"/>
    <row r="14288" s="127" customFormat="1"/>
    <row r="14289" s="127" customFormat="1"/>
    <row r="14290" s="127" customFormat="1"/>
    <row r="14291" s="127" customFormat="1"/>
    <row r="14292" s="127" customFormat="1"/>
    <row r="14293" s="127" customFormat="1"/>
    <row r="14294" s="127" customFormat="1"/>
    <row r="14295" s="127" customFormat="1"/>
    <row r="14296" s="127" customFormat="1"/>
    <row r="14297" s="127" customFormat="1"/>
    <row r="14298" s="127" customFormat="1"/>
    <row r="14299" s="127" customFormat="1"/>
    <row r="14300" s="127" customFormat="1"/>
    <row r="14301" s="127" customFormat="1"/>
    <row r="14302" s="127" customFormat="1"/>
    <row r="14303" s="127" customFormat="1"/>
    <row r="14304" s="127" customFormat="1"/>
    <row r="14305" s="127" customFormat="1"/>
    <row r="14306" s="127" customFormat="1"/>
    <row r="14307" s="127" customFormat="1"/>
    <row r="14308" s="127" customFormat="1"/>
    <row r="14309" s="127" customFormat="1"/>
    <row r="14310" s="127" customFormat="1"/>
    <row r="14311" s="127" customFormat="1"/>
    <row r="14312" s="127" customFormat="1"/>
    <row r="14313" s="127" customFormat="1"/>
    <row r="14314" s="127" customFormat="1"/>
    <row r="14315" s="127" customFormat="1"/>
    <row r="14316" s="127" customFormat="1"/>
    <row r="14317" s="127" customFormat="1"/>
    <row r="14318" s="127" customFormat="1"/>
    <row r="14319" s="127" customFormat="1"/>
    <row r="14320" s="127" customFormat="1"/>
    <row r="14321" s="127" customFormat="1"/>
    <row r="14322" s="127" customFormat="1"/>
    <row r="14323" s="127" customFormat="1"/>
    <row r="14324" s="127" customFormat="1"/>
    <row r="14325" s="127" customFormat="1"/>
    <row r="14326" s="127" customFormat="1"/>
    <row r="14327" s="127" customFormat="1"/>
    <row r="14328" s="127" customFormat="1"/>
    <row r="14329" s="127" customFormat="1"/>
    <row r="14330" s="127" customFormat="1"/>
    <row r="14331" s="127" customFormat="1"/>
    <row r="14332" s="127" customFormat="1"/>
    <row r="14333" s="127" customFormat="1"/>
    <row r="14334" s="127" customFormat="1"/>
    <row r="14335" s="127" customFormat="1"/>
    <row r="14336" s="127" customFormat="1"/>
    <row r="14337" s="127" customFormat="1"/>
    <row r="14338" s="127" customFormat="1"/>
    <row r="14339" s="127" customFormat="1"/>
    <row r="14340" s="127" customFormat="1"/>
    <row r="14341" s="127" customFormat="1"/>
    <row r="14342" s="127" customFormat="1"/>
    <row r="14343" s="127" customFormat="1"/>
    <row r="14344" s="127" customFormat="1"/>
    <row r="14345" s="127" customFormat="1"/>
    <row r="14346" s="127" customFormat="1"/>
    <row r="14347" s="127" customFormat="1"/>
    <row r="14348" s="127" customFormat="1"/>
    <row r="14349" s="127" customFormat="1"/>
    <row r="14350" s="127" customFormat="1"/>
    <row r="14351" s="127" customFormat="1"/>
    <row r="14352" s="127" customFormat="1"/>
    <row r="14353" s="127" customFormat="1"/>
    <row r="14354" s="127" customFormat="1"/>
    <row r="14355" s="127" customFormat="1"/>
    <row r="14356" s="127" customFormat="1"/>
    <row r="14357" s="127" customFormat="1"/>
    <row r="14358" s="127" customFormat="1"/>
    <row r="14359" s="127" customFormat="1"/>
    <row r="14360" s="127" customFormat="1"/>
    <row r="14361" s="127" customFormat="1"/>
    <row r="14362" s="127" customFormat="1"/>
    <row r="14363" s="127" customFormat="1"/>
    <row r="14364" s="127" customFormat="1"/>
    <row r="14365" s="127" customFormat="1"/>
    <row r="14366" s="127" customFormat="1"/>
    <row r="14367" s="127" customFormat="1"/>
    <row r="14368" s="127" customFormat="1"/>
    <row r="14369" s="127" customFormat="1"/>
    <row r="14370" s="127" customFormat="1"/>
    <row r="14371" s="127" customFormat="1"/>
    <row r="14372" s="127" customFormat="1"/>
    <row r="14373" s="127" customFormat="1"/>
    <row r="14374" s="127" customFormat="1"/>
    <row r="14375" s="127" customFormat="1"/>
    <row r="14376" s="127" customFormat="1"/>
    <row r="14377" s="127" customFormat="1"/>
    <row r="14378" s="127" customFormat="1"/>
    <row r="14379" s="127" customFormat="1"/>
    <row r="14380" s="127" customFormat="1"/>
    <row r="14381" s="127" customFormat="1"/>
    <row r="14382" s="127" customFormat="1"/>
    <row r="14383" s="127" customFormat="1"/>
    <row r="14384" s="127" customFormat="1"/>
    <row r="14385" s="127" customFormat="1"/>
    <row r="14386" s="127" customFormat="1"/>
    <row r="14387" s="127" customFormat="1"/>
    <row r="14388" s="127" customFormat="1"/>
    <row r="14389" s="127" customFormat="1"/>
    <row r="14390" s="127" customFormat="1"/>
    <row r="14391" s="127" customFormat="1"/>
    <row r="14392" s="127" customFormat="1"/>
    <row r="14393" s="127" customFormat="1"/>
    <row r="14394" s="127" customFormat="1"/>
    <row r="14395" s="127" customFormat="1"/>
    <row r="14396" s="127" customFormat="1"/>
    <row r="14397" s="127" customFormat="1"/>
    <row r="14398" s="127" customFormat="1"/>
    <row r="14399" s="127" customFormat="1"/>
    <row r="14400" s="127" customFormat="1"/>
    <row r="14401" s="127" customFormat="1"/>
    <row r="14402" s="127" customFormat="1"/>
    <row r="14403" s="127" customFormat="1"/>
    <row r="14404" s="127" customFormat="1"/>
    <row r="14405" s="127" customFormat="1"/>
    <row r="14406" s="127" customFormat="1"/>
    <row r="14407" s="127" customFormat="1"/>
    <row r="14408" s="127" customFormat="1"/>
    <row r="14409" s="127" customFormat="1"/>
    <row r="14410" s="127" customFormat="1"/>
    <row r="14411" s="127" customFormat="1"/>
    <row r="14412" s="127" customFormat="1"/>
    <row r="14413" s="127" customFormat="1"/>
    <row r="14414" s="127" customFormat="1"/>
    <row r="14415" s="127" customFormat="1"/>
    <row r="14416" s="127" customFormat="1"/>
    <row r="14417" s="127" customFormat="1"/>
    <row r="14418" s="127" customFormat="1"/>
    <row r="14419" s="127" customFormat="1"/>
    <row r="14420" s="127" customFormat="1"/>
    <row r="14421" s="127" customFormat="1"/>
    <row r="14422" s="127" customFormat="1"/>
    <row r="14423" s="127" customFormat="1"/>
    <row r="14424" s="127" customFormat="1"/>
    <row r="14425" s="127" customFormat="1"/>
    <row r="14426" s="127" customFormat="1"/>
    <row r="14427" s="127" customFormat="1"/>
    <row r="14428" s="127" customFormat="1"/>
    <row r="14429" s="127" customFormat="1"/>
    <row r="14430" s="127" customFormat="1"/>
    <row r="14431" s="127" customFormat="1"/>
    <row r="14432" s="127" customFormat="1"/>
    <row r="14433" s="127" customFormat="1"/>
    <row r="14434" s="127" customFormat="1"/>
    <row r="14435" s="127" customFormat="1"/>
    <row r="14436" s="127" customFormat="1"/>
    <row r="14437" s="127" customFormat="1"/>
    <row r="14438" s="127" customFormat="1"/>
    <row r="14439" s="127" customFormat="1"/>
    <row r="14440" s="127" customFormat="1"/>
    <row r="14441" s="127" customFormat="1"/>
    <row r="14442" s="127" customFormat="1"/>
    <row r="14443" s="127" customFormat="1"/>
    <row r="14444" s="127" customFormat="1"/>
    <row r="14445" s="127" customFormat="1"/>
    <row r="14446" s="127" customFormat="1"/>
    <row r="14447" s="127" customFormat="1"/>
    <row r="14448" s="127" customFormat="1"/>
    <row r="14449" s="127" customFormat="1"/>
    <row r="14450" s="127" customFormat="1"/>
    <row r="14451" s="127" customFormat="1"/>
    <row r="14452" s="127" customFormat="1"/>
    <row r="14453" s="127" customFormat="1"/>
    <row r="14454" s="127" customFormat="1"/>
    <row r="14455" s="127" customFormat="1"/>
    <row r="14456" s="127" customFormat="1"/>
    <row r="14457" s="127" customFormat="1"/>
    <row r="14458" s="127" customFormat="1"/>
    <row r="14459" s="127" customFormat="1"/>
    <row r="14460" s="127" customFormat="1"/>
    <row r="14461" s="127" customFormat="1"/>
    <row r="14462" s="127" customFormat="1"/>
    <row r="14463" s="127" customFormat="1"/>
    <row r="14464" s="127" customFormat="1"/>
    <row r="14465" s="127" customFormat="1"/>
    <row r="14466" s="127" customFormat="1"/>
    <row r="14467" s="127" customFormat="1"/>
    <row r="14468" s="127" customFormat="1"/>
    <row r="14469" s="127" customFormat="1"/>
    <row r="14470" s="127" customFormat="1"/>
    <row r="14471" s="127" customFormat="1"/>
    <row r="14472" s="127" customFormat="1"/>
    <row r="14473" s="127" customFormat="1"/>
    <row r="14474" s="127" customFormat="1"/>
    <row r="14475" s="127" customFormat="1"/>
    <row r="14476" s="127" customFormat="1"/>
    <row r="14477" s="127" customFormat="1"/>
    <row r="14478" s="127" customFormat="1"/>
    <row r="14479" s="127" customFormat="1"/>
    <row r="14480" s="127" customFormat="1"/>
    <row r="14481" s="127" customFormat="1"/>
    <row r="14482" s="127" customFormat="1"/>
    <row r="14483" s="127" customFormat="1"/>
    <row r="14484" s="127" customFormat="1"/>
    <row r="14485" s="127" customFormat="1"/>
    <row r="14486" s="127" customFormat="1"/>
    <row r="14487" s="127" customFormat="1"/>
    <row r="14488" s="127" customFormat="1"/>
    <row r="14489" s="127" customFormat="1"/>
    <row r="14490" s="127" customFormat="1"/>
    <row r="14491" s="127" customFormat="1"/>
    <row r="14492" s="127" customFormat="1"/>
    <row r="14493" s="127" customFormat="1"/>
    <row r="14494" s="127" customFormat="1"/>
    <row r="14495" s="127" customFormat="1"/>
    <row r="14496" s="127" customFormat="1"/>
    <row r="14497" s="127" customFormat="1"/>
    <row r="14498" s="127" customFormat="1"/>
    <row r="14499" s="127" customFormat="1"/>
    <row r="14500" s="127" customFormat="1"/>
    <row r="14501" s="127" customFormat="1"/>
    <row r="14502" s="127" customFormat="1"/>
    <row r="14503" s="127" customFormat="1"/>
    <row r="14504" s="127" customFormat="1"/>
    <row r="14505" s="127" customFormat="1"/>
    <row r="14506" s="127" customFormat="1"/>
    <row r="14507" s="127" customFormat="1"/>
    <row r="14508" s="127" customFormat="1"/>
    <row r="14509" s="127" customFormat="1"/>
    <row r="14510" s="127" customFormat="1"/>
    <row r="14511" s="127" customFormat="1"/>
    <row r="14512" s="127" customFormat="1"/>
    <row r="14513" s="127" customFormat="1"/>
    <row r="14514" s="127" customFormat="1"/>
    <row r="14515" s="127" customFormat="1"/>
    <row r="14516" s="127" customFormat="1"/>
    <row r="14517" s="127" customFormat="1"/>
    <row r="14518" s="127" customFormat="1"/>
    <row r="14519" s="127" customFormat="1"/>
    <row r="14520" s="127" customFormat="1"/>
    <row r="14521" s="127" customFormat="1"/>
    <row r="14522" s="127" customFormat="1"/>
    <row r="14523" s="127" customFormat="1"/>
    <row r="14524" s="127" customFormat="1"/>
    <row r="14525" s="127" customFormat="1"/>
    <row r="14526" s="127" customFormat="1"/>
    <row r="14527" s="127" customFormat="1"/>
    <row r="14528" s="127" customFormat="1"/>
    <row r="14529" s="127" customFormat="1"/>
    <row r="14530" s="127" customFormat="1"/>
    <row r="14531" s="127" customFormat="1"/>
    <row r="14532" s="127" customFormat="1"/>
    <row r="14533" s="127" customFormat="1"/>
    <row r="14534" s="127" customFormat="1"/>
    <row r="14535" s="127" customFormat="1"/>
    <row r="14536" s="127" customFormat="1"/>
    <row r="14537" s="127" customFormat="1"/>
    <row r="14538" s="127" customFormat="1"/>
    <row r="14539" s="127" customFormat="1"/>
    <row r="14540" s="127" customFormat="1"/>
    <row r="14541" s="127" customFormat="1"/>
    <row r="14542" s="127" customFormat="1"/>
    <row r="14543" s="127" customFormat="1"/>
    <row r="14544" s="127" customFormat="1"/>
    <row r="14545" s="127" customFormat="1"/>
    <row r="14546" s="127" customFormat="1"/>
    <row r="14547" s="127" customFormat="1"/>
    <row r="14548" s="127" customFormat="1"/>
    <row r="14549" s="127" customFormat="1"/>
    <row r="14550" s="127" customFormat="1"/>
    <row r="14551" s="127" customFormat="1"/>
    <row r="14552" s="127" customFormat="1"/>
    <row r="14553" s="127" customFormat="1"/>
    <row r="14554" s="127" customFormat="1"/>
    <row r="14555" s="127" customFormat="1"/>
    <row r="14556" s="127" customFormat="1"/>
    <row r="14557" s="127" customFormat="1"/>
    <row r="14558" s="127" customFormat="1"/>
    <row r="14559" s="127" customFormat="1"/>
    <row r="14560" s="127" customFormat="1"/>
    <row r="14561" s="127" customFormat="1"/>
    <row r="14562" s="127" customFormat="1"/>
    <row r="14563" s="127" customFormat="1"/>
    <row r="14564" s="127" customFormat="1"/>
    <row r="14565" s="127" customFormat="1"/>
    <row r="14566" s="127" customFormat="1"/>
    <row r="14567" s="127" customFormat="1"/>
    <row r="14568" s="127" customFormat="1"/>
    <row r="14569" s="127" customFormat="1"/>
    <row r="14570" s="127" customFormat="1"/>
    <row r="14571" s="127" customFormat="1"/>
    <row r="14572" s="127" customFormat="1"/>
    <row r="14573" s="127" customFormat="1"/>
    <row r="14574" s="127" customFormat="1"/>
    <row r="14575" s="127" customFormat="1"/>
    <row r="14576" s="127" customFormat="1"/>
    <row r="14577" s="127" customFormat="1"/>
    <row r="14578" s="127" customFormat="1"/>
    <row r="14579" s="127" customFormat="1"/>
    <row r="14580" s="127" customFormat="1"/>
    <row r="14581" s="127" customFormat="1"/>
    <row r="14582" s="127" customFormat="1"/>
    <row r="14583" s="127" customFormat="1"/>
    <row r="14584" s="127" customFormat="1"/>
    <row r="14585" s="127" customFormat="1"/>
    <row r="14586" s="127" customFormat="1"/>
    <row r="14587" s="127" customFormat="1"/>
    <row r="14588" s="127" customFormat="1"/>
    <row r="14589" s="127" customFormat="1"/>
    <row r="14590" s="127" customFormat="1"/>
    <row r="14591" s="127" customFormat="1"/>
    <row r="14592" s="127" customFormat="1"/>
    <row r="14593" s="127" customFormat="1"/>
    <row r="14594" s="127" customFormat="1"/>
    <row r="14595" s="127" customFormat="1"/>
    <row r="14596" s="127" customFormat="1"/>
    <row r="14597" s="127" customFormat="1"/>
    <row r="14598" s="127" customFormat="1"/>
    <row r="14599" s="127" customFormat="1"/>
    <row r="14600" s="127" customFormat="1"/>
    <row r="14601" s="127" customFormat="1"/>
    <row r="14602" s="127" customFormat="1"/>
    <row r="14603" s="127" customFormat="1"/>
    <row r="14604" s="127" customFormat="1"/>
    <row r="14605" s="127" customFormat="1"/>
    <row r="14606" s="127" customFormat="1"/>
    <row r="14607" s="127" customFormat="1"/>
    <row r="14608" s="127" customFormat="1"/>
    <row r="14609" s="127" customFormat="1"/>
    <row r="14610" s="127" customFormat="1"/>
    <row r="14611" s="127" customFormat="1"/>
    <row r="14612" s="127" customFormat="1"/>
    <row r="14613" s="127" customFormat="1"/>
    <row r="14614" s="127" customFormat="1"/>
    <row r="14615" s="127" customFormat="1"/>
    <row r="14616" s="127" customFormat="1"/>
    <row r="14617" s="127" customFormat="1"/>
    <row r="14618" s="127" customFormat="1"/>
    <row r="14619" s="127" customFormat="1"/>
    <row r="14620" s="127" customFormat="1"/>
    <row r="14621" s="127" customFormat="1"/>
    <row r="14622" s="127" customFormat="1"/>
    <row r="14623" s="127" customFormat="1"/>
    <row r="14624" s="127" customFormat="1"/>
    <row r="14625" s="127" customFormat="1"/>
    <row r="14626" s="127" customFormat="1"/>
    <row r="14627" s="127" customFormat="1"/>
    <row r="14628" s="127" customFormat="1"/>
    <row r="14629" s="127" customFormat="1"/>
    <row r="14630" s="127" customFormat="1"/>
    <row r="14631" s="127" customFormat="1"/>
    <row r="14632" s="127" customFormat="1"/>
    <row r="14633" s="127" customFormat="1"/>
    <row r="14634" s="127" customFormat="1"/>
    <row r="14635" s="127" customFormat="1"/>
    <row r="14636" s="127" customFormat="1"/>
    <row r="14637" s="127" customFormat="1"/>
    <row r="14638" s="127" customFormat="1"/>
    <row r="14639" s="127" customFormat="1"/>
    <row r="14640" s="127" customFormat="1"/>
    <row r="14641" s="127" customFormat="1"/>
    <row r="14642" s="127" customFormat="1"/>
    <row r="14643" s="127" customFormat="1"/>
    <row r="14644" s="127" customFormat="1"/>
    <row r="14645" s="127" customFormat="1"/>
    <row r="14646" s="127" customFormat="1"/>
    <row r="14647" s="127" customFormat="1"/>
    <row r="14648" s="127" customFormat="1"/>
    <row r="14649" s="127" customFormat="1"/>
    <row r="14650" s="127" customFormat="1"/>
    <row r="14651" s="127" customFormat="1"/>
    <row r="14652" s="127" customFormat="1"/>
    <row r="14653" s="127" customFormat="1"/>
    <row r="14654" s="127" customFormat="1"/>
    <row r="14655" s="127" customFormat="1"/>
    <row r="14656" s="127" customFormat="1"/>
    <row r="14657" s="127" customFormat="1"/>
    <row r="14658" s="127" customFormat="1"/>
    <row r="14659" s="127" customFormat="1"/>
    <row r="14660" s="127" customFormat="1"/>
    <row r="14661" s="127" customFormat="1"/>
    <row r="14662" s="127" customFormat="1"/>
    <row r="14663" s="127" customFormat="1"/>
    <row r="14664" s="127" customFormat="1"/>
    <row r="14665" s="127" customFormat="1"/>
    <row r="14666" s="127" customFormat="1"/>
    <row r="14667" s="127" customFormat="1"/>
    <row r="14668" s="127" customFormat="1"/>
    <row r="14669" s="127" customFormat="1"/>
    <row r="14670" s="127" customFormat="1"/>
    <row r="14671" s="127" customFormat="1"/>
    <row r="14672" s="127" customFormat="1"/>
    <row r="14673" s="127" customFormat="1"/>
    <row r="14674" s="127" customFormat="1"/>
    <row r="14675" s="127" customFormat="1"/>
    <row r="14676" s="127" customFormat="1"/>
    <row r="14677" s="127" customFormat="1"/>
    <row r="14678" s="127" customFormat="1"/>
    <row r="14679" s="127" customFormat="1"/>
    <row r="14680" s="127" customFormat="1"/>
    <row r="14681" s="127" customFormat="1"/>
    <row r="14682" s="127" customFormat="1"/>
    <row r="14683" s="127" customFormat="1"/>
    <row r="14684" s="127" customFormat="1"/>
    <row r="14685" s="127" customFormat="1"/>
    <row r="14686" s="127" customFormat="1"/>
    <row r="14687" s="127" customFormat="1"/>
    <row r="14688" s="127" customFormat="1"/>
    <row r="14689" s="127" customFormat="1"/>
    <row r="14690" s="127" customFormat="1"/>
    <row r="14691" s="127" customFormat="1"/>
    <row r="14692" s="127" customFormat="1"/>
    <row r="14693" s="127" customFormat="1"/>
    <row r="14694" s="127" customFormat="1"/>
    <row r="14695" s="127" customFormat="1"/>
    <row r="14696" s="127" customFormat="1"/>
    <row r="14697" s="127" customFormat="1"/>
    <row r="14698" s="127" customFormat="1"/>
    <row r="14699" s="127" customFormat="1"/>
    <row r="14700" s="127" customFormat="1"/>
    <row r="14701" s="127" customFormat="1"/>
    <row r="14702" s="127" customFormat="1"/>
    <row r="14703" s="127" customFormat="1"/>
    <row r="14704" s="127" customFormat="1"/>
    <row r="14705" s="127" customFormat="1"/>
    <row r="14706" s="127" customFormat="1"/>
    <row r="14707" s="127" customFormat="1"/>
    <row r="14708" s="127" customFormat="1"/>
    <row r="14709" s="127" customFormat="1"/>
    <row r="14710" s="127" customFormat="1"/>
    <row r="14711" s="127" customFormat="1"/>
    <row r="14712" s="127" customFormat="1"/>
    <row r="14713" s="127" customFormat="1"/>
    <row r="14714" s="127" customFormat="1"/>
    <row r="14715" s="127" customFormat="1"/>
    <row r="14716" s="127" customFormat="1"/>
    <row r="14717" s="127" customFormat="1"/>
    <row r="14718" s="127" customFormat="1"/>
    <row r="14719" s="127" customFormat="1"/>
    <row r="14720" s="127" customFormat="1"/>
    <row r="14721" s="127" customFormat="1"/>
    <row r="14722" s="127" customFormat="1"/>
    <row r="14723" s="127" customFormat="1"/>
    <row r="14724" s="127" customFormat="1"/>
    <row r="14725" s="127" customFormat="1"/>
    <row r="14726" s="127" customFormat="1"/>
    <row r="14727" s="127" customFormat="1"/>
    <row r="14728" s="127" customFormat="1"/>
    <row r="14729" s="127" customFormat="1"/>
    <row r="14730" s="127" customFormat="1"/>
    <row r="14731" s="127" customFormat="1"/>
    <row r="14732" s="127" customFormat="1"/>
    <row r="14733" s="127" customFormat="1"/>
    <row r="14734" s="127" customFormat="1"/>
    <row r="14735" s="127" customFormat="1"/>
    <row r="14736" s="127" customFormat="1"/>
    <row r="14737" s="127" customFormat="1"/>
    <row r="14738" s="127" customFormat="1"/>
    <row r="14739" s="127" customFormat="1"/>
    <row r="14740" s="127" customFormat="1"/>
    <row r="14741" s="127" customFormat="1"/>
    <row r="14742" s="127" customFormat="1"/>
    <row r="14743" s="127" customFormat="1"/>
    <row r="14744" s="127" customFormat="1"/>
    <row r="14745" s="127" customFormat="1"/>
    <row r="14746" s="127" customFormat="1"/>
    <row r="14747" s="127" customFormat="1"/>
    <row r="14748" s="127" customFormat="1"/>
    <row r="14749" s="127" customFormat="1"/>
    <row r="14750" s="127" customFormat="1"/>
    <row r="14751" s="127" customFormat="1"/>
    <row r="14752" s="127" customFormat="1"/>
    <row r="14753" s="127" customFormat="1"/>
    <row r="14754" s="127" customFormat="1"/>
    <row r="14755" s="127" customFormat="1"/>
    <row r="14756" s="127" customFormat="1"/>
    <row r="14757" s="127" customFormat="1"/>
    <row r="14758" s="127" customFormat="1"/>
    <row r="14759" s="127" customFormat="1"/>
    <row r="14760" s="127" customFormat="1"/>
    <row r="14761" s="127" customFormat="1"/>
    <row r="14762" s="127" customFormat="1"/>
    <row r="14763" s="127" customFormat="1"/>
    <row r="14764" s="127" customFormat="1"/>
    <row r="14765" s="127" customFormat="1"/>
    <row r="14766" s="127" customFormat="1"/>
    <row r="14767" s="127" customFormat="1"/>
    <row r="14768" s="127" customFormat="1"/>
    <row r="14769" s="127" customFormat="1"/>
    <row r="14770" s="127" customFormat="1"/>
    <row r="14771" s="127" customFormat="1"/>
    <row r="14772" s="127" customFormat="1"/>
    <row r="14773" s="127" customFormat="1"/>
    <row r="14774" s="127" customFormat="1"/>
    <row r="14775" s="127" customFormat="1"/>
    <row r="14776" s="127" customFormat="1"/>
    <row r="14777" s="127" customFormat="1"/>
    <row r="14778" s="127" customFormat="1"/>
    <row r="14779" s="127" customFormat="1"/>
    <row r="14780" s="127" customFormat="1"/>
    <row r="14781" s="127" customFormat="1"/>
    <row r="14782" s="127" customFormat="1"/>
    <row r="14783" s="127" customFormat="1"/>
    <row r="14784" s="127" customFormat="1"/>
    <row r="14785" s="127" customFormat="1"/>
    <row r="14786" s="127" customFormat="1"/>
    <row r="14787" s="127" customFormat="1"/>
    <row r="14788" s="127" customFormat="1"/>
    <row r="14789" s="127" customFormat="1"/>
    <row r="14790" s="127" customFormat="1"/>
    <row r="14791" s="127" customFormat="1"/>
    <row r="14792" s="127" customFormat="1"/>
    <row r="14793" s="127" customFormat="1"/>
    <row r="14794" s="127" customFormat="1"/>
    <row r="14795" s="127" customFormat="1"/>
    <row r="14796" s="127" customFormat="1"/>
    <row r="14797" s="127" customFormat="1"/>
    <row r="14798" s="127" customFormat="1"/>
    <row r="14799" s="127" customFormat="1"/>
    <row r="14800" s="127" customFormat="1"/>
    <row r="14801" s="127" customFormat="1"/>
    <row r="14802" s="127" customFormat="1"/>
    <row r="14803" s="127" customFormat="1"/>
    <row r="14804" s="127" customFormat="1"/>
    <row r="14805" s="127" customFormat="1"/>
    <row r="14806" s="127" customFormat="1"/>
    <row r="14807" s="127" customFormat="1"/>
    <row r="14808" s="127" customFormat="1"/>
    <row r="14809" s="127" customFormat="1"/>
    <row r="14810" s="127" customFormat="1"/>
    <row r="14811" s="127" customFormat="1"/>
    <row r="14812" s="127" customFormat="1"/>
    <row r="14813" s="127" customFormat="1"/>
    <row r="14814" s="127" customFormat="1"/>
    <row r="14815" s="127" customFormat="1"/>
    <row r="14816" s="127" customFormat="1"/>
    <row r="14817" s="127" customFormat="1"/>
    <row r="14818" s="127" customFormat="1"/>
    <row r="14819" s="127" customFormat="1"/>
    <row r="14820" s="127" customFormat="1"/>
    <row r="14821" s="127" customFormat="1"/>
    <row r="14822" s="127" customFormat="1"/>
    <row r="14823" s="127" customFormat="1"/>
    <row r="14824" s="127" customFormat="1"/>
    <row r="14825" s="127" customFormat="1"/>
    <row r="14826" s="127" customFormat="1"/>
    <row r="14827" s="127" customFormat="1"/>
    <row r="14828" s="127" customFormat="1"/>
    <row r="14829" s="127" customFormat="1"/>
    <row r="14830" s="127" customFormat="1"/>
    <row r="14831" s="127" customFormat="1"/>
    <row r="14832" s="127" customFormat="1"/>
    <row r="14833" s="127" customFormat="1"/>
    <row r="14834" s="127" customFormat="1"/>
    <row r="14835" s="127" customFormat="1"/>
    <row r="14836" s="127" customFormat="1"/>
    <row r="14837" s="127" customFormat="1"/>
    <row r="14838" s="127" customFormat="1"/>
    <row r="14839" s="127" customFormat="1"/>
    <row r="14840" s="127" customFormat="1"/>
    <row r="14841" s="127" customFormat="1"/>
    <row r="14842" s="127" customFormat="1"/>
    <row r="14843" s="127" customFormat="1"/>
    <row r="14844" s="127" customFormat="1"/>
    <row r="14845" s="127" customFormat="1"/>
    <row r="14846" s="127" customFormat="1"/>
    <row r="14847" s="127" customFormat="1"/>
    <row r="14848" s="127" customFormat="1"/>
    <row r="14849" s="127" customFormat="1"/>
    <row r="14850" s="127" customFormat="1"/>
    <row r="14851" s="127" customFormat="1"/>
    <row r="14852" s="127" customFormat="1"/>
    <row r="14853" s="127" customFormat="1"/>
    <row r="14854" s="127" customFormat="1"/>
    <row r="14855" s="127" customFormat="1"/>
    <row r="14856" s="127" customFormat="1"/>
    <row r="14857" s="127" customFormat="1"/>
    <row r="14858" s="127" customFormat="1"/>
    <row r="14859" s="127" customFormat="1"/>
    <row r="14860" s="127" customFormat="1"/>
    <row r="14861" s="127" customFormat="1"/>
    <row r="14862" s="127" customFormat="1"/>
    <row r="14863" s="127" customFormat="1"/>
    <row r="14864" s="127" customFormat="1"/>
    <row r="14865" s="127" customFormat="1"/>
    <row r="14866" s="127" customFormat="1"/>
    <row r="14867" s="127" customFormat="1"/>
    <row r="14868" s="127" customFormat="1"/>
    <row r="14869" s="127" customFormat="1"/>
    <row r="14870" s="127" customFormat="1"/>
    <row r="14871" s="127" customFormat="1"/>
    <row r="14872" s="127" customFormat="1"/>
    <row r="14873" s="127" customFormat="1"/>
    <row r="14874" s="127" customFormat="1"/>
    <row r="14875" s="127" customFormat="1"/>
    <row r="14876" s="127" customFormat="1"/>
    <row r="14877" s="127" customFormat="1"/>
    <row r="14878" s="127" customFormat="1"/>
    <row r="14879" s="127" customFormat="1"/>
    <row r="14880" s="127" customFormat="1"/>
    <row r="14881" s="127" customFormat="1"/>
    <row r="14882" s="127" customFormat="1"/>
    <row r="14883" s="127" customFormat="1"/>
    <row r="14884" s="127" customFormat="1"/>
    <row r="14885" s="127" customFormat="1"/>
    <row r="14886" s="127" customFormat="1"/>
    <row r="14887" s="127" customFormat="1"/>
    <row r="14888" s="127" customFormat="1"/>
    <row r="14889" s="127" customFormat="1"/>
    <row r="14890" s="127" customFormat="1"/>
    <row r="14891" s="127" customFormat="1"/>
    <row r="14892" s="127" customFormat="1"/>
    <row r="14893" s="127" customFormat="1"/>
    <row r="14894" s="127" customFormat="1"/>
    <row r="14895" s="127" customFormat="1"/>
    <row r="14896" s="127" customFormat="1"/>
    <row r="14897" s="127" customFormat="1"/>
    <row r="14898" s="127" customFormat="1"/>
    <row r="14899" s="127" customFormat="1"/>
    <row r="14900" s="127" customFormat="1"/>
    <row r="14901" s="127" customFormat="1"/>
    <row r="14902" s="127" customFormat="1"/>
    <row r="14903" s="127" customFormat="1"/>
    <row r="14904" s="127" customFormat="1"/>
    <row r="14905" s="127" customFormat="1"/>
    <row r="14906" s="127" customFormat="1"/>
    <row r="14907" s="127" customFormat="1"/>
    <row r="14908" s="127" customFormat="1"/>
    <row r="14909" s="127" customFormat="1"/>
    <row r="14910" s="127" customFormat="1"/>
    <row r="14911" s="127" customFormat="1"/>
    <row r="14912" s="127" customFormat="1"/>
    <row r="14913" s="127" customFormat="1"/>
    <row r="14914" s="127" customFormat="1"/>
    <row r="14915" s="127" customFormat="1"/>
    <row r="14916" s="127" customFormat="1"/>
    <row r="14917" s="127" customFormat="1"/>
    <row r="14918" s="127" customFormat="1"/>
    <row r="14919" s="127" customFormat="1"/>
    <row r="14920" s="127" customFormat="1"/>
    <row r="14921" s="127" customFormat="1"/>
    <row r="14922" s="127" customFormat="1"/>
    <row r="14923" s="127" customFormat="1"/>
    <row r="14924" s="127" customFormat="1"/>
    <row r="14925" s="127" customFormat="1"/>
    <row r="14926" s="127" customFormat="1"/>
    <row r="14927" s="127" customFormat="1"/>
    <row r="14928" s="127" customFormat="1"/>
    <row r="14929" s="127" customFormat="1"/>
    <row r="14930" s="127" customFormat="1"/>
    <row r="14931" s="127" customFormat="1"/>
    <row r="14932" s="127" customFormat="1"/>
    <row r="14933" s="127" customFormat="1"/>
    <row r="14934" s="127" customFormat="1"/>
    <row r="14935" s="127" customFormat="1"/>
    <row r="14936" s="127" customFormat="1"/>
    <row r="14937" s="127" customFormat="1"/>
    <row r="14938" s="127" customFormat="1"/>
    <row r="14939" s="127" customFormat="1"/>
    <row r="14940" s="127" customFormat="1"/>
    <row r="14941" s="127" customFormat="1"/>
    <row r="14942" s="127" customFormat="1"/>
    <row r="14943" s="127" customFormat="1"/>
    <row r="14944" s="127" customFormat="1"/>
    <row r="14945" s="127" customFormat="1"/>
    <row r="14946" s="127" customFormat="1"/>
    <row r="14947" s="127" customFormat="1"/>
    <row r="14948" s="127" customFormat="1"/>
    <row r="14949" s="127" customFormat="1"/>
    <row r="14950" s="127" customFormat="1"/>
    <row r="14951" s="127" customFormat="1"/>
    <row r="14952" s="127" customFormat="1"/>
    <row r="14953" s="127" customFormat="1"/>
    <row r="14954" s="127" customFormat="1"/>
    <row r="14955" s="127" customFormat="1"/>
    <row r="14956" s="127" customFormat="1"/>
    <row r="14957" s="127" customFormat="1"/>
    <row r="14958" s="127" customFormat="1"/>
    <row r="14959" s="127" customFormat="1"/>
    <row r="14960" s="127" customFormat="1"/>
    <row r="14961" s="127" customFormat="1"/>
    <row r="14962" s="127" customFormat="1"/>
    <row r="14963" s="127" customFormat="1"/>
    <row r="14964" s="127" customFormat="1"/>
    <row r="14965" s="127" customFormat="1"/>
    <row r="14966" s="127" customFormat="1"/>
    <row r="14967" s="127" customFormat="1"/>
    <row r="14968" s="127" customFormat="1"/>
    <row r="14969" s="127" customFormat="1"/>
    <row r="14970" s="127" customFormat="1"/>
    <row r="14971" s="127" customFormat="1"/>
    <row r="14972" s="127" customFormat="1"/>
    <row r="14973" s="127" customFormat="1"/>
    <row r="14974" s="127" customFormat="1"/>
    <row r="14975" s="127" customFormat="1"/>
    <row r="14976" s="127" customFormat="1"/>
    <row r="14977" s="127" customFormat="1"/>
    <row r="14978" s="127" customFormat="1"/>
    <row r="14979" s="127" customFormat="1"/>
    <row r="14980" s="127" customFormat="1"/>
    <row r="14981" s="127" customFormat="1"/>
    <row r="14982" s="127" customFormat="1"/>
    <row r="14983" s="127" customFormat="1"/>
    <row r="14984" s="127" customFormat="1"/>
    <row r="14985" s="127" customFormat="1"/>
    <row r="14986" s="127" customFormat="1"/>
    <row r="14987" s="127" customFormat="1"/>
    <row r="14988" s="127" customFormat="1"/>
    <row r="14989" s="127" customFormat="1"/>
    <row r="14990" s="127" customFormat="1"/>
    <row r="14991" s="127" customFormat="1"/>
    <row r="14992" s="127" customFormat="1"/>
    <row r="14993" s="127" customFormat="1"/>
    <row r="14994" s="127" customFormat="1"/>
    <row r="14995" s="127" customFormat="1"/>
    <row r="14996" s="127" customFormat="1"/>
    <row r="14997" s="127" customFormat="1"/>
    <row r="14998" s="127" customFormat="1"/>
    <row r="14999" s="127" customFormat="1"/>
    <row r="15000" s="127" customFormat="1"/>
    <row r="15001" s="127" customFormat="1"/>
    <row r="15002" s="127" customFormat="1"/>
    <row r="15003" s="127" customFormat="1"/>
    <row r="15004" s="127" customFormat="1"/>
    <row r="15005" s="127" customFormat="1"/>
    <row r="15006" s="127" customFormat="1"/>
    <row r="15007" s="127" customFormat="1"/>
    <row r="15008" s="127" customFormat="1"/>
    <row r="15009" s="127" customFormat="1"/>
    <row r="15010" s="127" customFormat="1"/>
    <row r="15011" s="127" customFormat="1"/>
    <row r="15012" s="127" customFormat="1"/>
    <row r="15013" s="127" customFormat="1"/>
    <row r="15014" s="127" customFormat="1"/>
    <row r="15015" s="127" customFormat="1"/>
    <row r="15016" s="127" customFormat="1"/>
    <row r="15017" s="127" customFormat="1"/>
    <row r="15018" s="127" customFormat="1"/>
    <row r="15019" s="127" customFormat="1"/>
    <row r="15020" s="127" customFormat="1"/>
    <row r="15021" s="127" customFormat="1"/>
    <row r="15022" s="127" customFormat="1"/>
    <row r="15023" s="127" customFormat="1"/>
    <row r="15024" s="127" customFormat="1"/>
    <row r="15025" s="127" customFormat="1"/>
    <row r="15026" s="127" customFormat="1"/>
    <row r="15027" s="127" customFormat="1"/>
    <row r="15028" s="127" customFormat="1"/>
    <row r="15029" s="127" customFormat="1"/>
    <row r="15030" s="127" customFormat="1"/>
    <row r="15031" s="127" customFormat="1"/>
    <row r="15032" s="127" customFormat="1"/>
    <row r="15033" s="127" customFormat="1"/>
    <row r="15034" s="127" customFormat="1"/>
    <row r="15035" s="127" customFormat="1"/>
    <row r="15036" s="127" customFormat="1"/>
    <row r="15037" s="127" customFormat="1"/>
    <row r="15038" s="127" customFormat="1"/>
    <row r="15039" s="127" customFormat="1"/>
    <row r="15040" s="127" customFormat="1"/>
    <row r="15041" s="127" customFormat="1"/>
    <row r="15042" s="127" customFormat="1"/>
    <row r="15043" s="127" customFormat="1"/>
    <row r="15044" s="127" customFormat="1"/>
    <row r="15045" s="127" customFormat="1"/>
    <row r="15046" s="127" customFormat="1"/>
    <row r="15047" s="127" customFormat="1"/>
    <row r="15048" s="127" customFormat="1"/>
    <row r="15049" s="127" customFormat="1"/>
    <row r="15050" s="127" customFormat="1"/>
    <row r="15051" s="127" customFormat="1"/>
    <row r="15052" s="127" customFormat="1"/>
    <row r="15053" s="127" customFormat="1"/>
    <row r="15054" s="127" customFormat="1"/>
    <row r="15055" s="127" customFormat="1"/>
    <row r="15056" s="127" customFormat="1"/>
    <row r="15057" s="127" customFormat="1"/>
    <row r="15058" s="127" customFormat="1"/>
    <row r="15059" s="127" customFormat="1"/>
    <row r="15060" s="127" customFormat="1"/>
    <row r="15061" s="127" customFormat="1"/>
    <row r="15062" s="127" customFormat="1"/>
    <row r="15063" s="127" customFormat="1"/>
    <row r="15064" s="127" customFormat="1"/>
    <row r="15065" s="127" customFormat="1"/>
    <row r="15066" s="127" customFormat="1"/>
    <row r="15067" s="127" customFormat="1"/>
    <row r="15068" s="127" customFormat="1"/>
    <row r="15069" s="127" customFormat="1"/>
    <row r="15070" s="127" customFormat="1"/>
    <row r="15071" s="127" customFormat="1"/>
    <row r="15072" s="127" customFormat="1"/>
    <row r="15073" s="127" customFormat="1"/>
    <row r="15074" s="127" customFormat="1"/>
    <row r="15075" s="127" customFormat="1"/>
    <row r="15076" s="127" customFormat="1"/>
    <row r="15077" s="127" customFormat="1"/>
    <row r="15078" s="127" customFormat="1"/>
    <row r="15079" s="127" customFormat="1"/>
    <row r="15080" s="127" customFormat="1"/>
    <row r="15081" s="127" customFormat="1"/>
    <row r="15082" s="127" customFormat="1"/>
    <row r="15083" s="127" customFormat="1"/>
    <row r="15084" s="127" customFormat="1"/>
    <row r="15085" s="127" customFormat="1"/>
    <row r="15086" s="127" customFormat="1"/>
    <row r="15087" s="127" customFormat="1"/>
    <row r="15088" s="127" customFormat="1"/>
    <row r="15089" s="127" customFormat="1"/>
    <row r="15090" s="127" customFormat="1"/>
    <row r="15091" s="127" customFormat="1"/>
    <row r="15092" s="127" customFormat="1"/>
    <row r="15093" s="127" customFormat="1"/>
    <row r="15094" s="127" customFormat="1"/>
    <row r="15095" s="127" customFormat="1"/>
    <row r="15096" s="127" customFormat="1"/>
    <row r="15097" s="127" customFormat="1"/>
    <row r="15098" s="127" customFormat="1"/>
    <row r="15099" s="127" customFormat="1"/>
    <row r="15100" s="127" customFormat="1"/>
    <row r="15101" s="127" customFormat="1"/>
    <row r="15102" s="127" customFormat="1"/>
    <row r="15103" s="127" customFormat="1"/>
    <row r="15104" s="127" customFormat="1"/>
    <row r="15105" s="127" customFormat="1"/>
    <row r="15106" s="127" customFormat="1"/>
    <row r="15107" s="127" customFormat="1"/>
    <row r="15108" s="127" customFormat="1"/>
    <row r="15109" s="127" customFormat="1"/>
    <row r="15110" s="127" customFormat="1"/>
    <row r="15111" s="127" customFormat="1"/>
    <row r="15112" s="127" customFormat="1"/>
    <row r="15113" s="127" customFormat="1"/>
    <row r="15114" s="127" customFormat="1"/>
    <row r="15115" s="127" customFormat="1"/>
    <row r="15116" s="127" customFormat="1"/>
    <row r="15117" s="127" customFormat="1"/>
    <row r="15118" s="127" customFormat="1"/>
    <row r="15119" s="127" customFormat="1"/>
    <row r="15120" s="127" customFormat="1"/>
    <row r="15121" s="127" customFormat="1"/>
    <row r="15122" s="127" customFormat="1"/>
    <row r="15123" s="127" customFormat="1"/>
    <row r="15124" s="127" customFormat="1"/>
    <row r="15125" s="127" customFormat="1"/>
    <row r="15126" s="127" customFormat="1"/>
    <row r="15127" s="127" customFormat="1"/>
    <row r="15128" s="127" customFormat="1"/>
    <row r="15129" s="127" customFormat="1"/>
    <row r="15130" s="127" customFormat="1"/>
    <row r="15131" s="127" customFormat="1"/>
    <row r="15132" s="127" customFormat="1"/>
    <row r="15133" s="127" customFormat="1"/>
    <row r="15134" s="127" customFormat="1"/>
    <row r="15135" s="127" customFormat="1"/>
    <row r="15136" s="127" customFormat="1"/>
    <row r="15137" s="127" customFormat="1"/>
    <row r="15138" s="127" customFormat="1"/>
    <row r="15139" s="127" customFormat="1"/>
    <row r="15140" s="127" customFormat="1"/>
    <row r="15141" s="127" customFormat="1"/>
    <row r="15142" s="127" customFormat="1"/>
    <row r="15143" s="127" customFormat="1"/>
    <row r="15144" s="127" customFormat="1"/>
    <row r="15145" s="127" customFormat="1"/>
    <row r="15146" s="127" customFormat="1"/>
    <row r="15147" s="127" customFormat="1"/>
    <row r="15148" s="127" customFormat="1"/>
    <row r="15149" s="127" customFormat="1"/>
    <row r="15150" s="127" customFormat="1"/>
    <row r="15151" s="127" customFormat="1"/>
    <row r="15152" s="127" customFormat="1"/>
    <row r="15153" s="127" customFormat="1"/>
    <row r="15154" s="127" customFormat="1"/>
    <row r="15155" s="127" customFormat="1"/>
    <row r="15156" s="127" customFormat="1"/>
    <row r="15157" s="127" customFormat="1"/>
    <row r="15158" s="127" customFormat="1"/>
    <row r="15159" s="127" customFormat="1"/>
    <row r="15160" s="127" customFormat="1"/>
    <row r="15161" s="127" customFormat="1"/>
    <row r="15162" s="127" customFormat="1"/>
    <row r="15163" s="127" customFormat="1"/>
    <row r="15164" s="127" customFormat="1"/>
    <row r="15165" s="127" customFormat="1"/>
    <row r="15166" s="127" customFormat="1"/>
    <row r="15167" s="127" customFormat="1"/>
    <row r="15168" s="127" customFormat="1"/>
    <row r="15169" s="127" customFormat="1"/>
    <row r="15170" s="127" customFormat="1"/>
    <row r="15171" s="127" customFormat="1"/>
    <row r="15172" s="127" customFormat="1"/>
    <row r="15173" s="127" customFormat="1"/>
    <row r="15174" s="127" customFormat="1"/>
    <row r="15175" s="127" customFormat="1"/>
    <row r="15176" s="127" customFormat="1"/>
    <row r="15177" s="127" customFormat="1"/>
    <row r="15178" s="127" customFormat="1"/>
    <row r="15179" s="127" customFormat="1"/>
    <row r="15180" s="127" customFormat="1"/>
    <row r="15181" s="127" customFormat="1"/>
    <row r="15182" s="127" customFormat="1"/>
    <row r="15183" s="127" customFormat="1"/>
    <row r="15184" s="127" customFormat="1"/>
    <row r="15185" s="127" customFormat="1"/>
    <row r="15186" s="127" customFormat="1"/>
    <row r="15187" s="127" customFormat="1"/>
    <row r="15188" s="127" customFormat="1"/>
    <row r="15189" s="127" customFormat="1"/>
    <row r="15190" s="127" customFormat="1"/>
    <row r="15191" s="127" customFormat="1"/>
    <row r="15192" s="127" customFormat="1"/>
    <row r="15193" s="127" customFormat="1"/>
    <row r="15194" s="127" customFormat="1"/>
    <row r="15195" s="127" customFormat="1"/>
    <row r="15196" s="127" customFormat="1"/>
    <row r="15197" s="127" customFormat="1"/>
    <row r="15198" s="127" customFormat="1"/>
    <row r="15199" s="127" customFormat="1"/>
    <row r="15200" s="127" customFormat="1"/>
    <row r="15201" s="127" customFormat="1"/>
    <row r="15202" s="127" customFormat="1"/>
    <row r="15203" s="127" customFormat="1"/>
    <row r="15204" s="127" customFormat="1"/>
    <row r="15205" s="127" customFormat="1"/>
    <row r="15206" s="127" customFormat="1"/>
    <row r="15207" s="127" customFormat="1"/>
    <row r="15208" s="127" customFormat="1"/>
    <row r="15209" s="127" customFormat="1"/>
    <row r="15210" s="127" customFormat="1"/>
    <row r="15211" s="127" customFormat="1"/>
    <row r="15212" s="127" customFormat="1"/>
    <row r="15213" s="127" customFormat="1"/>
    <row r="15214" s="127" customFormat="1"/>
    <row r="15215" s="127" customFormat="1"/>
    <row r="15216" s="127" customFormat="1"/>
    <row r="15217" s="127" customFormat="1"/>
    <row r="15218" s="127" customFormat="1"/>
    <row r="15219" s="127" customFormat="1"/>
    <row r="15220" s="127" customFormat="1"/>
    <row r="15221" s="127" customFormat="1"/>
    <row r="15222" s="127" customFormat="1"/>
    <row r="15223" s="127" customFormat="1"/>
    <row r="15224" s="127" customFormat="1"/>
    <row r="15225" s="127" customFormat="1"/>
    <row r="15226" s="127" customFormat="1"/>
    <row r="15227" s="127" customFormat="1"/>
    <row r="15228" s="127" customFormat="1"/>
    <row r="15229" s="127" customFormat="1"/>
    <row r="15230" s="127" customFormat="1"/>
    <row r="15231" s="127" customFormat="1"/>
    <row r="15232" s="127" customFormat="1"/>
    <row r="15233" s="127" customFormat="1"/>
    <row r="15234" s="127" customFormat="1"/>
    <row r="15235" s="127" customFormat="1"/>
    <row r="15236" s="127" customFormat="1"/>
    <row r="15237" s="127" customFormat="1"/>
    <row r="15238" s="127" customFormat="1"/>
    <row r="15239" s="127" customFormat="1"/>
    <row r="15240" s="127" customFormat="1"/>
    <row r="15241" s="127" customFormat="1"/>
    <row r="15242" s="127" customFormat="1"/>
    <row r="15243" s="127" customFormat="1"/>
    <row r="15244" s="127" customFormat="1"/>
    <row r="15245" s="127" customFormat="1"/>
    <row r="15246" s="127" customFormat="1"/>
    <row r="15247" s="127" customFormat="1"/>
    <row r="15248" s="127" customFormat="1"/>
    <row r="15249" s="127" customFormat="1"/>
    <row r="15250" s="127" customFormat="1"/>
    <row r="15251" s="127" customFormat="1"/>
    <row r="15252" s="127" customFormat="1"/>
    <row r="15253" s="127" customFormat="1"/>
    <row r="15254" s="127" customFormat="1"/>
    <row r="15255" s="127" customFormat="1"/>
    <row r="15256" s="127" customFormat="1"/>
    <row r="15257" s="127" customFormat="1"/>
    <row r="15258" s="127" customFormat="1"/>
    <row r="15259" s="127" customFormat="1"/>
    <row r="15260" s="127" customFormat="1"/>
    <row r="15261" s="127" customFormat="1"/>
    <row r="15262" s="127" customFormat="1"/>
    <row r="15263" s="127" customFormat="1"/>
    <row r="15264" s="127" customFormat="1"/>
    <row r="15265" s="127" customFormat="1"/>
    <row r="15266" s="127" customFormat="1"/>
    <row r="15267" s="127" customFormat="1"/>
    <row r="15268" s="127" customFormat="1"/>
    <row r="15269" s="127" customFormat="1"/>
    <row r="15270" s="127" customFormat="1"/>
    <row r="15271" s="127" customFormat="1"/>
    <row r="15272" s="127" customFormat="1"/>
    <row r="15273" s="127" customFormat="1"/>
    <row r="15274" s="127" customFormat="1"/>
    <row r="15275" s="127" customFormat="1"/>
    <row r="15276" s="127" customFormat="1"/>
    <row r="15277" s="127" customFormat="1"/>
    <row r="15278" s="127" customFormat="1"/>
    <row r="15279" s="127" customFormat="1"/>
    <row r="15280" s="127" customFormat="1"/>
    <row r="15281" s="127" customFormat="1"/>
    <row r="15282" s="127" customFormat="1"/>
    <row r="15283" s="127" customFormat="1"/>
    <row r="15284" s="127" customFormat="1"/>
    <row r="15285" s="127" customFormat="1"/>
    <row r="15286" s="127" customFormat="1"/>
    <row r="15287" s="127" customFormat="1"/>
    <row r="15288" s="127" customFormat="1"/>
    <row r="15289" s="127" customFormat="1"/>
    <row r="15290" s="127" customFormat="1"/>
    <row r="15291" s="127" customFormat="1"/>
    <row r="15292" s="127" customFormat="1"/>
    <row r="15293" s="127" customFormat="1"/>
    <row r="15294" s="127" customFormat="1"/>
    <row r="15295" s="127" customFormat="1"/>
    <row r="15296" s="127" customFormat="1"/>
    <row r="15297" s="127" customFormat="1"/>
    <row r="15298" s="127" customFormat="1"/>
    <row r="15299" s="127" customFormat="1"/>
    <row r="15300" s="127" customFormat="1"/>
    <row r="15301" s="127" customFormat="1"/>
    <row r="15302" s="127" customFormat="1"/>
    <row r="15303" s="127" customFormat="1"/>
    <row r="15304" s="127" customFormat="1"/>
    <row r="15305" s="127" customFormat="1"/>
    <row r="15306" s="127" customFormat="1"/>
    <row r="15307" s="127" customFormat="1"/>
    <row r="15308" s="127" customFormat="1"/>
    <row r="15309" s="127" customFormat="1"/>
    <row r="15310" s="127" customFormat="1"/>
    <row r="15311" s="127" customFormat="1"/>
    <row r="15312" s="127" customFormat="1"/>
    <row r="15313" s="127" customFormat="1"/>
    <row r="15314" s="127" customFormat="1"/>
    <row r="15315" s="127" customFormat="1"/>
    <row r="15316" s="127" customFormat="1"/>
    <row r="15317" s="127" customFormat="1"/>
    <row r="15318" s="127" customFormat="1"/>
    <row r="15319" s="127" customFormat="1"/>
    <row r="15320" s="127" customFormat="1"/>
    <row r="15321" s="127" customFormat="1"/>
    <row r="15322" s="127" customFormat="1"/>
    <row r="15323" s="127" customFormat="1"/>
    <row r="15324" s="127" customFormat="1"/>
    <row r="15325" s="127" customFormat="1"/>
    <row r="15326" s="127" customFormat="1"/>
    <row r="15327" s="127" customFormat="1"/>
    <row r="15328" s="127" customFormat="1"/>
    <row r="15329" s="127" customFormat="1"/>
    <row r="15330" s="127" customFormat="1"/>
    <row r="15331" s="127" customFormat="1"/>
    <row r="15332" s="127" customFormat="1"/>
    <row r="15333" s="127" customFormat="1"/>
    <row r="15334" s="127" customFormat="1"/>
    <row r="15335" s="127" customFormat="1"/>
    <row r="15336" s="127" customFormat="1"/>
    <row r="15337" s="127" customFormat="1"/>
    <row r="15338" s="127" customFormat="1"/>
    <row r="15339" s="127" customFormat="1"/>
    <row r="15340" s="127" customFormat="1"/>
    <row r="15341" s="127" customFormat="1"/>
    <row r="15342" s="127" customFormat="1"/>
    <row r="15343" s="127" customFormat="1"/>
    <row r="15344" s="127" customFormat="1"/>
    <row r="15345" s="127" customFormat="1"/>
    <row r="15346" s="127" customFormat="1"/>
    <row r="15347" s="127" customFormat="1"/>
    <row r="15348" s="127" customFormat="1"/>
    <row r="15349" s="127" customFormat="1"/>
    <row r="15350" s="127" customFormat="1"/>
    <row r="15351" s="127" customFormat="1"/>
    <row r="15352" s="127" customFormat="1"/>
    <row r="15353" s="127" customFormat="1"/>
    <row r="15354" s="127" customFormat="1"/>
    <row r="15355" s="127" customFormat="1"/>
    <row r="15356" s="127" customFormat="1"/>
    <row r="15357" s="127" customFormat="1"/>
    <row r="15358" s="127" customFormat="1"/>
    <row r="15359" s="127" customFormat="1"/>
    <row r="15360" s="127" customFormat="1"/>
    <row r="15361" s="127" customFormat="1"/>
    <row r="15362" s="127" customFormat="1"/>
    <row r="15363" s="127" customFormat="1"/>
    <row r="15364" s="127" customFormat="1"/>
    <row r="15365" s="127" customFormat="1"/>
    <row r="15366" s="127" customFormat="1"/>
    <row r="15367" s="127" customFormat="1"/>
    <row r="15368" s="127" customFormat="1"/>
    <row r="15369" s="127" customFormat="1"/>
    <row r="15370" s="127" customFormat="1"/>
    <row r="15371" s="127" customFormat="1"/>
    <row r="15372" s="127" customFormat="1"/>
    <row r="15373" s="127" customFormat="1"/>
    <row r="15374" s="127" customFormat="1"/>
    <row r="15375" s="127" customFormat="1"/>
    <row r="15376" s="127" customFormat="1"/>
    <row r="15377" s="127" customFormat="1"/>
    <row r="15378" s="127" customFormat="1"/>
    <row r="15379" s="127" customFormat="1"/>
    <row r="15380" s="127" customFormat="1"/>
    <row r="15381" s="127" customFormat="1"/>
    <row r="15382" s="127" customFormat="1"/>
    <row r="15383" s="127" customFormat="1"/>
    <row r="15384" s="127" customFormat="1"/>
    <row r="15385" s="127" customFormat="1"/>
    <row r="15386" s="127" customFormat="1"/>
    <row r="15387" s="127" customFormat="1"/>
    <row r="15388" s="127" customFormat="1"/>
    <row r="15389" s="127" customFormat="1"/>
    <row r="15390" s="127" customFormat="1"/>
    <row r="15391" s="127" customFormat="1"/>
    <row r="15392" s="127" customFormat="1"/>
    <row r="15393" s="127" customFormat="1"/>
    <row r="15394" s="127" customFormat="1"/>
    <row r="15395" s="127" customFormat="1"/>
    <row r="15396" s="127" customFormat="1"/>
    <row r="15397" s="127" customFormat="1"/>
    <row r="15398" s="127" customFormat="1"/>
    <row r="15399" s="127" customFormat="1"/>
    <row r="15400" s="127" customFormat="1"/>
    <row r="15401" s="127" customFormat="1"/>
    <row r="15402" s="127" customFormat="1"/>
    <row r="15403" s="127" customFormat="1"/>
    <row r="15404" s="127" customFormat="1"/>
    <row r="15405" s="127" customFormat="1"/>
    <row r="15406" s="127" customFormat="1"/>
    <row r="15407" s="127" customFormat="1"/>
    <row r="15408" s="127" customFormat="1"/>
    <row r="15409" s="127" customFormat="1"/>
    <row r="15410" s="127" customFormat="1"/>
    <row r="15411" s="127" customFormat="1"/>
    <row r="15412" s="127" customFormat="1"/>
    <row r="15413" s="127" customFormat="1"/>
    <row r="15414" s="127" customFormat="1"/>
    <row r="15415" s="127" customFormat="1"/>
    <row r="15416" s="127" customFormat="1"/>
    <row r="15417" s="127" customFormat="1"/>
    <row r="15418" s="127" customFormat="1"/>
    <row r="15419" s="127" customFormat="1"/>
    <row r="15420" s="127" customFormat="1"/>
    <row r="15421" s="127" customFormat="1"/>
    <row r="15422" s="127" customFormat="1"/>
    <row r="15423" s="127" customFormat="1"/>
    <row r="15424" s="127" customFormat="1"/>
    <row r="15425" s="127" customFormat="1"/>
    <row r="15426" s="127" customFormat="1"/>
    <row r="15427" s="127" customFormat="1"/>
    <row r="15428" s="127" customFormat="1"/>
    <row r="15429" s="127" customFormat="1"/>
    <row r="15430" s="127" customFormat="1"/>
    <row r="15431" s="127" customFormat="1"/>
    <row r="15432" s="127" customFormat="1"/>
    <row r="15433" s="127" customFormat="1"/>
    <row r="15434" s="127" customFormat="1"/>
    <row r="15435" s="127" customFormat="1"/>
    <row r="15436" s="127" customFormat="1"/>
    <row r="15437" s="127" customFormat="1"/>
    <row r="15438" s="127" customFormat="1"/>
    <row r="15439" s="127" customFormat="1"/>
    <row r="15440" s="127" customFormat="1"/>
    <row r="15441" s="127" customFormat="1"/>
    <row r="15442" s="127" customFormat="1"/>
    <row r="15443" s="127" customFormat="1"/>
    <row r="15444" s="127" customFormat="1"/>
    <row r="15445" s="127" customFormat="1"/>
    <row r="15446" s="127" customFormat="1"/>
    <row r="15447" s="127" customFormat="1"/>
    <row r="15448" s="127" customFormat="1"/>
    <row r="15449" s="127" customFormat="1"/>
    <row r="15450" s="127" customFormat="1"/>
    <row r="15451" s="127" customFormat="1"/>
    <row r="15452" s="127" customFormat="1"/>
    <row r="15453" s="127" customFormat="1"/>
    <row r="15454" s="127" customFormat="1"/>
    <row r="15455" s="127" customFormat="1"/>
    <row r="15456" s="127" customFormat="1"/>
    <row r="15457" s="127" customFormat="1"/>
    <row r="15458" s="127" customFormat="1"/>
    <row r="15459" s="127" customFormat="1"/>
    <row r="15460" s="127" customFormat="1"/>
    <row r="15461" s="127" customFormat="1"/>
    <row r="15462" s="127" customFormat="1"/>
    <row r="15463" s="127" customFormat="1"/>
    <row r="15464" s="127" customFormat="1"/>
    <row r="15465" s="127" customFormat="1"/>
    <row r="15466" s="127" customFormat="1"/>
    <row r="15467" s="127" customFormat="1"/>
    <row r="15468" s="127" customFormat="1"/>
    <row r="15469" s="127" customFormat="1"/>
    <row r="15470" s="127" customFormat="1"/>
    <row r="15471" s="127" customFormat="1"/>
    <row r="15472" s="127" customFormat="1"/>
    <row r="15473" s="127" customFormat="1"/>
    <row r="15474" s="127" customFormat="1"/>
    <row r="15475" s="127" customFormat="1"/>
    <row r="15476" s="127" customFormat="1"/>
    <row r="15477" s="127" customFormat="1"/>
    <row r="15478" s="127" customFormat="1"/>
    <row r="15479" s="127" customFormat="1"/>
    <row r="15480" s="127" customFormat="1"/>
    <row r="15481" s="127" customFormat="1"/>
    <row r="15482" s="127" customFormat="1"/>
    <row r="15483" s="127" customFormat="1"/>
    <row r="15484" s="127" customFormat="1"/>
    <row r="15485" s="127" customFormat="1"/>
    <row r="15486" s="127" customFormat="1"/>
    <row r="15487" s="127" customFormat="1"/>
    <row r="15488" s="127" customFormat="1"/>
    <row r="15489" s="127" customFormat="1"/>
    <row r="15490" s="127" customFormat="1"/>
    <row r="15491" s="127" customFormat="1"/>
    <row r="15492" s="127" customFormat="1"/>
    <row r="15493" s="127" customFormat="1"/>
    <row r="15494" s="127" customFormat="1"/>
    <row r="15495" s="127" customFormat="1"/>
    <row r="15496" s="127" customFormat="1"/>
    <row r="15497" s="127" customFormat="1"/>
    <row r="15498" s="127" customFormat="1"/>
    <row r="15499" s="127" customFormat="1"/>
    <row r="15500" s="127" customFormat="1"/>
    <row r="15501" s="127" customFormat="1"/>
    <row r="15502" s="127" customFormat="1"/>
    <row r="15503" s="127" customFormat="1"/>
    <row r="15504" s="127" customFormat="1"/>
    <row r="15505" s="127" customFormat="1"/>
    <row r="15506" s="127" customFormat="1"/>
    <row r="15507" s="127" customFormat="1"/>
    <row r="15508" s="127" customFormat="1"/>
    <row r="15509" s="127" customFormat="1"/>
    <row r="15510" s="127" customFormat="1"/>
    <row r="15511" s="127" customFormat="1"/>
    <row r="15512" s="127" customFormat="1"/>
    <row r="15513" s="127" customFormat="1"/>
    <row r="15514" s="127" customFormat="1"/>
    <row r="15515" s="127" customFormat="1"/>
    <row r="15516" s="127" customFormat="1"/>
    <row r="15517" s="127" customFormat="1"/>
    <row r="15518" s="127" customFormat="1"/>
    <row r="15519" s="127" customFormat="1"/>
    <row r="15520" s="127" customFormat="1"/>
    <row r="15521" s="127" customFormat="1"/>
    <row r="15522" s="127" customFormat="1"/>
    <row r="15523" s="127" customFormat="1"/>
    <row r="15524" s="127" customFormat="1"/>
    <row r="15525" s="127" customFormat="1"/>
    <row r="15526" s="127" customFormat="1"/>
    <row r="15527" s="127" customFormat="1"/>
    <row r="15528" s="127" customFormat="1"/>
    <row r="15529" s="127" customFormat="1"/>
    <row r="15530" s="127" customFormat="1"/>
    <row r="15531" s="127" customFormat="1"/>
    <row r="15532" s="127" customFormat="1"/>
    <row r="15533" s="127" customFormat="1"/>
    <row r="15534" s="127" customFormat="1"/>
    <row r="15535" s="127" customFormat="1"/>
    <row r="15536" s="127" customFormat="1"/>
    <row r="15537" s="127" customFormat="1"/>
    <row r="15538" s="127" customFormat="1"/>
    <row r="15539" s="127" customFormat="1"/>
    <row r="15540" s="127" customFormat="1"/>
    <row r="15541" s="127" customFormat="1"/>
    <row r="15542" s="127" customFormat="1"/>
    <row r="15543" s="127" customFormat="1"/>
    <row r="15544" s="127" customFormat="1"/>
    <row r="15545" s="127" customFormat="1"/>
    <row r="15546" s="127" customFormat="1"/>
    <row r="15547" s="127" customFormat="1"/>
    <row r="15548" s="127" customFormat="1"/>
    <row r="15549" s="127" customFormat="1"/>
    <row r="15550" s="127" customFormat="1"/>
    <row r="15551" s="127" customFormat="1"/>
    <row r="15552" s="127" customFormat="1"/>
    <row r="15553" s="127" customFormat="1"/>
    <row r="15554" s="127" customFormat="1"/>
    <row r="15555" s="127" customFormat="1"/>
    <row r="15556" s="127" customFormat="1"/>
    <row r="15557" s="127" customFormat="1"/>
    <row r="15558" s="127" customFormat="1"/>
    <row r="15559" s="127" customFormat="1"/>
    <row r="15560" s="127" customFormat="1"/>
    <row r="15561" s="127" customFormat="1"/>
    <row r="15562" s="127" customFormat="1"/>
    <row r="15563" s="127" customFormat="1"/>
    <row r="15564" s="127" customFormat="1"/>
    <row r="15565" s="127" customFormat="1"/>
    <row r="15566" s="127" customFormat="1"/>
    <row r="15567" s="127" customFormat="1"/>
    <row r="15568" s="127" customFormat="1"/>
    <row r="15569" s="127" customFormat="1"/>
    <row r="15570" s="127" customFormat="1"/>
    <row r="15571" s="127" customFormat="1"/>
    <row r="15572" s="127" customFormat="1"/>
    <row r="15573" s="127" customFormat="1"/>
    <row r="15574" s="127" customFormat="1"/>
    <row r="15575" s="127" customFormat="1"/>
    <row r="15576" s="127" customFormat="1"/>
    <row r="15577" s="127" customFormat="1"/>
    <row r="15578" s="127" customFormat="1"/>
    <row r="15579" s="127" customFormat="1"/>
    <row r="15580" s="127" customFormat="1"/>
    <row r="15581" s="127" customFormat="1"/>
    <row r="15582" s="127" customFormat="1"/>
    <row r="15583" s="127" customFormat="1"/>
    <row r="15584" s="127" customFormat="1"/>
    <row r="15585" s="127" customFormat="1"/>
    <row r="15586" s="127" customFormat="1"/>
    <row r="15587" s="127" customFormat="1"/>
    <row r="15588" s="127" customFormat="1"/>
    <row r="15589" s="127" customFormat="1"/>
    <row r="15590" s="127" customFormat="1"/>
    <row r="15591" s="127" customFormat="1"/>
    <row r="15592" s="127" customFormat="1"/>
    <row r="15593" s="127" customFormat="1"/>
    <row r="15594" s="127" customFormat="1"/>
    <row r="15595" s="127" customFormat="1"/>
    <row r="15596" s="127" customFormat="1"/>
    <row r="15597" s="127" customFormat="1"/>
    <row r="15598" s="127" customFormat="1"/>
    <row r="15599" s="127" customFormat="1"/>
    <row r="15600" s="127" customFormat="1"/>
    <row r="15601" s="127" customFormat="1"/>
    <row r="15602" s="127" customFormat="1"/>
    <row r="15603" s="127" customFormat="1"/>
    <row r="15604" s="127" customFormat="1"/>
    <row r="15605" s="127" customFormat="1"/>
    <row r="15606" s="127" customFormat="1"/>
    <row r="15607" s="127" customFormat="1"/>
    <row r="15608" s="127" customFormat="1"/>
    <row r="15609" s="127" customFormat="1"/>
    <row r="15610" s="127" customFormat="1"/>
    <row r="15611" s="127" customFormat="1"/>
    <row r="15612" s="127" customFormat="1"/>
    <row r="15613" s="127" customFormat="1"/>
    <row r="15614" s="127" customFormat="1"/>
    <row r="15615" s="127" customFormat="1"/>
    <row r="15616" s="127" customFormat="1"/>
    <row r="15617" s="127" customFormat="1"/>
    <row r="15618" s="127" customFormat="1"/>
    <row r="15619" s="127" customFormat="1"/>
    <row r="15620" s="127" customFormat="1"/>
    <row r="15621" s="127" customFormat="1"/>
    <row r="15622" s="127" customFormat="1"/>
    <row r="15623" s="127" customFormat="1"/>
    <row r="15624" s="127" customFormat="1"/>
    <row r="15625" s="127" customFormat="1"/>
    <row r="15626" s="127" customFormat="1"/>
    <row r="15627" s="127" customFormat="1"/>
    <row r="15628" s="127" customFormat="1"/>
    <row r="15629" s="127" customFormat="1"/>
    <row r="15630" s="127" customFormat="1"/>
    <row r="15631" s="127" customFormat="1"/>
    <row r="15632" s="127" customFormat="1"/>
    <row r="15633" s="127" customFormat="1"/>
    <row r="15634" s="127" customFormat="1"/>
    <row r="15635" s="127" customFormat="1"/>
    <row r="15636" s="127" customFormat="1"/>
    <row r="15637" s="127" customFormat="1"/>
    <row r="15638" s="127" customFormat="1"/>
    <row r="15639" s="127" customFormat="1"/>
    <row r="15640" s="127" customFormat="1"/>
    <row r="15641" s="127" customFormat="1"/>
    <row r="15642" s="127" customFormat="1"/>
    <row r="15643" s="127" customFormat="1"/>
    <row r="15644" s="127" customFormat="1"/>
    <row r="15645" s="127" customFormat="1"/>
    <row r="15646" s="127" customFormat="1"/>
    <row r="15647" s="127" customFormat="1"/>
    <row r="15648" s="127" customFormat="1"/>
    <row r="15649" s="127" customFormat="1"/>
    <row r="15650" s="127" customFormat="1"/>
    <row r="15651" s="127" customFormat="1"/>
    <row r="15652" s="127" customFormat="1"/>
    <row r="15653" s="127" customFormat="1"/>
    <row r="15654" s="127" customFormat="1"/>
    <row r="15655" s="127" customFormat="1"/>
    <row r="15656" s="127" customFormat="1"/>
    <row r="15657" s="127" customFormat="1"/>
    <row r="15658" s="127" customFormat="1"/>
    <row r="15659" s="127" customFormat="1"/>
    <row r="15660" s="127" customFormat="1"/>
    <row r="15661" s="127" customFormat="1"/>
    <row r="15662" s="127" customFormat="1"/>
    <row r="15663" s="127" customFormat="1"/>
    <row r="15664" s="127" customFormat="1"/>
    <row r="15665" s="127" customFormat="1"/>
    <row r="15666" s="127" customFormat="1"/>
    <row r="15667" s="127" customFormat="1"/>
    <row r="15668" s="127" customFormat="1"/>
    <row r="15669" s="127" customFormat="1"/>
    <row r="15670" s="127" customFormat="1"/>
    <row r="15671" s="127" customFormat="1"/>
    <row r="15672" s="127" customFormat="1"/>
    <row r="15673" s="127" customFormat="1"/>
    <row r="15674" s="127" customFormat="1"/>
    <row r="15675" s="127" customFormat="1"/>
    <row r="15676" s="127" customFormat="1"/>
    <row r="15677" s="127" customFormat="1"/>
    <row r="15678" s="127" customFormat="1"/>
    <row r="15679" s="127" customFormat="1"/>
    <row r="15680" s="127" customFormat="1"/>
    <row r="15681" s="127" customFormat="1"/>
    <row r="15682" s="127" customFormat="1"/>
    <row r="15683" s="127" customFormat="1"/>
    <row r="15684" s="127" customFormat="1"/>
    <row r="15685" s="127" customFormat="1"/>
    <row r="15686" s="127" customFormat="1"/>
    <row r="15687" s="127" customFormat="1"/>
    <row r="15688" s="127" customFormat="1"/>
    <row r="15689" s="127" customFormat="1"/>
    <row r="15690" s="127" customFormat="1"/>
    <row r="15691" s="127" customFormat="1"/>
    <row r="15692" s="127" customFormat="1"/>
    <row r="15693" s="127" customFormat="1"/>
    <row r="15694" s="127" customFormat="1"/>
    <row r="15695" s="127" customFormat="1"/>
    <row r="15696" s="127" customFormat="1"/>
    <row r="15697" s="127" customFormat="1"/>
    <row r="15698" s="127" customFormat="1"/>
    <row r="15699" s="127" customFormat="1"/>
    <row r="15700" s="127" customFormat="1"/>
    <row r="15701" s="127" customFormat="1"/>
    <row r="15702" s="127" customFormat="1"/>
    <row r="15703" s="127" customFormat="1"/>
    <row r="15704" s="127" customFormat="1"/>
    <row r="15705" s="127" customFormat="1"/>
    <row r="15706" s="127" customFormat="1"/>
    <row r="15707" s="127" customFormat="1"/>
    <row r="15708" s="127" customFormat="1"/>
    <row r="15709" s="127" customFormat="1"/>
    <row r="15710" s="127" customFormat="1"/>
    <row r="15711" s="127" customFormat="1"/>
    <row r="15712" s="127" customFormat="1"/>
    <row r="15713" s="127" customFormat="1"/>
    <row r="15714" s="127" customFormat="1"/>
    <row r="15715" s="127" customFormat="1"/>
    <row r="15716" s="127" customFormat="1"/>
    <row r="15717" s="127" customFormat="1"/>
    <row r="15718" s="127" customFormat="1"/>
    <row r="15719" s="127" customFormat="1"/>
    <row r="15720" s="127" customFormat="1"/>
    <row r="15721" s="127" customFormat="1"/>
    <row r="15722" s="127" customFormat="1"/>
    <row r="15723" s="127" customFormat="1"/>
    <row r="15724" s="127" customFormat="1"/>
    <row r="15725" s="127" customFormat="1"/>
    <row r="15726" s="127" customFormat="1"/>
    <row r="15727" s="127" customFormat="1"/>
    <row r="15728" s="127" customFormat="1"/>
    <row r="15729" s="127" customFormat="1"/>
    <row r="15730" s="127" customFormat="1"/>
    <row r="15731" s="127" customFormat="1"/>
    <row r="15732" s="127" customFormat="1"/>
    <row r="15733" s="127" customFormat="1"/>
    <row r="15734" s="127" customFormat="1"/>
    <row r="15735" s="127" customFormat="1"/>
    <row r="15736" s="127" customFormat="1"/>
    <row r="15737" s="127" customFormat="1"/>
    <row r="15738" s="127" customFormat="1"/>
    <row r="15739" s="127" customFormat="1"/>
    <row r="15740" s="127" customFormat="1"/>
    <row r="15741" s="127" customFormat="1"/>
    <row r="15742" s="127" customFormat="1"/>
    <row r="15743" s="127" customFormat="1"/>
    <row r="15744" s="127" customFormat="1"/>
    <row r="15745" s="127" customFormat="1"/>
    <row r="15746" s="127" customFormat="1"/>
    <row r="15747" s="127" customFormat="1"/>
    <row r="15748" s="127" customFormat="1"/>
    <row r="15749" s="127" customFormat="1"/>
    <row r="15750" s="127" customFormat="1"/>
    <row r="15751" s="127" customFormat="1"/>
    <row r="15752" s="127" customFormat="1"/>
    <row r="15753" s="127" customFormat="1"/>
    <row r="15754" s="127" customFormat="1"/>
    <row r="15755" s="127" customFormat="1"/>
    <row r="15756" s="127" customFormat="1"/>
    <row r="15757" s="127" customFormat="1"/>
    <row r="15758" s="127" customFormat="1"/>
    <row r="15759" s="127" customFormat="1"/>
    <row r="15760" s="127" customFormat="1"/>
    <row r="15761" s="127" customFormat="1"/>
    <row r="15762" s="127" customFormat="1"/>
    <row r="15763" s="127" customFormat="1"/>
    <row r="15764" s="127" customFormat="1"/>
    <row r="15765" s="127" customFormat="1"/>
    <row r="15766" s="127" customFormat="1"/>
    <row r="15767" s="127" customFormat="1"/>
    <row r="15768" s="127" customFormat="1"/>
    <row r="15769" s="127" customFormat="1"/>
    <row r="15770" s="127" customFormat="1"/>
    <row r="15771" s="127" customFormat="1"/>
    <row r="15772" s="127" customFormat="1"/>
    <row r="15773" s="127" customFormat="1"/>
    <row r="15774" s="127" customFormat="1"/>
    <row r="15775" s="127" customFormat="1"/>
    <row r="15776" s="127" customFormat="1"/>
    <row r="15777" s="127" customFormat="1"/>
    <row r="15778" s="127" customFormat="1"/>
    <row r="15779" s="127" customFormat="1"/>
    <row r="15780" s="127" customFormat="1"/>
    <row r="15781" s="127" customFormat="1"/>
    <row r="15782" s="127" customFormat="1"/>
    <row r="15783" s="127" customFormat="1"/>
    <row r="15784" s="127" customFormat="1"/>
    <row r="15785" s="127" customFormat="1"/>
    <row r="15786" s="127" customFormat="1"/>
    <row r="15787" s="127" customFormat="1"/>
    <row r="15788" s="127" customFormat="1"/>
    <row r="15789" s="127" customFormat="1"/>
    <row r="15790" s="127" customFormat="1"/>
    <row r="15791" s="127" customFormat="1"/>
    <row r="15792" s="127" customFormat="1"/>
    <row r="15793" s="127" customFormat="1"/>
    <row r="15794" s="127" customFormat="1"/>
    <row r="15795" s="127" customFormat="1"/>
    <row r="15796" s="127" customFormat="1"/>
    <row r="15797" s="127" customFormat="1"/>
    <row r="15798" s="127" customFormat="1"/>
    <row r="15799" s="127" customFormat="1"/>
    <row r="15800" s="127" customFormat="1"/>
    <row r="15801" s="127" customFormat="1"/>
    <row r="15802" s="127" customFormat="1"/>
    <row r="15803" s="127" customFormat="1"/>
    <row r="15804" s="127" customFormat="1"/>
    <row r="15805" s="127" customFormat="1"/>
    <row r="15806" s="127" customFormat="1"/>
    <row r="15807" s="127" customFormat="1"/>
    <row r="15808" s="127" customFormat="1"/>
    <row r="15809" s="127" customFormat="1"/>
    <row r="15810" s="127" customFormat="1"/>
    <row r="15811" s="127" customFormat="1"/>
    <row r="15812" s="127" customFormat="1"/>
    <row r="15813" s="127" customFormat="1"/>
    <row r="15814" s="127" customFormat="1"/>
    <row r="15815" s="127" customFormat="1"/>
    <row r="15816" s="127" customFormat="1"/>
    <row r="15817" s="127" customFormat="1"/>
    <row r="15818" s="127" customFormat="1"/>
    <row r="15819" s="127" customFormat="1"/>
    <row r="15820" s="127" customFormat="1"/>
    <row r="15821" s="127" customFormat="1"/>
    <row r="15822" s="127" customFormat="1"/>
    <row r="15823" s="127" customFormat="1"/>
    <row r="15824" s="127" customFormat="1"/>
    <row r="15825" s="127" customFormat="1"/>
    <row r="15826" s="127" customFormat="1"/>
    <row r="15827" s="127" customFormat="1"/>
    <row r="15828" s="127" customFormat="1"/>
    <row r="15829" s="127" customFormat="1"/>
    <row r="15830" s="127" customFormat="1"/>
    <row r="15831" s="127" customFormat="1"/>
    <row r="15832" s="127" customFormat="1"/>
    <row r="15833" s="127" customFormat="1"/>
    <row r="15834" s="127" customFormat="1"/>
    <row r="15835" s="127" customFormat="1"/>
    <row r="15836" s="127" customFormat="1"/>
    <row r="15837" s="127" customFormat="1"/>
    <row r="15838" s="127" customFormat="1"/>
    <row r="15839" s="127" customFormat="1"/>
    <row r="15840" s="127" customFormat="1"/>
    <row r="15841" s="127" customFormat="1"/>
    <row r="15842" s="127" customFormat="1"/>
    <row r="15843" s="127" customFormat="1"/>
    <row r="15844" s="127" customFormat="1"/>
    <row r="15845" s="127" customFormat="1"/>
    <row r="15846" s="127" customFormat="1"/>
    <row r="15847" s="127" customFormat="1"/>
    <row r="15848" s="127" customFormat="1"/>
    <row r="15849" s="127" customFormat="1"/>
    <row r="15850" s="127" customFormat="1"/>
    <row r="15851" s="127" customFormat="1"/>
    <row r="15852" s="127" customFormat="1"/>
    <row r="15853" s="127" customFormat="1"/>
    <row r="15854" s="127" customFormat="1"/>
    <row r="15855" s="127" customFormat="1"/>
    <row r="15856" s="127" customFormat="1"/>
    <row r="15857" s="127" customFormat="1"/>
    <row r="15858" s="127" customFormat="1"/>
    <row r="15859" s="127" customFormat="1"/>
    <row r="15860" s="127" customFormat="1"/>
    <row r="15861" s="127" customFormat="1"/>
    <row r="15862" s="127" customFormat="1"/>
    <row r="15863" s="127" customFormat="1"/>
    <row r="15864" s="127" customFormat="1"/>
    <row r="15865" s="127" customFormat="1"/>
    <row r="15866" s="127" customFormat="1"/>
    <row r="15867" s="127" customFormat="1"/>
    <row r="15868" s="127" customFormat="1"/>
    <row r="15869" s="127" customFormat="1"/>
    <row r="15870" s="127" customFormat="1"/>
    <row r="15871" s="127" customFormat="1"/>
    <row r="15872" s="127" customFormat="1"/>
    <row r="15873" s="127" customFormat="1"/>
    <row r="15874" s="127" customFormat="1"/>
    <row r="15875" s="127" customFormat="1"/>
    <row r="15876" s="127" customFormat="1"/>
    <row r="15877" s="127" customFormat="1"/>
    <row r="15878" s="127" customFormat="1"/>
    <row r="15879" s="127" customFormat="1"/>
    <row r="15880" s="127" customFormat="1"/>
    <row r="15881" s="127" customFormat="1"/>
    <row r="15882" s="127" customFormat="1"/>
    <row r="15883" s="127" customFormat="1"/>
    <row r="15884" s="127" customFormat="1"/>
    <row r="15885" s="127" customFormat="1"/>
    <row r="15886" s="127" customFormat="1"/>
    <row r="15887" s="127" customFormat="1"/>
    <row r="15888" s="127" customFormat="1"/>
    <row r="15889" s="127" customFormat="1"/>
    <row r="15890" s="127" customFormat="1"/>
    <row r="15891" s="127" customFormat="1"/>
    <row r="15892" s="127" customFormat="1"/>
    <row r="15893" s="127" customFormat="1"/>
    <row r="15894" s="127" customFormat="1"/>
    <row r="15895" s="127" customFormat="1"/>
    <row r="15896" s="127" customFormat="1"/>
    <row r="15897" s="127" customFormat="1"/>
    <row r="15898" s="127" customFormat="1"/>
    <row r="15899" s="127" customFormat="1"/>
    <row r="15900" s="127" customFormat="1"/>
    <row r="15901" s="127" customFormat="1"/>
    <row r="15902" s="127" customFormat="1"/>
    <row r="15903" s="127" customFormat="1"/>
    <row r="15904" s="127" customFormat="1"/>
    <row r="15905" s="127" customFormat="1"/>
    <row r="15906" s="127" customFormat="1"/>
    <row r="15907" s="127" customFormat="1"/>
    <row r="15908" s="127" customFormat="1"/>
    <row r="15909" s="127" customFormat="1"/>
    <row r="15910" s="127" customFormat="1"/>
    <row r="15911" s="127" customFormat="1"/>
    <row r="15912" s="127" customFormat="1"/>
    <row r="15913" s="127" customFormat="1"/>
    <row r="15914" s="127" customFormat="1"/>
    <row r="15915" s="127" customFormat="1"/>
    <row r="15916" s="127" customFormat="1"/>
    <row r="15917" s="127" customFormat="1"/>
    <row r="15918" s="127" customFormat="1"/>
    <row r="15919" s="127" customFormat="1"/>
    <row r="15920" s="127" customFormat="1"/>
    <row r="15921" s="127" customFormat="1"/>
    <row r="15922" s="127" customFormat="1"/>
    <row r="15923" s="127" customFormat="1"/>
    <row r="15924" s="127" customFormat="1"/>
    <row r="15925" s="127" customFormat="1"/>
    <row r="15926" s="127" customFormat="1"/>
    <row r="15927" s="127" customFormat="1"/>
    <row r="15928" s="127" customFormat="1"/>
    <row r="15929" s="127" customFormat="1"/>
    <row r="15930" s="127" customFormat="1"/>
    <row r="15931" s="127" customFormat="1"/>
    <row r="15932" s="127" customFormat="1"/>
    <row r="15933" s="127" customFormat="1"/>
    <row r="15934" s="127" customFormat="1"/>
    <row r="15935" s="127" customFormat="1"/>
    <row r="15936" s="127" customFormat="1"/>
    <row r="15937" s="127" customFormat="1"/>
    <row r="15938" s="127" customFormat="1"/>
    <row r="15939" s="127" customFormat="1"/>
    <row r="15940" s="127" customFormat="1"/>
    <row r="15941" s="127" customFormat="1"/>
    <row r="15942" s="127" customFormat="1"/>
    <row r="15943" s="127" customFormat="1"/>
    <row r="15944" s="127" customFormat="1"/>
    <row r="15945" s="127" customFormat="1"/>
    <row r="15946" s="127" customFormat="1"/>
    <row r="15947" s="127" customFormat="1"/>
    <row r="15948" s="127" customFormat="1"/>
    <row r="15949" s="127" customFormat="1"/>
    <row r="15950" s="127" customFormat="1"/>
    <row r="15951" s="127" customFormat="1"/>
    <row r="15952" s="127" customFormat="1"/>
    <row r="15953" s="127" customFormat="1"/>
    <row r="15954" s="127" customFormat="1"/>
    <row r="15955" s="127" customFormat="1"/>
    <row r="15956" s="127" customFormat="1"/>
    <row r="15957" s="127" customFormat="1"/>
    <row r="15958" s="127" customFormat="1"/>
    <row r="15959" s="127" customFormat="1"/>
    <row r="15960" s="127" customFormat="1"/>
    <row r="15961" s="127" customFormat="1"/>
    <row r="15962" s="127" customFormat="1"/>
    <row r="15963" s="127" customFormat="1"/>
    <row r="15964" s="127" customFormat="1"/>
    <row r="15965" s="127" customFormat="1"/>
    <row r="15966" s="127" customFormat="1"/>
    <row r="15967" s="127" customFormat="1"/>
    <row r="15968" s="127" customFormat="1"/>
    <row r="15969" s="127" customFormat="1"/>
    <row r="15970" s="127" customFormat="1"/>
    <row r="15971" s="127" customFormat="1"/>
    <row r="15972" s="127" customFormat="1"/>
    <row r="15973" s="127" customFormat="1"/>
    <row r="15974" s="127" customFormat="1"/>
    <row r="15975" s="127" customFormat="1"/>
    <row r="15976" s="127" customFormat="1"/>
    <row r="15977" s="127" customFormat="1"/>
    <row r="15978" s="127" customFormat="1"/>
    <row r="15979" s="127" customFormat="1"/>
    <row r="15980" s="127" customFormat="1"/>
    <row r="15981" s="127" customFormat="1"/>
    <row r="15982" s="127" customFormat="1"/>
    <row r="15983" s="127" customFormat="1"/>
    <row r="15984" s="127" customFormat="1"/>
    <row r="15985" s="127" customFormat="1"/>
    <row r="15986" s="127" customFormat="1"/>
    <row r="15987" s="127" customFormat="1"/>
    <row r="15988" s="127" customFormat="1"/>
    <row r="15989" s="127" customFormat="1"/>
    <row r="15990" s="127" customFormat="1"/>
    <row r="15991" s="127" customFormat="1"/>
    <row r="15992" s="127" customFormat="1"/>
    <row r="15993" s="127" customFormat="1"/>
    <row r="15994" s="127" customFormat="1"/>
    <row r="15995" s="127" customFormat="1"/>
    <row r="15996" s="127" customFormat="1"/>
    <row r="15997" s="127" customFormat="1"/>
    <row r="15998" s="127" customFormat="1"/>
    <row r="15999" s="127" customFormat="1"/>
    <row r="16000" s="127" customFormat="1"/>
    <row r="16001" s="127" customFormat="1"/>
    <row r="16002" s="127" customFormat="1"/>
    <row r="16003" s="127" customFormat="1"/>
    <row r="16004" s="127" customFormat="1"/>
    <row r="16005" s="127" customFormat="1"/>
    <row r="16006" s="127" customFormat="1"/>
    <row r="16007" s="127" customFormat="1"/>
    <row r="16008" s="127" customFormat="1"/>
    <row r="16009" s="127" customFormat="1"/>
    <row r="16010" s="127" customFormat="1"/>
    <row r="16011" s="127" customFormat="1"/>
    <row r="16012" s="127" customFormat="1"/>
    <row r="16013" s="127" customFormat="1"/>
    <row r="16014" s="127" customFormat="1"/>
    <row r="16015" s="127" customFormat="1"/>
    <row r="16016" s="127" customFormat="1"/>
    <row r="16017" s="127" customFormat="1"/>
    <row r="16018" s="127" customFormat="1"/>
    <row r="16019" s="127" customFormat="1"/>
    <row r="16020" s="127" customFormat="1"/>
    <row r="16021" s="127" customFormat="1"/>
    <row r="16022" s="127" customFormat="1"/>
    <row r="16023" s="127" customFormat="1"/>
    <row r="16024" s="127" customFormat="1"/>
    <row r="16025" s="127" customFormat="1"/>
    <row r="16026" s="127" customFormat="1"/>
    <row r="16027" s="127" customFormat="1"/>
    <row r="16028" s="127" customFormat="1"/>
    <row r="16029" s="127" customFormat="1"/>
    <row r="16030" s="127" customFormat="1"/>
    <row r="16031" s="127" customFormat="1"/>
    <row r="16032" s="127" customFormat="1"/>
    <row r="16033" s="127" customFormat="1"/>
    <row r="16034" s="127" customFormat="1"/>
    <row r="16035" s="127" customFormat="1"/>
    <row r="16036" s="127" customFormat="1"/>
    <row r="16037" s="127" customFormat="1"/>
    <row r="16038" s="127" customFormat="1"/>
    <row r="16039" s="127" customFormat="1"/>
    <row r="16040" s="127" customFormat="1"/>
    <row r="16041" s="127" customFormat="1"/>
    <row r="16042" s="127" customFormat="1"/>
    <row r="16043" s="127" customFormat="1"/>
    <row r="16044" s="127" customFormat="1"/>
    <row r="16045" s="127" customFormat="1"/>
    <row r="16046" s="127" customFormat="1"/>
    <row r="16047" s="127" customFormat="1"/>
    <row r="16048" s="127" customFormat="1"/>
    <row r="16049" s="127" customFormat="1"/>
    <row r="16050" s="127" customFormat="1"/>
    <row r="16051" s="127" customFormat="1"/>
    <row r="16052" s="127" customFormat="1"/>
    <row r="16053" s="127" customFormat="1"/>
    <row r="16054" s="127" customFormat="1"/>
    <row r="16055" s="127" customFormat="1"/>
    <row r="16056" s="127" customFormat="1"/>
    <row r="16057" s="127" customFormat="1"/>
    <row r="16058" s="127" customFormat="1"/>
    <row r="16059" s="127" customFormat="1"/>
    <row r="16060" s="127" customFormat="1"/>
    <row r="16061" s="127" customFormat="1"/>
    <row r="16062" s="127" customFormat="1"/>
    <row r="16063" s="127" customFormat="1"/>
    <row r="16064" s="127" customFormat="1"/>
    <row r="16065" s="127" customFormat="1"/>
    <row r="16066" s="127" customFormat="1"/>
    <row r="16067" s="127" customFormat="1"/>
    <row r="16068" s="127" customFormat="1"/>
    <row r="16069" s="127" customFormat="1"/>
    <row r="16070" s="127" customFormat="1"/>
    <row r="16071" s="127" customFormat="1"/>
    <row r="16072" s="127" customFormat="1"/>
    <row r="16073" s="127" customFormat="1"/>
    <row r="16074" s="127" customFormat="1"/>
    <row r="16075" s="127" customFormat="1"/>
    <row r="16076" s="127" customFormat="1"/>
    <row r="16077" s="127" customFormat="1"/>
    <row r="16078" s="127" customFormat="1"/>
    <row r="16079" s="127" customFormat="1"/>
    <row r="16080" s="127" customFormat="1"/>
    <row r="16081" s="127" customFormat="1"/>
    <row r="16082" s="127" customFormat="1"/>
    <row r="16083" s="127" customFormat="1"/>
    <row r="16084" s="127" customFormat="1"/>
    <row r="16085" s="127" customFormat="1"/>
    <row r="16086" s="127" customFormat="1"/>
    <row r="16087" s="127" customFormat="1"/>
    <row r="16088" s="127" customFormat="1"/>
    <row r="16089" s="127" customFormat="1"/>
    <row r="16090" s="127" customFormat="1"/>
    <row r="16091" s="127" customFormat="1"/>
    <row r="16092" s="127" customFormat="1"/>
    <row r="16093" s="127" customFormat="1"/>
    <row r="16094" s="127" customFormat="1"/>
    <row r="16095" s="127" customFormat="1"/>
    <row r="16096" s="127" customFormat="1"/>
    <row r="16097" s="127" customFormat="1"/>
    <row r="16098" s="127" customFormat="1"/>
    <row r="16099" s="127" customFormat="1"/>
    <row r="16100" s="127" customFormat="1"/>
    <row r="16101" s="127" customFormat="1"/>
    <row r="16102" s="127" customFormat="1"/>
    <row r="16103" s="127" customFormat="1"/>
    <row r="16104" s="127" customFormat="1"/>
    <row r="16105" s="127" customFormat="1"/>
    <row r="16106" s="127" customFormat="1"/>
    <row r="16107" s="127" customFormat="1"/>
    <row r="16108" s="127" customFormat="1"/>
    <row r="16109" s="127" customFormat="1"/>
    <row r="16110" s="127" customFormat="1"/>
    <row r="16111" s="127" customFormat="1"/>
    <row r="16112" s="127" customFormat="1"/>
    <row r="16113" s="127" customFormat="1"/>
    <row r="16114" s="127" customFormat="1"/>
    <row r="16115" s="127" customFormat="1"/>
    <row r="16116" s="127" customFormat="1"/>
    <row r="16117" s="127" customFormat="1"/>
    <row r="16118" s="127" customFormat="1"/>
    <row r="16119" s="127" customFormat="1"/>
    <row r="16120" s="127" customFormat="1"/>
    <row r="16121" s="127" customFormat="1"/>
    <row r="16122" s="127" customFormat="1"/>
    <row r="16123" s="127" customFormat="1"/>
    <row r="16124" s="127" customFormat="1"/>
    <row r="16125" s="127" customFormat="1"/>
    <row r="16126" s="127" customFormat="1"/>
    <row r="16127" s="127" customFormat="1"/>
    <row r="16128" s="127" customFormat="1"/>
    <row r="16129" s="127" customFormat="1"/>
    <row r="16130" s="127" customFormat="1"/>
    <row r="16131" s="127" customFormat="1"/>
    <row r="16132" s="127" customFormat="1"/>
    <row r="16133" s="127" customFormat="1"/>
    <row r="16134" s="127" customFormat="1"/>
    <row r="16135" s="127" customFormat="1"/>
    <row r="16136" s="127" customFormat="1"/>
    <row r="16137" s="127" customFormat="1"/>
    <row r="16138" s="127" customFormat="1"/>
    <row r="16139" s="127" customFormat="1"/>
    <row r="16140" s="127" customFormat="1"/>
    <row r="16141" s="127" customFormat="1"/>
    <row r="16142" s="127" customFormat="1"/>
    <row r="16143" s="127" customFormat="1"/>
    <row r="16144" s="127" customFormat="1"/>
    <row r="16145" s="127" customFormat="1"/>
    <row r="16146" s="127" customFormat="1"/>
    <row r="16147" s="127" customFormat="1"/>
    <row r="16148" s="127" customFormat="1"/>
    <row r="16149" s="127" customFormat="1"/>
    <row r="16150" s="127" customFormat="1"/>
    <row r="16151" s="127" customFormat="1"/>
    <row r="16152" s="127" customFormat="1"/>
    <row r="16153" s="127" customFormat="1"/>
    <row r="16154" s="127" customFormat="1"/>
    <row r="16155" s="127" customFormat="1"/>
    <row r="16156" s="127" customFormat="1"/>
    <row r="16157" s="127" customFormat="1"/>
    <row r="16158" s="127" customFormat="1"/>
    <row r="16159" s="127" customFormat="1"/>
    <row r="16160" s="127" customFormat="1"/>
    <row r="16161" s="127" customFormat="1"/>
    <row r="16162" s="127" customFormat="1"/>
    <row r="16163" s="127" customFormat="1"/>
    <row r="16164" s="127" customFormat="1"/>
    <row r="16165" s="127" customFormat="1"/>
    <row r="16166" s="127" customFormat="1"/>
    <row r="16167" s="127" customFormat="1"/>
    <row r="16168" s="127" customFormat="1"/>
    <row r="16169" s="127" customFormat="1"/>
    <row r="16170" s="127" customFormat="1"/>
    <row r="16171" s="127" customFormat="1"/>
    <row r="16172" s="127" customFormat="1"/>
    <row r="16173" s="127" customFormat="1"/>
    <row r="16174" s="127" customFormat="1"/>
    <row r="16175" s="127" customFormat="1"/>
    <row r="16176" s="127" customFormat="1"/>
    <row r="16177" s="127" customFormat="1"/>
    <row r="16178" s="127" customFormat="1"/>
    <row r="16179" s="127" customFormat="1"/>
    <row r="16180" s="127" customFormat="1"/>
    <row r="16181" s="127" customFormat="1"/>
    <row r="16182" s="127" customFormat="1"/>
    <row r="16183" s="127" customFormat="1"/>
    <row r="16184" s="127" customFormat="1"/>
    <row r="16185" s="127" customFormat="1"/>
    <row r="16186" s="127" customFormat="1"/>
    <row r="16187" s="127" customFormat="1"/>
    <row r="16188" s="127" customFormat="1"/>
    <row r="16189" s="127" customFormat="1"/>
    <row r="16190" s="127" customFormat="1"/>
    <row r="16191" s="127" customFormat="1"/>
    <row r="16192" s="127" customFormat="1"/>
    <row r="16193" s="127" customFormat="1"/>
    <row r="16194" s="127" customFormat="1"/>
    <row r="16195" s="127" customFormat="1"/>
    <row r="16196" s="127" customFormat="1"/>
    <row r="16197" s="127" customFormat="1"/>
    <row r="16198" s="127" customFormat="1"/>
    <row r="16199" s="127" customFormat="1"/>
    <row r="16200" s="127" customFormat="1"/>
    <row r="16201" s="127" customFormat="1"/>
    <row r="16202" s="127" customFormat="1"/>
    <row r="16203" s="127" customFormat="1"/>
    <row r="16204" s="127" customFormat="1"/>
    <row r="16205" s="127" customFormat="1"/>
    <row r="16206" s="127" customFormat="1"/>
    <row r="16207" s="127" customFormat="1"/>
    <row r="16208" s="127" customFormat="1"/>
    <row r="16209" s="127" customFormat="1"/>
    <row r="16210" s="127" customFormat="1"/>
    <row r="16211" s="127" customFormat="1"/>
    <row r="16212" s="127" customFormat="1"/>
    <row r="16213" s="127" customFormat="1"/>
    <row r="16214" s="127" customFormat="1"/>
    <row r="16215" s="127" customFormat="1"/>
    <row r="16216" s="127" customFormat="1"/>
    <row r="16217" s="127" customFormat="1"/>
    <row r="16218" s="127" customFormat="1"/>
    <row r="16219" s="127" customFormat="1"/>
    <row r="16220" s="127" customFormat="1"/>
    <row r="16221" s="127" customFormat="1"/>
    <row r="16222" s="127" customFormat="1"/>
    <row r="16223" s="127" customFormat="1"/>
    <row r="16224" s="127" customFormat="1"/>
    <row r="16225" s="127" customFormat="1"/>
    <row r="16226" s="127" customFormat="1"/>
    <row r="16227" s="127" customFormat="1"/>
    <row r="16228" s="127" customFormat="1"/>
    <row r="16229" s="127" customFormat="1"/>
    <row r="16230" s="127" customFormat="1"/>
    <row r="16231" s="127" customFormat="1"/>
    <row r="16232" s="127" customFormat="1"/>
    <row r="16233" s="127" customFormat="1"/>
    <row r="16234" s="127" customFormat="1"/>
    <row r="16235" s="127" customFormat="1"/>
    <row r="16236" s="127" customFormat="1"/>
    <row r="16237" s="127" customFormat="1"/>
    <row r="16238" s="127" customFormat="1"/>
    <row r="16239" s="127" customFormat="1"/>
    <row r="16240" s="127" customFormat="1"/>
    <row r="16241" s="127" customFormat="1"/>
    <row r="16242" s="127" customFormat="1"/>
    <row r="16243" s="127" customFormat="1"/>
    <row r="16244" s="127" customFormat="1"/>
    <row r="16245" s="127" customFormat="1"/>
    <row r="16246" s="127" customFormat="1"/>
    <row r="16247" s="127" customFormat="1"/>
    <row r="16248" s="127" customFormat="1"/>
    <row r="16249" s="127" customFormat="1"/>
    <row r="16250" s="127" customFormat="1"/>
    <row r="16251" s="127" customFormat="1"/>
    <row r="16252" s="127" customFormat="1"/>
    <row r="16253" s="127" customFormat="1"/>
    <row r="16254" s="127" customFormat="1"/>
    <row r="16255" s="127" customFormat="1"/>
    <row r="16256" s="127" customFormat="1"/>
    <row r="16257" s="127" customFormat="1"/>
    <row r="16258" s="127" customFormat="1"/>
    <row r="16259" s="127" customFormat="1"/>
    <row r="16260" s="127" customFormat="1"/>
    <row r="16261" s="127" customFormat="1"/>
    <row r="16262" s="127" customFormat="1"/>
    <row r="16263" s="127" customFormat="1"/>
    <row r="16264" s="127" customFormat="1"/>
    <row r="16265" s="127" customFormat="1"/>
    <row r="16266" s="127" customFormat="1"/>
    <row r="16267" s="127" customFormat="1"/>
    <row r="16268" s="127" customFormat="1"/>
    <row r="16269" s="127" customFormat="1"/>
    <row r="16270" s="127" customFormat="1"/>
    <row r="16271" s="127" customFormat="1"/>
    <row r="16272" s="127" customFormat="1"/>
    <row r="16273" s="127" customFormat="1"/>
    <row r="16274" s="127" customFormat="1"/>
    <row r="16275" s="127" customFormat="1"/>
    <row r="16276" s="127" customFormat="1"/>
    <row r="16277" s="127" customFormat="1"/>
    <row r="16278" s="127" customFormat="1"/>
    <row r="16279" s="127" customFormat="1"/>
    <row r="16280" s="127" customFormat="1"/>
    <row r="16281" s="127" customFormat="1"/>
    <row r="16282" s="127" customFormat="1"/>
    <row r="16283" s="127" customFormat="1"/>
    <row r="16284" s="127" customFormat="1"/>
    <row r="16285" s="127" customFormat="1"/>
    <row r="16286" s="127" customFormat="1"/>
    <row r="16287" s="127" customFormat="1"/>
    <row r="16288" s="127" customFormat="1"/>
    <row r="16289" s="127" customFormat="1"/>
    <row r="16290" s="127" customFormat="1"/>
    <row r="16291" s="127" customFormat="1"/>
    <row r="16292" s="127" customFormat="1"/>
    <row r="16293" s="127" customFormat="1"/>
    <row r="16294" s="127" customFormat="1"/>
    <row r="16295" s="127" customFormat="1"/>
    <row r="16296" s="127" customFormat="1"/>
    <row r="16297" s="127" customFormat="1"/>
    <row r="16298" s="127" customFormat="1"/>
    <row r="16299" s="127" customFormat="1"/>
    <row r="16300" s="127" customFormat="1"/>
    <row r="16301" s="127" customFormat="1"/>
    <row r="16302" s="127" customFormat="1"/>
    <row r="16303" s="127" customFormat="1"/>
    <row r="16304" s="127" customFormat="1"/>
    <row r="16305" s="127" customFormat="1"/>
    <row r="16306" s="127" customFormat="1"/>
    <row r="16307" s="127" customFormat="1"/>
    <row r="16308" s="127" customFormat="1"/>
    <row r="16309" s="127" customFormat="1"/>
    <row r="16310" s="127" customFormat="1"/>
    <row r="16311" s="127" customFormat="1"/>
    <row r="16312" s="127" customFormat="1"/>
    <row r="16313" s="127" customFormat="1"/>
    <row r="16314" s="127" customFormat="1"/>
    <row r="16315" s="127" customFormat="1"/>
    <row r="16316" s="127" customFormat="1"/>
    <row r="16317" s="127" customFormat="1"/>
    <row r="16318" s="127" customFormat="1"/>
    <row r="16319" s="127" customFormat="1"/>
    <row r="16320" s="127" customFormat="1"/>
    <row r="16321" s="127" customFormat="1"/>
    <row r="16322" s="127" customFormat="1"/>
    <row r="16323" s="127" customFormat="1"/>
    <row r="16324" s="127" customFormat="1"/>
    <row r="16325" s="127" customFormat="1"/>
    <row r="16326" s="127" customFormat="1"/>
    <row r="16327" s="127" customFormat="1"/>
    <row r="16328" s="127" customFormat="1"/>
    <row r="16329" s="127" customFormat="1"/>
    <row r="16330" s="127" customFormat="1"/>
    <row r="16331" s="127" customFormat="1"/>
    <row r="16332" s="127" customFormat="1"/>
    <row r="16333" s="127" customFormat="1"/>
    <row r="16334" s="127" customFormat="1"/>
    <row r="16335" s="127" customFormat="1"/>
    <row r="16336" s="127" customFormat="1"/>
    <row r="16337" s="127" customFormat="1"/>
    <row r="16338" s="127" customFormat="1"/>
    <row r="16339" s="127" customFormat="1"/>
    <row r="16340" s="127" customFormat="1"/>
    <row r="16341" s="127" customFormat="1"/>
    <row r="16342" s="127" customFormat="1"/>
    <row r="16343" s="127" customFormat="1"/>
    <row r="16344" s="127" customFormat="1"/>
    <row r="16345" s="127" customFormat="1"/>
    <row r="16346" s="127" customFormat="1"/>
    <row r="16347" s="127" customFormat="1"/>
    <row r="16348" s="127" customFormat="1"/>
    <row r="16349" s="127" customFormat="1"/>
    <row r="16350" s="127" customFormat="1"/>
    <row r="16351" s="127" customFormat="1"/>
    <row r="16352" s="127" customFormat="1"/>
    <row r="16353" s="127" customFormat="1"/>
    <row r="16354" s="127" customFormat="1"/>
    <row r="16355" s="127" customFormat="1"/>
    <row r="16356" s="127" customFormat="1"/>
    <row r="16357" s="127" customFormat="1"/>
    <row r="16358" s="127" customFormat="1"/>
    <row r="16359" s="127" customFormat="1"/>
    <row r="16360" s="127" customFormat="1"/>
    <row r="16361" s="127" customFormat="1"/>
    <row r="16362" s="127" customFormat="1"/>
    <row r="16363" s="127" customFormat="1"/>
    <row r="16364" s="127" customFormat="1"/>
    <row r="16365" s="127" customFormat="1"/>
    <row r="16366" s="127" customFormat="1"/>
    <row r="16367" s="127" customFormat="1"/>
    <row r="16368" s="127" customFormat="1"/>
    <row r="16369" s="127" customFormat="1"/>
    <row r="16370" s="127" customFormat="1"/>
    <row r="16371" s="127" customFormat="1"/>
    <row r="16372" s="127" customFormat="1"/>
    <row r="16373" s="127" customFormat="1"/>
    <row r="16374" s="127" customFormat="1"/>
    <row r="16375" s="127" customFormat="1"/>
    <row r="16376" s="127" customFormat="1"/>
    <row r="16377" s="127" customFormat="1"/>
    <row r="16378" s="127" customFormat="1"/>
    <row r="16379" s="127" customFormat="1"/>
    <row r="16380" s="127" customFormat="1"/>
    <row r="16381" s="127" customFormat="1"/>
    <row r="16382" s="127" customFormat="1"/>
    <row r="16383" s="127" customFormat="1"/>
    <row r="16384" s="127" customFormat="1"/>
  </sheetData>
  <mergeCells count="2">
    <mergeCell ref="A1:I1"/>
    <mergeCell ref="A2:B2"/>
  </mergeCells>
  <dataValidations count="4">
    <dataValidation type="list" allowBlank="1" showInputMessage="1" showErrorMessage="1" sqref="F86 F4:F7 F9:F11 F13:F84">
      <formula1>"有,无"</formula1>
    </dataValidation>
    <dataValidation type="list" allowBlank="1" showInputMessage="1" showErrorMessage="1" sqref="C1:C3">
      <formula1>"材料费,机械费,工资,福利费,招待费,差旅费,车辆费,办公费,租赁费,水电费,其他,安全费"</formula1>
    </dataValidation>
    <dataValidation type="list" allowBlank="1" showInputMessage="1" showErrorMessage="1" sqref="C4:C83">
      <formula1>"材料费,机械费,工资,福利费,招待费,差旅费,车辆费,办公费,租赁费,水电费"</formula1>
    </dataValidation>
    <dataValidation type="list" allowBlank="1" showInputMessage="1" showErrorMessage="1" sqref="F1:F3">
      <formula1>"是,否"</formula1>
    </dataValidation>
  </dataValidations>
  <pageMargins left="0.75" right="0.75" top="1" bottom="1" header="0.5" footer="0.5"/>
  <headerFooter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62"/>
  <sheetViews>
    <sheetView topLeftCell="A34" workbookViewId="0">
      <selection activeCell="M34" sqref="M34"/>
    </sheetView>
  </sheetViews>
  <sheetFormatPr defaultColWidth="9" defaultRowHeight="13.5"/>
  <cols>
    <col min="1" max="1" width="7.75" customWidth="1"/>
    <col min="2" max="2" width="36.75" customWidth="1"/>
    <col min="4" max="4" width="11.5" customWidth="1"/>
    <col min="5" max="5" width="15.125" customWidth="1"/>
    <col min="6" max="6" width="11.5" customWidth="1"/>
    <col min="7" max="7" width="12.125" customWidth="1"/>
    <col min="8" max="8" width="11.25" customWidth="1"/>
    <col min="11" max="11" width="10.375"/>
    <col min="14" max="14" width="9.375"/>
  </cols>
  <sheetData>
    <row r="1" ht="27" spans="1:13">
      <c r="A1" s="43" t="s">
        <v>136</v>
      </c>
      <c r="B1" s="44"/>
      <c r="C1" s="44"/>
      <c r="D1" s="44"/>
      <c r="E1" s="45"/>
      <c r="F1" s="44"/>
      <c r="G1" s="44"/>
      <c r="H1" s="44"/>
      <c r="I1" s="44"/>
    </row>
    <row r="2" spans="1:13">
      <c r="A2" s="46" t="s">
        <v>2333</v>
      </c>
      <c r="B2" s="46"/>
      <c r="C2" s="47"/>
      <c r="D2" s="47"/>
      <c r="E2" s="47"/>
      <c r="F2" s="47"/>
      <c r="G2" s="47"/>
      <c r="H2" s="47"/>
      <c r="I2" s="47"/>
    </row>
    <row r="3" ht="27" spans="1:13">
      <c r="A3" s="48" t="s">
        <v>138</v>
      </c>
      <c r="B3" s="48" t="s">
        <v>139</v>
      </c>
      <c r="C3" s="48" t="s">
        <v>140</v>
      </c>
      <c r="D3" s="48" t="s">
        <v>141</v>
      </c>
      <c r="E3" s="48" t="s">
        <v>142</v>
      </c>
      <c r="F3" s="48" t="s">
        <v>143</v>
      </c>
      <c r="G3" s="48" t="s">
        <v>144</v>
      </c>
      <c r="H3" s="48" t="s">
        <v>145</v>
      </c>
      <c r="I3" s="48" t="s">
        <v>3</v>
      </c>
    </row>
    <row r="4" spans="1:13">
      <c r="A4" s="48">
        <v>1</v>
      </c>
      <c r="B4" s="57" t="s">
        <v>347</v>
      </c>
      <c r="C4" s="53"/>
      <c r="D4" s="54">
        <v>2457</v>
      </c>
      <c r="E4" s="51" t="s">
        <v>2103</v>
      </c>
      <c r="F4" s="52" t="s">
        <v>561</v>
      </c>
      <c r="G4" s="53" t="s">
        <v>151</v>
      </c>
      <c r="H4" s="52" t="s">
        <v>573</v>
      </c>
      <c r="I4" s="50"/>
    </row>
    <row r="5" spans="1:13">
      <c r="A5" s="48">
        <v>2</v>
      </c>
      <c r="B5" s="53" t="s">
        <v>2168</v>
      </c>
      <c r="C5" s="53"/>
      <c r="D5" s="54">
        <v>2</v>
      </c>
      <c r="E5" s="51" t="s">
        <v>2171</v>
      </c>
      <c r="F5" s="52" t="s">
        <v>566</v>
      </c>
      <c r="G5" s="53" t="s">
        <v>151</v>
      </c>
      <c r="H5" s="52" t="s">
        <v>573</v>
      </c>
      <c r="I5" s="50"/>
    </row>
    <row r="6" spans="1:13">
      <c r="A6" s="48">
        <v>3</v>
      </c>
      <c r="B6" s="116" t="s">
        <v>347</v>
      </c>
      <c r="C6" s="53"/>
      <c r="D6" s="54">
        <v>1000</v>
      </c>
      <c r="E6" s="51" t="s">
        <v>2107</v>
      </c>
      <c r="F6" s="52" t="s">
        <v>561</v>
      </c>
      <c r="G6" s="53" t="s">
        <v>151</v>
      </c>
      <c r="H6" s="52" t="s">
        <v>573</v>
      </c>
      <c r="I6" s="50"/>
    </row>
    <row r="7" spans="1:13">
      <c r="A7" s="48">
        <v>4</v>
      </c>
      <c r="B7" s="53" t="s">
        <v>833</v>
      </c>
      <c r="C7" s="53"/>
      <c r="D7" s="54">
        <v>354</v>
      </c>
      <c r="E7" s="51" t="s">
        <v>2108</v>
      </c>
      <c r="F7" s="52" t="s">
        <v>561</v>
      </c>
      <c r="G7" s="53" t="s">
        <v>151</v>
      </c>
      <c r="H7" s="52" t="s">
        <v>573</v>
      </c>
      <c r="I7" s="50"/>
    </row>
    <row r="8" spans="1:13">
      <c r="A8" s="48">
        <v>5</v>
      </c>
      <c r="B8" s="53" t="s">
        <v>2267</v>
      </c>
      <c r="C8" s="53"/>
      <c r="D8" s="54">
        <v>82</v>
      </c>
      <c r="E8" s="51" t="s">
        <v>2110</v>
      </c>
      <c r="F8" s="48" t="s">
        <v>566</v>
      </c>
      <c r="G8" s="53" t="s">
        <v>151</v>
      </c>
      <c r="H8" s="52" t="s">
        <v>573</v>
      </c>
      <c r="I8" s="50"/>
    </row>
    <row r="9" spans="1:13">
      <c r="A9" s="48">
        <v>6</v>
      </c>
      <c r="B9" s="53" t="s">
        <v>509</v>
      </c>
      <c r="C9" s="53"/>
      <c r="D9" s="54">
        <v>23</v>
      </c>
      <c r="E9" s="51" t="s">
        <v>2111</v>
      </c>
      <c r="F9" s="48" t="s">
        <v>561</v>
      </c>
      <c r="G9" s="53" t="s">
        <v>151</v>
      </c>
      <c r="H9" s="52" t="s">
        <v>573</v>
      </c>
      <c r="I9" s="50"/>
    </row>
    <row r="10" spans="1:13">
      <c r="A10" s="48">
        <v>7</v>
      </c>
      <c r="B10" s="53" t="s">
        <v>952</v>
      </c>
      <c r="C10" s="53"/>
      <c r="D10" s="54">
        <v>300</v>
      </c>
      <c r="E10" s="51" t="s">
        <v>2112</v>
      </c>
      <c r="F10" s="52" t="s">
        <v>561</v>
      </c>
      <c r="G10" s="53" t="s">
        <v>151</v>
      </c>
      <c r="H10" s="52" t="s">
        <v>573</v>
      </c>
      <c r="I10" s="50"/>
    </row>
    <row r="11" spans="1:13">
      <c r="A11" s="48">
        <v>8</v>
      </c>
      <c r="B11" s="53" t="s">
        <v>2267</v>
      </c>
      <c r="C11" s="53"/>
      <c r="D11" s="54">
        <v>55</v>
      </c>
      <c r="E11" s="51" t="s">
        <v>2235</v>
      </c>
      <c r="F11" s="52" t="s">
        <v>566</v>
      </c>
      <c r="G11" s="53" t="s">
        <v>151</v>
      </c>
      <c r="H11" s="52" t="s">
        <v>573</v>
      </c>
      <c r="I11" s="50"/>
    </row>
    <row r="12" spans="1:13">
      <c r="A12" s="48">
        <v>9</v>
      </c>
      <c r="B12" s="53" t="s">
        <v>2334</v>
      </c>
      <c r="C12" s="53"/>
      <c r="D12" s="54">
        <v>122</v>
      </c>
      <c r="E12" s="51" t="s">
        <v>2236</v>
      </c>
      <c r="F12" s="48" t="s">
        <v>566</v>
      </c>
      <c r="G12" s="53" t="s">
        <v>151</v>
      </c>
      <c r="H12" s="52" t="s">
        <v>573</v>
      </c>
      <c r="I12" s="50"/>
      <c r="M12" t="s">
        <v>2335</v>
      </c>
    </row>
    <row r="13" spans="1:13">
      <c r="A13" s="48">
        <v>10</v>
      </c>
      <c r="B13" s="53" t="s">
        <v>2336</v>
      </c>
      <c r="C13" s="53"/>
      <c r="D13" s="54">
        <v>2200</v>
      </c>
      <c r="E13" s="51" t="s">
        <v>2337</v>
      </c>
      <c r="F13" s="52" t="s">
        <v>566</v>
      </c>
      <c r="G13" s="53" t="s">
        <v>151</v>
      </c>
      <c r="H13" s="52" t="s">
        <v>573</v>
      </c>
      <c r="I13" s="50"/>
    </row>
    <row r="14" spans="1:13">
      <c r="A14" s="48">
        <v>11</v>
      </c>
      <c r="B14" s="53" t="s">
        <v>2338</v>
      </c>
      <c r="C14" s="53"/>
      <c r="D14" s="54">
        <v>7443</v>
      </c>
      <c r="E14" s="51" t="s">
        <v>2339</v>
      </c>
      <c r="F14" s="52" t="s">
        <v>561</v>
      </c>
      <c r="G14" s="53" t="s">
        <v>151</v>
      </c>
      <c r="H14" s="52" t="s">
        <v>573</v>
      </c>
      <c r="I14" s="50"/>
    </row>
    <row r="15" spans="1:13">
      <c r="A15" s="48">
        <v>12</v>
      </c>
      <c r="B15" s="53" t="s">
        <v>2340</v>
      </c>
      <c r="C15" s="53"/>
      <c r="D15" s="54">
        <v>4467.51</v>
      </c>
      <c r="E15" s="51" t="s">
        <v>2341</v>
      </c>
      <c r="F15" s="52" t="s">
        <v>566</v>
      </c>
      <c r="G15" s="53" t="s">
        <v>151</v>
      </c>
      <c r="H15" s="52" t="s">
        <v>573</v>
      </c>
      <c r="I15" s="50"/>
    </row>
    <row r="16" spans="1:13">
      <c r="A16" s="48">
        <v>13</v>
      </c>
      <c r="B16" s="53" t="s">
        <v>2342</v>
      </c>
      <c r="C16" s="53"/>
      <c r="D16" s="54">
        <v>5040</v>
      </c>
      <c r="E16" s="51" t="s">
        <v>2343</v>
      </c>
      <c r="F16" s="52" t="s">
        <v>561</v>
      </c>
      <c r="G16" s="53" t="s">
        <v>151</v>
      </c>
      <c r="H16" s="52" t="s">
        <v>1958</v>
      </c>
      <c r="I16" s="50"/>
    </row>
    <row r="17" spans="1:9">
      <c r="A17" s="48">
        <v>14</v>
      </c>
      <c r="B17" s="53" t="s">
        <v>2344</v>
      </c>
      <c r="C17" s="53"/>
      <c r="D17" s="54">
        <v>650</v>
      </c>
      <c r="E17" s="51" t="s">
        <v>2124</v>
      </c>
      <c r="F17" s="52" t="s">
        <v>561</v>
      </c>
      <c r="G17" s="53" t="s">
        <v>151</v>
      </c>
      <c r="H17" s="52" t="s">
        <v>1958</v>
      </c>
      <c r="I17" s="50"/>
    </row>
    <row r="18" spans="1:9">
      <c r="A18" s="48">
        <v>15</v>
      </c>
      <c r="B18" s="54" t="s">
        <v>2345</v>
      </c>
      <c r="C18" s="54"/>
      <c r="D18" s="54">
        <v>4800</v>
      </c>
      <c r="E18" s="51" t="s">
        <v>2125</v>
      </c>
      <c r="F18" s="52" t="s">
        <v>561</v>
      </c>
      <c r="G18" s="53" t="s">
        <v>151</v>
      </c>
      <c r="H18" s="52" t="s">
        <v>154</v>
      </c>
      <c r="I18" s="50"/>
    </row>
    <row r="19" spans="1:9">
      <c r="A19" s="58">
        <v>16</v>
      </c>
      <c r="B19" s="59" t="s">
        <v>2346</v>
      </c>
      <c r="C19" s="59"/>
      <c r="D19" s="59">
        <v>25200</v>
      </c>
      <c r="E19" s="60" t="s">
        <v>2347</v>
      </c>
      <c r="F19" s="52" t="s">
        <v>561</v>
      </c>
      <c r="G19" s="53" t="s">
        <v>151</v>
      </c>
      <c r="H19" s="52" t="s">
        <v>1958</v>
      </c>
      <c r="I19" s="61"/>
    </row>
    <row r="20" spans="1:9">
      <c r="A20" s="48">
        <v>17</v>
      </c>
      <c r="B20" s="54" t="s">
        <v>2348</v>
      </c>
      <c r="C20" s="54"/>
      <c r="D20" s="54">
        <v>5052</v>
      </c>
      <c r="E20" s="51" t="s">
        <v>2349</v>
      </c>
      <c r="F20" s="52" t="s">
        <v>561</v>
      </c>
      <c r="G20" s="53" t="s">
        <v>151</v>
      </c>
      <c r="H20" s="52" t="s">
        <v>575</v>
      </c>
      <c r="I20" s="50"/>
    </row>
    <row r="21" spans="1:9">
      <c r="A21" s="48">
        <v>18</v>
      </c>
      <c r="B21" s="52" t="s">
        <v>2350</v>
      </c>
      <c r="C21" s="62"/>
      <c r="D21" s="63">
        <v>2000</v>
      </c>
      <c r="E21" s="51" t="s">
        <v>2128</v>
      </c>
      <c r="F21" s="52" t="s">
        <v>561</v>
      </c>
      <c r="G21" s="53" t="s">
        <v>151</v>
      </c>
      <c r="H21" s="52" t="s">
        <v>573</v>
      </c>
      <c r="I21" s="50"/>
    </row>
    <row r="22" spans="1:9">
      <c r="A22" s="48">
        <v>19</v>
      </c>
      <c r="B22" s="52" t="s">
        <v>2351</v>
      </c>
      <c r="C22" s="62"/>
      <c r="D22" s="63">
        <v>59</v>
      </c>
      <c r="E22" s="51" t="s">
        <v>2249</v>
      </c>
      <c r="F22" s="52" t="s">
        <v>566</v>
      </c>
      <c r="G22" s="53" t="s">
        <v>151</v>
      </c>
      <c r="H22" s="52" t="s">
        <v>573</v>
      </c>
      <c r="I22" s="50"/>
    </row>
    <row r="23" spans="1:9">
      <c r="A23" s="48">
        <v>20</v>
      </c>
      <c r="B23" s="52" t="s">
        <v>509</v>
      </c>
      <c r="C23" s="62"/>
      <c r="D23" s="63">
        <v>18</v>
      </c>
      <c r="E23" s="51" t="s">
        <v>2130</v>
      </c>
      <c r="F23" s="52" t="s">
        <v>561</v>
      </c>
      <c r="G23" s="53" t="s">
        <v>151</v>
      </c>
      <c r="H23" s="52" t="s">
        <v>573</v>
      </c>
      <c r="I23" s="50"/>
    </row>
    <row r="24" spans="1:9">
      <c r="A24" s="48">
        <v>21</v>
      </c>
      <c r="B24" s="52" t="s">
        <v>2352</v>
      </c>
      <c r="C24" s="62"/>
      <c r="D24" s="63">
        <v>599</v>
      </c>
      <c r="E24" s="51" t="s">
        <v>2353</v>
      </c>
      <c r="F24" s="52" t="s">
        <v>566</v>
      </c>
      <c r="G24" s="53" t="s">
        <v>151</v>
      </c>
      <c r="H24" s="52" t="s">
        <v>575</v>
      </c>
      <c r="I24" s="50"/>
    </row>
    <row r="25" spans="1:9">
      <c r="A25" s="48">
        <v>22</v>
      </c>
      <c r="B25" s="52" t="s">
        <v>2354</v>
      </c>
      <c r="C25" s="62"/>
      <c r="D25" s="63">
        <v>500</v>
      </c>
      <c r="E25" s="51" t="s">
        <v>2355</v>
      </c>
      <c r="F25" s="52" t="s">
        <v>566</v>
      </c>
      <c r="G25" s="53" t="s">
        <v>151</v>
      </c>
      <c r="H25" s="52" t="s">
        <v>154</v>
      </c>
      <c r="I25" s="50"/>
    </row>
    <row r="26" spans="1:9">
      <c r="A26" s="48">
        <v>23</v>
      </c>
      <c r="B26" s="52" t="s">
        <v>1120</v>
      </c>
      <c r="C26" s="62"/>
      <c r="D26" s="63">
        <v>150</v>
      </c>
      <c r="E26" s="51" t="s">
        <v>2251</v>
      </c>
      <c r="F26" s="52" t="s">
        <v>566</v>
      </c>
      <c r="G26" s="53" t="s">
        <v>151</v>
      </c>
      <c r="H26" s="52" t="s">
        <v>573</v>
      </c>
      <c r="I26" s="50"/>
    </row>
    <row r="27" spans="1:9">
      <c r="A27" s="48">
        <v>24</v>
      </c>
      <c r="B27" s="52" t="s">
        <v>2356</v>
      </c>
      <c r="C27" s="62"/>
      <c r="D27" s="63">
        <v>179</v>
      </c>
      <c r="E27" s="51" t="s">
        <v>2253</v>
      </c>
      <c r="F27" s="52" t="s">
        <v>566</v>
      </c>
      <c r="G27" s="53" t="s">
        <v>151</v>
      </c>
      <c r="H27" s="52" t="s">
        <v>575</v>
      </c>
      <c r="I27" s="50"/>
    </row>
    <row r="28" spans="1:9">
      <c r="A28" s="48">
        <v>25</v>
      </c>
      <c r="B28" s="52" t="s">
        <v>2357</v>
      </c>
      <c r="C28" s="62"/>
      <c r="D28" s="63">
        <v>29</v>
      </c>
      <c r="E28" s="51" t="s">
        <v>2254</v>
      </c>
      <c r="F28" s="52" t="s">
        <v>566</v>
      </c>
      <c r="G28" s="52" t="s">
        <v>151</v>
      </c>
      <c r="H28" s="52" t="s">
        <v>573</v>
      </c>
      <c r="I28" s="50"/>
    </row>
    <row r="29" spans="1:9">
      <c r="A29" s="70" t="s">
        <v>968</v>
      </c>
      <c r="B29" s="71"/>
      <c r="C29" s="72" t="s">
        <v>969</v>
      </c>
      <c r="D29" s="73"/>
      <c r="E29" s="74"/>
      <c r="F29" s="71"/>
      <c r="G29" s="71" t="s">
        <v>970</v>
      </c>
      <c r="H29" s="71"/>
      <c r="I29" s="75"/>
    </row>
    <row r="30" spans="1:9">
      <c r="A30" s="117"/>
      <c r="B30" s="118"/>
      <c r="C30" s="119"/>
      <c r="D30" s="120"/>
      <c r="E30" s="121"/>
      <c r="F30" s="118"/>
      <c r="G30" s="118"/>
      <c r="H30" s="118"/>
      <c r="I30" s="122"/>
    </row>
    <row r="31" spans="1:9">
      <c r="A31" s="117"/>
      <c r="B31" s="118"/>
      <c r="C31" s="119"/>
      <c r="D31" s="120"/>
      <c r="E31" s="121"/>
      <c r="F31" s="118"/>
      <c r="G31" s="118"/>
      <c r="H31" s="118"/>
      <c r="I31" s="122"/>
    </row>
    <row r="32" ht="27" spans="1:9">
      <c r="A32" s="123" t="s">
        <v>136</v>
      </c>
      <c r="B32" s="124"/>
      <c r="C32" s="124"/>
      <c r="D32" s="124"/>
      <c r="E32" s="124"/>
      <c r="F32" s="124"/>
      <c r="G32" s="124"/>
      <c r="H32" s="124"/>
      <c r="I32" s="125"/>
    </row>
    <row r="33" spans="1:9">
      <c r="A33" s="48">
        <v>26</v>
      </c>
      <c r="B33" s="52" t="s">
        <v>2358</v>
      </c>
      <c r="C33" s="62"/>
      <c r="D33" s="63">
        <v>1991.59</v>
      </c>
      <c r="E33" s="51" t="s">
        <v>2137</v>
      </c>
      <c r="F33" s="52" t="s">
        <v>561</v>
      </c>
      <c r="G33" s="52" t="s">
        <v>151</v>
      </c>
      <c r="H33" s="52" t="s">
        <v>573</v>
      </c>
      <c r="I33" s="50"/>
    </row>
    <row r="34" spans="1:9">
      <c r="A34" s="48">
        <v>27</v>
      </c>
      <c r="B34" s="52" t="s">
        <v>2267</v>
      </c>
      <c r="C34" s="62"/>
      <c r="D34" s="63">
        <v>37</v>
      </c>
      <c r="E34" s="51" t="s">
        <v>2359</v>
      </c>
      <c r="F34" s="52" t="s">
        <v>566</v>
      </c>
      <c r="G34" s="53" t="s">
        <v>151</v>
      </c>
      <c r="H34" s="52" t="s">
        <v>573</v>
      </c>
      <c r="I34" s="50"/>
    </row>
    <row r="35" spans="1:9">
      <c r="A35" s="48">
        <v>28</v>
      </c>
      <c r="B35" s="52" t="s">
        <v>952</v>
      </c>
      <c r="C35" s="62"/>
      <c r="D35" s="63">
        <v>230</v>
      </c>
      <c r="E35" s="51" t="s">
        <v>2201</v>
      </c>
      <c r="F35" s="52" t="s">
        <v>561</v>
      </c>
      <c r="G35" s="53" t="s">
        <v>151</v>
      </c>
      <c r="H35" s="52" t="s">
        <v>573</v>
      </c>
      <c r="I35" s="50"/>
    </row>
    <row r="36" spans="1:9">
      <c r="A36" s="48">
        <v>29</v>
      </c>
      <c r="B36" s="52" t="s">
        <v>2168</v>
      </c>
      <c r="C36" s="62"/>
      <c r="D36" s="63">
        <v>6</v>
      </c>
      <c r="E36" s="51" t="s">
        <v>2258</v>
      </c>
      <c r="F36" s="52" t="s">
        <v>566</v>
      </c>
      <c r="G36" s="53" t="s">
        <v>151</v>
      </c>
      <c r="H36" s="52" t="s">
        <v>573</v>
      </c>
      <c r="I36" s="50"/>
    </row>
    <row r="37" spans="1:9">
      <c r="A37" s="48">
        <v>30</v>
      </c>
      <c r="B37" s="52" t="s">
        <v>2360</v>
      </c>
      <c r="C37" s="62"/>
      <c r="D37" s="63">
        <v>4000</v>
      </c>
      <c r="E37" s="51" t="s">
        <v>2203</v>
      </c>
      <c r="F37" s="52" t="s">
        <v>561</v>
      </c>
      <c r="G37" s="53" t="s">
        <v>575</v>
      </c>
      <c r="H37" s="52" t="s">
        <v>1036</v>
      </c>
      <c r="I37" s="50"/>
    </row>
    <row r="38" spans="1:9">
      <c r="A38" s="48">
        <v>31</v>
      </c>
      <c r="B38" s="52" t="s">
        <v>833</v>
      </c>
      <c r="C38" s="62"/>
      <c r="D38" s="63">
        <v>435</v>
      </c>
      <c r="E38" s="51" t="s">
        <v>2361</v>
      </c>
      <c r="F38" s="52" t="s">
        <v>561</v>
      </c>
      <c r="G38" s="53" t="s">
        <v>151</v>
      </c>
      <c r="H38" s="52" t="s">
        <v>573</v>
      </c>
      <c r="I38" s="50"/>
    </row>
    <row r="39" spans="1:9">
      <c r="A39" s="48">
        <v>32</v>
      </c>
      <c r="B39" s="52" t="s">
        <v>952</v>
      </c>
      <c r="C39" s="62"/>
      <c r="D39" s="63">
        <v>283</v>
      </c>
      <c r="E39" s="51" t="s">
        <v>2150</v>
      </c>
      <c r="F39" s="52" t="s">
        <v>561</v>
      </c>
      <c r="G39" s="53" t="s">
        <v>151</v>
      </c>
      <c r="H39" s="52" t="s">
        <v>573</v>
      </c>
      <c r="I39" s="50"/>
    </row>
    <row r="40" spans="1:9">
      <c r="A40" s="48">
        <v>33</v>
      </c>
      <c r="B40" s="52" t="s">
        <v>2168</v>
      </c>
      <c r="C40" s="62"/>
      <c r="D40" s="63">
        <v>50</v>
      </c>
      <c r="E40" s="51" t="s">
        <v>2262</v>
      </c>
      <c r="F40" s="52" t="s">
        <v>566</v>
      </c>
      <c r="G40" s="53" t="s">
        <v>151</v>
      </c>
      <c r="H40" s="52" t="s">
        <v>575</v>
      </c>
      <c r="I40" s="50"/>
    </row>
    <row r="41" spans="1:9">
      <c r="A41" s="48">
        <v>34</v>
      </c>
      <c r="B41" s="126" t="s">
        <v>349</v>
      </c>
      <c r="C41" s="62"/>
      <c r="D41" s="63">
        <v>3414</v>
      </c>
      <c r="E41" s="51" t="s">
        <v>2265</v>
      </c>
      <c r="F41" s="52" t="s">
        <v>561</v>
      </c>
      <c r="G41" s="53" t="s">
        <v>573</v>
      </c>
      <c r="H41" s="52" t="s">
        <v>151</v>
      </c>
      <c r="I41" s="50"/>
    </row>
    <row r="42" spans="1:9">
      <c r="A42" s="48">
        <v>35</v>
      </c>
      <c r="B42" s="52" t="s">
        <v>952</v>
      </c>
      <c r="C42" s="62"/>
      <c r="D42" s="63">
        <v>300</v>
      </c>
      <c r="E42" s="51" t="s">
        <v>2154</v>
      </c>
      <c r="F42" s="52" t="s">
        <v>561</v>
      </c>
      <c r="G42" s="53" t="s">
        <v>151</v>
      </c>
      <c r="H42" s="52" t="s">
        <v>573</v>
      </c>
      <c r="I42" s="50"/>
    </row>
    <row r="43" spans="1:9">
      <c r="A43" s="48">
        <v>36</v>
      </c>
      <c r="B43" s="52" t="s">
        <v>2362</v>
      </c>
      <c r="C43" s="62"/>
      <c r="D43" s="63">
        <v>21000</v>
      </c>
      <c r="E43" s="51" t="s">
        <v>2363</v>
      </c>
      <c r="F43" s="52" t="s">
        <v>561</v>
      </c>
      <c r="G43" s="53" t="s">
        <v>151</v>
      </c>
      <c r="H43" s="52" t="s">
        <v>573</v>
      </c>
      <c r="I43" s="50"/>
    </row>
    <row r="44" spans="1:9">
      <c r="A44" s="48">
        <v>37</v>
      </c>
      <c r="B44" s="52" t="s">
        <v>2364</v>
      </c>
      <c r="C44" s="62"/>
      <c r="D44" s="63">
        <v>390</v>
      </c>
      <c r="E44" s="51" t="s">
        <v>2156</v>
      </c>
      <c r="F44" s="52" t="s">
        <v>561</v>
      </c>
      <c r="G44" s="53" t="s">
        <v>573</v>
      </c>
      <c r="H44" s="52" t="s">
        <v>151</v>
      </c>
      <c r="I44" s="50"/>
    </row>
    <row r="45" spans="1:9">
      <c r="A45" s="48">
        <v>38</v>
      </c>
      <c r="B45" s="52" t="s">
        <v>2365</v>
      </c>
      <c r="C45" s="62"/>
      <c r="D45" s="63">
        <v>2273.8</v>
      </c>
      <c r="E45" s="51" t="s">
        <v>2366</v>
      </c>
      <c r="F45" s="52" t="s">
        <v>561</v>
      </c>
      <c r="G45" s="53" t="s">
        <v>573</v>
      </c>
      <c r="H45" s="52" t="s">
        <v>575</v>
      </c>
      <c r="I45" s="50"/>
    </row>
    <row r="46" spans="1:9">
      <c r="A46" s="48">
        <v>39</v>
      </c>
      <c r="B46" s="52" t="s">
        <v>2367</v>
      </c>
      <c r="C46" s="62"/>
      <c r="D46" s="63">
        <v>2142</v>
      </c>
      <c r="E46" s="51" t="s">
        <v>2368</v>
      </c>
      <c r="F46" s="52" t="s">
        <v>561</v>
      </c>
      <c r="G46" s="53" t="s">
        <v>575</v>
      </c>
      <c r="H46" s="52" t="s">
        <v>573</v>
      </c>
      <c r="I46" s="50"/>
    </row>
    <row r="47" spans="1:9">
      <c r="A47" s="48">
        <v>40</v>
      </c>
      <c r="B47" s="52" t="s">
        <v>2369</v>
      </c>
      <c r="C47" s="62"/>
      <c r="D47" s="63">
        <v>220</v>
      </c>
      <c r="E47" s="51" t="s">
        <v>2370</v>
      </c>
      <c r="F47" s="52" t="s">
        <v>561</v>
      </c>
      <c r="G47" s="53" t="s">
        <v>1958</v>
      </c>
      <c r="H47" s="52" t="s">
        <v>573</v>
      </c>
      <c r="I47" s="50"/>
    </row>
    <row r="48" spans="1:9">
      <c r="A48" s="48">
        <v>41</v>
      </c>
      <c r="B48" s="52" t="s">
        <v>2267</v>
      </c>
      <c r="C48" s="62"/>
      <c r="D48" s="63">
        <v>180</v>
      </c>
      <c r="E48" s="51" t="s">
        <v>2371</v>
      </c>
      <c r="F48" s="52" t="s">
        <v>561</v>
      </c>
      <c r="G48" s="53" t="s">
        <v>1036</v>
      </c>
      <c r="H48" s="52" t="s">
        <v>575</v>
      </c>
      <c r="I48" s="50"/>
    </row>
    <row r="49" spans="1:9">
      <c r="A49" s="48">
        <v>42</v>
      </c>
      <c r="B49" s="52" t="s">
        <v>2055</v>
      </c>
      <c r="C49" s="62"/>
      <c r="D49" s="63">
        <v>188</v>
      </c>
      <c r="E49" s="51" t="s">
        <v>2372</v>
      </c>
      <c r="F49" s="52" t="s">
        <v>561</v>
      </c>
      <c r="G49" s="53" t="s">
        <v>1036</v>
      </c>
      <c r="H49" s="52" t="s">
        <v>1958</v>
      </c>
      <c r="I49" s="50"/>
    </row>
    <row r="50" spans="1:9">
      <c r="A50" s="48">
        <v>43</v>
      </c>
      <c r="B50" s="52" t="s">
        <v>2373</v>
      </c>
      <c r="C50" s="62"/>
      <c r="D50" s="63">
        <v>2849.5</v>
      </c>
      <c r="E50" s="51" t="s">
        <v>2374</v>
      </c>
      <c r="F50" s="52" t="s">
        <v>561</v>
      </c>
      <c r="G50" s="53" t="s">
        <v>1036</v>
      </c>
      <c r="H50" s="52" t="s">
        <v>1958</v>
      </c>
      <c r="I50" s="50"/>
    </row>
    <row r="51" spans="1:9">
      <c r="A51" s="48">
        <v>44</v>
      </c>
      <c r="B51" s="52" t="s">
        <v>2375</v>
      </c>
      <c r="C51" s="62"/>
      <c r="D51" s="63">
        <v>749.21</v>
      </c>
      <c r="E51" s="51" t="s">
        <v>2376</v>
      </c>
      <c r="F51" s="52" t="s">
        <v>561</v>
      </c>
      <c r="G51" s="53" t="s">
        <v>151</v>
      </c>
      <c r="H51" s="52" t="s">
        <v>575</v>
      </c>
      <c r="I51" s="50"/>
    </row>
    <row r="52" spans="1:9">
      <c r="A52" s="48">
        <v>45</v>
      </c>
      <c r="B52" s="52" t="s">
        <v>2377</v>
      </c>
      <c r="C52" s="62"/>
      <c r="D52" s="63">
        <v>109</v>
      </c>
      <c r="E52" s="51" t="s">
        <v>2378</v>
      </c>
      <c r="F52" s="52" t="s">
        <v>561</v>
      </c>
      <c r="G52" s="53" t="s">
        <v>2379</v>
      </c>
      <c r="H52" s="52" t="s">
        <v>151</v>
      </c>
      <c r="I52" s="50"/>
    </row>
    <row r="53" spans="1:9">
      <c r="A53" s="48">
        <v>46</v>
      </c>
      <c r="B53" s="52" t="s">
        <v>2242</v>
      </c>
      <c r="C53" s="62"/>
      <c r="D53" s="63">
        <v>15900</v>
      </c>
      <c r="E53" s="51" t="s">
        <v>2380</v>
      </c>
      <c r="F53" s="52" t="s">
        <v>561</v>
      </c>
      <c r="G53" s="53" t="s">
        <v>151</v>
      </c>
      <c r="H53" s="52" t="s">
        <v>573</v>
      </c>
      <c r="I53" s="50"/>
    </row>
    <row r="54" spans="1:9">
      <c r="A54" s="48">
        <v>47</v>
      </c>
      <c r="B54" s="52" t="s">
        <v>2301</v>
      </c>
      <c r="C54" s="62"/>
      <c r="D54" s="63">
        <v>45400</v>
      </c>
      <c r="E54" s="51" t="s">
        <v>2381</v>
      </c>
      <c r="F54" s="52" t="s">
        <v>561</v>
      </c>
      <c r="G54" s="53" t="s">
        <v>151</v>
      </c>
      <c r="H54" s="52" t="s">
        <v>573</v>
      </c>
      <c r="I54" s="50"/>
    </row>
    <row r="55" spans="1:9">
      <c r="A55" s="48">
        <v>48</v>
      </c>
      <c r="B55" s="52" t="s">
        <v>2382</v>
      </c>
      <c r="C55" s="62"/>
      <c r="D55" s="63">
        <v>200</v>
      </c>
      <c r="E55" s="51" t="s">
        <v>2280</v>
      </c>
      <c r="F55" s="52" t="s">
        <v>566</v>
      </c>
      <c r="G55" s="53" t="s">
        <v>573</v>
      </c>
      <c r="H55" s="52" t="s">
        <v>151</v>
      </c>
      <c r="I55" s="50"/>
    </row>
    <row r="56" spans="1:9">
      <c r="A56" s="48">
        <v>49</v>
      </c>
      <c r="B56" s="52" t="s">
        <v>2055</v>
      </c>
      <c r="C56" s="62"/>
      <c r="D56" s="63">
        <v>530</v>
      </c>
      <c r="E56" s="51" t="s">
        <v>2383</v>
      </c>
      <c r="F56" s="52" t="s">
        <v>561</v>
      </c>
      <c r="G56" s="53" t="s">
        <v>1036</v>
      </c>
      <c r="H56" s="52" t="s">
        <v>573</v>
      </c>
      <c r="I56" s="50"/>
    </row>
    <row r="57" spans="1:9">
      <c r="A57" s="48">
        <v>50</v>
      </c>
      <c r="B57" s="52"/>
      <c r="C57" s="62"/>
      <c r="D57" s="63"/>
      <c r="E57" s="51"/>
      <c r="F57" s="52"/>
      <c r="G57" s="53"/>
      <c r="H57" s="52"/>
      <c r="I57" s="50"/>
    </row>
    <row r="58" spans="1:9">
      <c r="A58" s="48">
        <v>51</v>
      </c>
      <c r="B58" s="52"/>
      <c r="C58" s="62"/>
      <c r="D58" s="63"/>
      <c r="E58" s="51"/>
      <c r="F58" s="52"/>
      <c r="G58" s="53"/>
      <c r="H58" s="52"/>
      <c r="I58" s="50"/>
    </row>
    <row r="59" spans="1:9">
      <c r="A59" s="48">
        <v>52</v>
      </c>
      <c r="B59" s="52"/>
      <c r="C59" s="62"/>
      <c r="D59" s="63"/>
      <c r="E59" s="51"/>
      <c r="F59" s="52"/>
      <c r="G59" s="53"/>
      <c r="H59" s="52"/>
      <c r="I59" s="50"/>
    </row>
    <row r="60" spans="1:9">
      <c r="A60" s="48">
        <v>53</v>
      </c>
      <c r="B60" s="52"/>
      <c r="C60" s="62" t="s">
        <v>194</v>
      </c>
      <c r="D60" s="63">
        <v>165659.61</v>
      </c>
      <c r="E60" s="51"/>
      <c r="F60" s="52"/>
      <c r="G60" s="53"/>
      <c r="H60" s="52"/>
      <c r="I60" s="50"/>
    </row>
    <row r="61" spans="1:9">
      <c r="A61" s="48">
        <v>54</v>
      </c>
      <c r="B61" s="52"/>
      <c r="C61" s="62"/>
      <c r="D61" s="63"/>
      <c r="E61" s="51"/>
      <c r="F61" s="52"/>
      <c r="G61" s="53"/>
      <c r="H61" s="52"/>
      <c r="I61" s="50"/>
    </row>
    <row r="62" spans="1:9">
      <c r="A62" s="70" t="s">
        <v>968</v>
      </c>
      <c r="B62" s="71"/>
      <c r="C62" s="72" t="s">
        <v>969</v>
      </c>
      <c r="D62" s="73"/>
      <c r="E62" s="74"/>
      <c r="F62" s="71"/>
      <c r="G62" s="71" t="s">
        <v>714</v>
      </c>
      <c r="H62" s="71"/>
      <c r="I62" s="75"/>
    </row>
  </sheetData>
  <mergeCells count="3">
    <mergeCell ref="A1:I1"/>
    <mergeCell ref="A2:B2"/>
    <mergeCell ref="A32:I32"/>
  </mergeCells>
  <dataValidations count="3">
    <dataValidation type="list" allowBlank="1" showInputMessage="1" showErrorMessage="1" sqref="C1:C3">
      <formula1>"材料费,机械费,工资,福利费,招待费,差旅费,车辆费,办公费,租赁费,水电费,其他,安全费"</formula1>
    </dataValidation>
    <dataValidation type="list" allowBlank="1" showInputMessage="1" showErrorMessage="1" sqref="F1:F3">
      <formula1>"是,否"</formula1>
    </dataValidation>
    <dataValidation type="list" allowBlank="1" showInputMessage="1" showErrorMessage="1" sqref="F4:F7 F10:F11 F13:F62">
      <formula1>"有,无"</formula1>
    </dataValidation>
  </dataValidations>
  <pageMargins left="0.75" right="0.75" top="1" bottom="1" header="0.5" footer="0.5"/>
  <headerFooter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83"/>
  <sheetViews>
    <sheetView topLeftCell="A3" workbookViewId="0">
      <selection activeCell="L40" sqref="L40"/>
    </sheetView>
  </sheetViews>
  <sheetFormatPr defaultColWidth="9" defaultRowHeight="13.5"/>
  <cols>
    <col min="1" max="1" width="7.73333333333333" style="76" customWidth="1"/>
    <col min="2" max="2" width="36.7333333333333" style="76" customWidth="1"/>
    <col min="3" max="3" width="8.46666666666667" style="77" customWidth="1"/>
    <col min="4" max="4" width="11.4666666666667" style="76" customWidth="1"/>
    <col min="5" max="5" width="14.7333333333333" style="76" customWidth="1"/>
    <col min="6" max="6" width="11.4666666666667" style="77" customWidth="1"/>
    <col min="7" max="7" width="12.1333333333333" style="76" customWidth="1"/>
    <col min="8" max="8" width="11.2666666666667" style="76" customWidth="1"/>
    <col min="9" max="9" width="12.1333333333333" style="76" customWidth="1"/>
    <col min="10" max="10" width="9" style="76"/>
    <col min="11" max="11" width="10.4" style="76"/>
    <col min="12" max="13" width="9" style="76"/>
    <col min="14" max="14" width="9.4" style="76"/>
    <col min="15" max="16384" width="9" style="76"/>
  </cols>
  <sheetData>
    <row r="1" s="76" customFormat="1" ht="27" spans="1:13">
      <c r="A1" s="78" t="s">
        <v>136</v>
      </c>
      <c r="B1" s="79"/>
      <c r="C1" s="80"/>
      <c r="D1" s="79"/>
      <c r="E1" s="81"/>
      <c r="F1" s="80"/>
      <c r="G1" s="79"/>
      <c r="H1" s="79"/>
      <c r="I1" s="79"/>
    </row>
    <row r="2" s="76" customFormat="1" spans="1:13">
      <c r="A2" s="82" t="s">
        <v>2384</v>
      </c>
      <c r="B2" s="82"/>
      <c r="C2" s="83"/>
      <c r="D2" s="84"/>
      <c r="E2" s="84"/>
      <c r="F2" s="83"/>
      <c r="G2" s="84"/>
      <c r="H2" s="84"/>
      <c r="I2" s="84"/>
    </row>
    <row r="3" s="76" customFormat="1" ht="27" spans="1:13">
      <c r="A3" s="85" t="s">
        <v>138</v>
      </c>
      <c r="B3" s="85" t="s">
        <v>139</v>
      </c>
      <c r="C3" s="86" t="s">
        <v>140</v>
      </c>
      <c r="D3" s="85" t="s">
        <v>141</v>
      </c>
      <c r="E3" s="85" t="s">
        <v>142</v>
      </c>
      <c r="F3" s="86" t="s">
        <v>143</v>
      </c>
      <c r="G3" s="85" t="s">
        <v>144</v>
      </c>
      <c r="H3" s="85" t="s">
        <v>145</v>
      </c>
      <c r="I3" s="85" t="s">
        <v>3</v>
      </c>
    </row>
    <row r="4" s="76" customFormat="1" spans="1:13">
      <c r="A4" s="85">
        <v>1</v>
      </c>
      <c r="B4" s="87" t="s">
        <v>896</v>
      </c>
      <c r="C4" s="88" t="s">
        <v>315</v>
      </c>
      <c r="D4" s="87">
        <v>30</v>
      </c>
      <c r="E4" s="89" t="s">
        <v>2228</v>
      </c>
      <c r="F4" s="90" t="s">
        <v>566</v>
      </c>
      <c r="G4" s="91" t="s">
        <v>151</v>
      </c>
      <c r="H4" s="92" t="s">
        <v>573</v>
      </c>
      <c r="I4" s="93"/>
    </row>
    <row r="5" s="76" customFormat="1" spans="1:13">
      <c r="A5" s="85">
        <v>2</v>
      </c>
      <c r="B5" s="91" t="s">
        <v>952</v>
      </c>
      <c r="C5" s="88" t="s">
        <v>315</v>
      </c>
      <c r="D5" s="87">
        <v>260</v>
      </c>
      <c r="E5" s="89" t="s">
        <v>2385</v>
      </c>
      <c r="F5" s="90" t="s">
        <v>561</v>
      </c>
      <c r="G5" s="91" t="s">
        <v>151</v>
      </c>
      <c r="H5" s="92" t="s">
        <v>573</v>
      </c>
      <c r="I5" s="93"/>
    </row>
    <row r="6" s="76" customFormat="1" spans="1:13">
      <c r="A6" s="85">
        <v>3</v>
      </c>
      <c r="B6" s="94" t="s">
        <v>952</v>
      </c>
      <c r="C6" s="88" t="s">
        <v>315</v>
      </c>
      <c r="D6" s="87">
        <v>224</v>
      </c>
      <c r="E6" s="89" t="s">
        <v>2107</v>
      </c>
      <c r="F6" s="90" t="s">
        <v>561</v>
      </c>
      <c r="G6" s="91" t="s">
        <v>151</v>
      </c>
      <c r="H6" s="92" t="s">
        <v>575</v>
      </c>
      <c r="I6" s="93"/>
      <c r="K6" s="76">
        <f>D4+D8+D9+D12+D13+D15+D16+D20+D21+D22+D23+D24+D27+D29+D30+D31+D32+D34+D35+D36+D39+D44+D46+D54+D56+D59+D61+D62+D64+D66+D68+D69+D72+D73+D74+D75+D76+D77+D78</f>
        <v>44266.44</v>
      </c>
    </row>
    <row r="7" s="76" customFormat="1" spans="1:13">
      <c r="A7" s="85">
        <v>4</v>
      </c>
      <c r="B7" s="91" t="s">
        <v>2386</v>
      </c>
      <c r="C7" s="88" t="s">
        <v>171</v>
      </c>
      <c r="D7" s="87">
        <v>5875</v>
      </c>
      <c r="E7" s="89" t="s">
        <v>2108</v>
      </c>
      <c r="F7" s="90" t="s">
        <v>561</v>
      </c>
      <c r="G7" s="91" t="s">
        <v>151</v>
      </c>
      <c r="H7" s="92" t="s">
        <v>573</v>
      </c>
      <c r="I7" s="93"/>
      <c r="J7" s="76" t="s">
        <v>2387</v>
      </c>
      <c r="K7" s="76">
        <f>7875-D7</f>
        <v>2000</v>
      </c>
    </row>
    <row r="8" s="76" customFormat="1" spans="1:13">
      <c r="A8" s="85">
        <v>5</v>
      </c>
      <c r="B8" s="95" t="s">
        <v>2388</v>
      </c>
      <c r="C8" s="88" t="s">
        <v>165</v>
      </c>
      <c r="D8" s="95">
        <v>13750</v>
      </c>
      <c r="E8" s="96" t="s">
        <v>2231</v>
      </c>
      <c r="F8" s="97" t="s">
        <v>566</v>
      </c>
      <c r="G8" s="95" t="s">
        <v>151</v>
      </c>
      <c r="H8" s="98" t="s">
        <v>154</v>
      </c>
      <c r="I8" s="99"/>
    </row>
    <row r="9" s="76" customFormat="1" spans="1:13">
      <c r="A9" s="85">
        <v>6</v>
      </c>
      <c r="B9" s="95" t="s">
        <v>2389</v>
      </c>
      <c r="C9" s="88" t="s">
        <v>171</v>
      </c>
      <c r="D9" s="95">
        <v>2800</v>
      </c>
      <c r="E9" s="96" t="s">
        <v>2111</v>
      </c>
      <c r="F9" s="97" t="s">
        <v>566</v>
      </c>
      <c r="G9" s="95" t="s">
        <v>1036</v>
      </c>
      <c r="H9" s="98" t="s">
        <v>151</v>
      </c>
      <c r="I9" s="99"/>
    </row>
    <row r="10" s="76" customFormat="1" spans="1:13">
      <c r="A10" s="85">
        <v>7</v>
      </c>
      <c r="B10" s="91" t="s">
        <v>2390</v>
      </c>
      <c r="C10" s="88" t="s">
        <v>171</v>
      </c>
      <c r="D10" s="87">
        <v>14018</v>
      </c>
      <c r="E10" s="89" t="s">
        <v>2391</v>
      </c>
      <c r="F10" s="90" t="s">
        <v>561</v>
      </c>
      <c r="G10" s="91" t="s">
        <v>151</v>
      </c>
      <c r="H10" s="92" t="s">
        <v>573</v>
      </c>
      <c r="I10" s="93"/>
    </row>
    <row r="11" s="76" customFormat="1" spans="1:13">
      <c r="A11" s="85">
        <v>8</v>
      </c>
      <c r="B11" s="91" t="s">
        <v>2392</v>
      </c>
      <c r="C11" s="88" t="s">
        <v>171</v>
      </c>
      <c r="D11" s="87">
        <v>4614</v>
      </c>
      <c r="E11" s="89" t="s">
        <v>2393</v>
      </c>
      <c r="F11" s="90" t="s">
        <v>561</v>
      </c>
      <c r="G11" s="91" t="s">
        <v>151</v>
      </c>
      <c r="H11" s="92" t="s">
        <v>573</v>
      </c>
      <c r="I11" s="93"/>
    </row>
    <row r="12" s="76" customFormat="1" spans="1:13">
      <c r="A12" s="85">
        <v>9</v>
      </c>
      <c r="B12" s="91" t="s">
        <v>1120</v>
      </c>
      <c r="C12" s="88" t="s">
        <v>309</v>
      </c>
      <c r="D12" s="87">
        <v>300</v>
      </c>
      <c r="E12" s="89" t="s">
        <v>2115</v>
      </c>
      <c r="F12" s="86" t="s">
        <v>566</v>
      </c>
      <c r="G12" s="91" t="s">
        <v>151</v>
      </c>
      <c r="H12" s="92" t="s">
        <v>573</v>
      </c>
      <c r="I12" s="93"/>
      <c r="M12" s="76" t="s">
        <v>2335</v>
      </c>
    </row>
    <row r="13" s="76" customFormat="1" spans="1:13">
      <c r="A13" s="85">
        <v>10</v>
      </c>
      <c r="B13" s="91" t="s">
        <v>2394</v>
      </c>
      <c r="C13" s="88" t="s">
        <v>181</v>
      </c>
      <c r="D13" s="87">
        <v>440</v>
      </c>
      <c r="E13" s="89" t="s">
        <v>2337</v>
      </c>
      <c r="F13" s="90" t="s">
        <v>566</v>
      </c>
      <c r="G13" s="91" t="s">
        <v>151</v>
      </c>
      <c r="H13" s="92" t="s">
        <v>573</v>
      </c>
      <c r="I13" s="93"/>
    </row>
    <row r="14" s="76" customFormat="1" spans="1:13">
      <c r="A14" s="85">
        <v>11</v>
      </c>
      <c r="B14" s="91" t="s">
        <v>2395</v>
      </c>
      <c r="C14" s="88" t="s">
        <v>181</v>
      </c>
      <c r="D14" s="87">
        <v>14450</v>
      </c>
      <c r="E14" s="89" t="s">
        <v>2396</v>
      </c>
      <c r="F14" s="90" t="s">
        <v>561</v>
      </c>
      <c r="G14" s="91" t="s">
        <v>151</v>
      </c>
      <c r="H14" s="92" t="s">
        <v>1958</v>
      </c>
      <c r="I14" s="93" t="s">
        <v>2397</v>
      </c>
    </row>
    <row r="15" s="76" customFormat="1" spans="1:13">
      <c r="A15" s="85">
        <v>12</v>
      </c>
      <c r="B15" s="91" t="s">
        <v>2398</v>
      </c>
      <c r="C15" s="88" t="s">
        <v>159</v>
      </c>
      <c r="D15" s="87">
        <v>107</v>
      </c>
      <c r="E15" s="89" t="s">
        <v>2121</v>
      </c>
      <c r="F15" s="90" t="s">
        <v>566</v>
      </c>
      <c r="G15" s="91" t="s">
        <v>151</v>
      </c>
      <c r="H15" s="92" t="s">
        <v>573</v>
      </c>
      <c r="I15" s="93"/>
    </row>
    <row r="16" s="76" customFormat="1" spans="1:13">
      <c r="A16" s="85">
        <v>13</v>
      </c>
      <c r="B16" s="95" t="s">
        <v>2399</v>
      </c>
      <c r="C16" s="88" t="s">
        <v>181</v>
      </c>
      <c r="D16" s="95">
        <v>7650</v>
      </c>
      <c r="E16" s="96" t="s">
        <v>2122</v>
      </c>
      <c r="F16" s="100" t="s">
        <v>561</v>
      </c>
      <c r="G16" s="95" t="s">
        <v>151</v>
      </c>
      <c r="H16" s="98" t="s">
        <v>1958</v>
      </c>
      <c r="I16" s="99" t="s">
        <v>2397</v>
      </c>
      <c r="J16" s="101" t="s">
        <v>2400</v>
      </c>
    </row>
    <row r="17" s="76" customFormat="1" spans="1:9">
      <c r="A17" s="85">
        <v>14</v>
      </c>
      <c r="B17" s="91" t="s">
        <v>952</v>
      </c>
      <c r="C17" s="88" t="s">
        <v>315</v>
      </c>
      <c r="D17" s="87">
        <v>280</v>
      </c>
      <c r="E17" s="89" t="s">
        <v>2124</v>
      </c>
      <c r="F17" s="90" t="s">
        <v>561</v>
      </c>
      <c r="G17" s="91" t="s">
        <v>151</v>
      </c>
      <c r="H17" s="92" t="s">
        <v>1251</v>
      </c>
      <c r="I17" s="93"/>
    </row>
    <row r="18" s="76" customFormat="1" spans="1:9">
      <c r="A18" s="85">
        <v>15</v>
      </c>
      <c r="B18" s="87" t="s">
        <v>2401</v>
      </c>
      <c r="C18" s="88" t="s">
        <v>216</v>
      </c>
      <c r="D18" s="87">
        <v>8900</v>
      </c>
      <c r="E18" s="89" t="s">
        <v>2125</v>
      </c>
      <c r="F18" s="90" t="s">
        <v>561</v>
      </c>
      <c r="G18" s="91" t="s">
        <v>151</v>
      </c>
      <c r="H18" s="92" t="s">
        <v>154</v>
      </c>
      <c r="I18" s="93"/>
    </row>
    <row r="19" s="76" customFormat="1" spans="1:9">
      <c r="A19" s="102">
        <v>16</v>
      </c>
      <c r="B19" s="103" t="s">
        <v>2401</v>
      </c>
      <c r="C19" s="88" t="s">
        <v>216</v>
      </c>
      <c r="D19" s="103">
        <v>3260</v>
      </c>
      <c r="E19" s="104" t="s">
        <v>2184</v>
      </c>
      <c r="F19" s="90" t="s">
        <v>561</v>
      </c>
      <c r="G19" s="91" t="s">
        <v>151</v>
      </c>
      <c r="H19" s="92" t="s">
        <v>154</v>
      </c>
      <c r="I19" s="105"/>
    </row>
    <row r="20" s="76" customFormat="1" spans="1:9">
      <c r="A20" s="85">
        <v>17</v>
      </c>
      <c r="B20" s="87" t="s">
        <v>2398</v>
      </c>
      <c r="C20" s="88" t="s">
        <v>159</v>
      </c>
      <c r="D20" s="87">
        <v>66</v>
      </c>
      <c r="E20" s="89" t="s">
        <v>2185</v>
      </c>
      <c r="F20" s="90" t="s">
        <v>566</v>
      </c>
      <c r="G20" s="91" t="s">
        <v>151</v>
      </c>
      <c r="H20" s="92" t="s">
        <v>573</v>
      </c>
      <c r="I20" s="93"/>
    </row>
    <row r="21" s="76" customFormat="1" spans="1:9">
      <c r="A21" s="85">
        <v>18</v>
      </c>
      <c r="B21" s="92" t="s">
        <v>2402</v>
      </c>
      <c r="C21" s="88" t="s">
        <v>181</v>
      </c>
      <c r="D21" s="106">
        <v>350</v>
      </c>
      <c r="E21" s="89" t="s">
        <v>2247</v>
      </c>
      <c r="F21" s="90" t="s">
        <v>566</v>
      </c>
      <c r="G21" s="91" t="s">
        <v>151</v>
      </c>
      <c r="H21" s="92" t="s">
        <v>1958</v>
      </c>
      <c r="I21" s="93"/>
    </row>
    <row r="22" s="76" customFormat="1" spans="1:9">
      <c r="A22" s="85">
        <v>19</v>
      </c>
      <c r="B22" s="92" t="s">
        <v>2403</v>
      </c>
      <c r="C22" s="88" t="s">
        <v>216</v>
      </c>
      <c r="D22" s="106">
        <v>450</v>
      </c>
      <c r="E22" s="89" t="s">
        <v>2249</v>
      </c>
      <c r="F22" s="90" t="s">
        <v>566</v>
      </c>
      <c r="G22" s="91" t="s">
        <v>151</v>
      </c>
      <c r="H22" s="92" t="s">
        <v>1251</v>
      </c>
      <c r="I22" s="93"/>
    </row>
    <row r="23" s="76" customFormat="1" spans="1:9">
      <c r="A23" s="85">
        <v>20</v>
      </c>
      <c r="B23" s="92" t="s">
        <v>2404</v>
      </c>
      <c r="C23" s="88" t="s">
        <v>165</v>
      </c>
      <c r="D23" s="106">
        <v>360</v>
      </c>
      <c r="E23" s="89" t="s">
        <v>2405</v>
      </c>
      <c r="F23" s="90" t="s">
        <v>566</v>
      </c>
      <c r="G23" s="91" t="s">
        <v>151</v>
      </c>
      <c r="H23" s="92" t="s">
        <v>573</v>
      </c>
      <c r="I23" s="93"/>
    </row>
    <row r="24" s="76" customFormat="1" spans="1:9">
      <c r="A24" s="85">
        <v>21</v>
      </c>
      <c r="B24" s="92" t="s">
        <v>2406</v>
      </c>
      <c r="C24" s="88" t="s">
        <v>159</v>
      </c>
      <c r="D24" s="106">
        <v>830</v>
      </c>
      <c r="E24" s="89" t="s">
        <v>2353</v>
      </c>
      <c r="F24" s="90" t="s">
        <v>566</v>
      </c>
      <c r="G24" s="91" t="s">
        <v>151</v>
      </c>
      <c r="H24" s="92" t="s">
        <v>154</v>
      </c>
      <c r="I24" s="93"/>
    </row>
    <row r="25" s="76" customFormat="1" spans="1:9">
      <c r="A25" s="85">
        <v>22</v>
      </c>
      <c r="B25" s="92" t="s">
        <v>1483</v>
      </c>
      <c r="C25" s="88" t="s">
        <v>309</v>
      </c>
      <c r="D25" s="106">
        <v>1546.42</v>
      </c>
      <c r="E25" s="89" t="s">
        <v>2132</v>
      </c>
      <c r="F25" s="90" t="s">
        <v>561</v>
      </c>
      <c r="G25" s="91" t="s">
        <v>151</v>
      </c>
      <c r="H25" s="92" t="s">
        <v>573</v>
      </c>
      <c r="I25" s="93"/>
    </row>
    <row r="26" s="76" customFormat="1" spans="1:9">
      <c r="A26" s="85">
        <v>23</v>
      </c>
      <c r="B26" s="92" t="s">
        <v>2407</v>
      </c>
      <c r="C26" s="88" t="s">
        <v>315</v>
      </c>
      <c r="D26" s="106">
        <v>315</v>
      </c>
      <c r="E26" s="89" t="s">
        <v>2133</v>
      </c>
      <c r="F26" s="90" t="s">
        <v>561</v>
      </c>
      <c r="G26" s="91" t="s">
        <v>151</v>
      </c>
      <c r="H26" s="92" t="s">
        <v>575</v>
      </c>
      <c r="I26" s="93"/>
    </row>
    <row r="27" s="76" customFormat="1" spans="1:9">
      <c r="A27" s="85">
        <v>24</v>
      </c>
      <c r="B27" s="92" t="s">
        <v>2408</v>
      </c>
      <c r="C27" s="88" t="s">
        <v>181</v>
      </c>
      <c r="D27" s="106">
        <v>150</v>
      </c>
      <c r="E27" s="89" t="s">
        <v>2253</v>
      </c>
      <c r="F27" s="90" t="s">
        <v>566</v>
      </c>
      <c r="G27" s="91" t="s">
        <v>151</v>
      </c>
      <c r="H27" s="92" t="s">
        <v>1958</v>
      </c>
      <c r="I27" s="93"/>
    </row>
    <row r="28" s="76" customFormat="1" spans="1:9">
      <c r="A28" s="85">
        <v>25</v>
      </c>
      <c r="B28" s="92" t="s">
        <v>952</v>
      </c>
      <c r="C28" s="88" t="s">
        <v>315</v>
      </c>
      <c r="D28" s="106">
        <v>310</v>
      </c>
      <c r="E28" s="89" t="s">
        <v>2136</v>
      </c>
      <c r="F28" s="90" t="s">
        <v>561</v>
      </c>
      <c r="G28" s="92" t="s">
        <v>151</v>
      </c>
      <c r="H28" s="92" t="s">
        <v>573</v>
      </c>
      <c r="I28" s="93"/>
    </row>
    <row r="29" s="76" customFormat="1" spans="1:9">
      <c r="A29" s="85">
        <v>26</v>
      </c>
      <c r="B29" s="92" t="s">
        <v>2409</v>
      </c>
      <c r="C29" s="88" t="s">
        <v>171</v>
      </c>
      <c r="D29" s="106">
        <v>57</v>
      </c>
      <c r="E29" s="89" t="s">
        <v>2410</v>
      </c>
      <c r="F29" s="90" t="s">
        <v>566</v>
      </c>
      <c r="G29" s="92" t="s">
        <v>151</v>
      </c>
      <c r="H29" s="92" t="s">
        <v>573</v>
      </c>
      <c r="I29" s="93"/>
    </row>
    <row r="30" s="76" customFormat="1" spans="1:9">
      <c r="A30" s="85">
        <v>27</v>
      </c>
      <c r="B30" s="92" t="s">
        <v>2117</v>
      </c>
      <c r="C30" s="88" t="s">
        <v>1930</v>
      </c>
      <c r="D30" s="106">
        <v>8394</v>
      </c>
      <c r="E30" s="89" t="s">
        <v>2359</v>
      </c>
      <c r="F30" s="90" t="s">
        <v>566</v>
      </c>
      <c r="G30" s="91" t="s">
        <v>151</v>
      </c>
      <c r="H30" s="92" t="s">
        <v>154</v>
      </c>
      <c r="I30" s="93"/>
    </row>
    <row r="31" s="76" customFormat="1" spans="1:9">
      <c r="A31" s="85">
        <v>28</v>
      </c>
      <c r="B31" s="92" t="s">
        <v>1120</v>
      </c>
      <c r="C31" s="88" t="s">
        <v>309</v>
      </c>
      <c r="D31" s="106">
        <v>250</v>
      </c>
      <c r="E31" s="89" t="s">
        <v>2201</v>
      </c>
      <c r="F31" s="90" t="s">
        <v>566</v>
      </c>
      <c r="G31" s="91" t="s">
        <v>151</v>
      </c>
      <c r="H31" s="92" t="s">
        <v>573</v>
      </c>
      <c r="I31" s="93"/>
    </row>
    <row r="32" s="76" customFormat="1" spans="1:9">
      <c r="A32" s="85">
        <v>29</v>
      </c>
      <c r="B32" s="92" t="s">
        <v>509</v>
      </c>
      <c r="C32" s="88" t="s">
        <v>165</v>
      </c>
      <c r="D32" s="106">
        <v>21</v>
      </c>
      <c r="E32" s="89" t="s">
        <v>2258</v>
      </c>
      <c r="F32" s="90" t="s">
        <v>566</v>
      </c>
      <c r="G32" s="91" t="s">
        <v>151</v>
      </c>
      <c r="H32" s="92" t="s">
        <v>573</v>
      </c>
      <c r="I32" s="93"/>
    </row>
    <row r="33" s="76" customFormat="1" spans="1:9">
      <c r="A33" s="85">
        <v>30</v>
      </c>
      <c r="B33" s="92" t="s">
        <v>952</v>
      </c>
      <c r="C33" s="88" t="s">
        <v>315</v>
      </c>
      <c r="D33" s="106">
        <v>275</v>
      </c>
      <c r="E33" s="89" t="s">
        <v>2203</v>
      </c>
      <c r="F33" s="90" t="s">
        <v>561</v>
      </c>
      <c r="G33" s="91" t="s">
        <v>151</v>
      </c>
      <c r="H33" s="92" t="s">
        <v>575</v>
      </c>
      <c r="I33" s="93"/>
    </row>
    <row r="34" s="76" customFormat="1" spans="1:9">
      <c r="A34" s="85">
        <v>31</v>
      </c>
      <c r="B34" s="92" t="s">
        <v>2411</v>
      </c>
      <c r="C34" s="88" t="s">
        <v>171</v>
      </c>
      <c r="D34" s="106">
        <v>240</v>
      </c>
      <c r="E34" s="89" t="s">
        <v>2259</v>
      </c>
      <c r="F34" s="90" t="s">
        <v>566</v>
      </c>
      <c r="G34" s="91" t="s">
        <v>151</v>
      </c>
      <c r="H34" s="92" t="s">
        <v>575</v>
      </c>
      <c r="I34" s="93"/>
    </row>
    <row r="35" s="76" customFormat="1" spans="1:9">
      <c r="A35" s="85">
        <v>32</v>
      </c>
      <c r="B35" s="92" t="s">
        <v>2412</v>
      </c>
      <c r="C35" s="88" t="s">
        <v>181</v>
      </c>
      <c r="D35" s="106">
        <v>2000</v>
      </c>
      <c r="E35" s="89" t="s">
        <v>2260</v>
      </c>
      <c r="F35" s="90" t="s">
        <v>566</v>
      </c>
      <c r="G35" s="91" t="s">
        <v>151</v>
      </c>
      <c r="H35" s="92" t="s">
        <v>1958</v>
      </c>
      <c r="I35" s="93" t="s">
        <v>2397</v>
      </c>
    </row>
    <row r="36" s="76" customFormat="1" spans="1:9">
      <c r="A36" s="85">
        <v>33</v>
      </c>
      <c r="B36" s="92" t="s">
        <v>833</v>
      </c>
      <c r="C36" s="88" t="s">
        <v>315</v>
      </c>
      <c r="D36" s="106">
        <v>500</v>
      </c>
      <c r="E36" s="89" t="s">
        <v>2262</v>
      </c>
      <c r="F36" s="90" t="s">
        <v>566</v>
      </c>
      <c r="G36" s="91" t="s">
        <v>151</v>
      </c>
      <c r="H36" s="92" t="s">
        <v>573</v>
      </c>
      <c r="I36" s="93"/>
    </row>
    <row r="37" s="76" customFormat="1" spans="1:9">
      <c r="A37" s="85">
        <v>34</v>
      </c>
      <c r="B37" s="92" t="s">
        <v>2055</v>
      </c>
      <c r="C37" s="88" t="s">
        <v>159</v>
      </c>
      <c r="D37" s="106">
        <v>1000</v>
      </c>
      <c r="E37" s="89" t="s">
        <v>2153</v>
      </c>
      <c r="F37" s="90" t="s">
        <v>561</v>
      </c>
      <c r="G37" s="91" t="s">
        <v>151</v>
      </c>
      <c r="H37" s="92" t="s">
        <v>573</v>
      </c>
      <c r="I37" s="93" t="s">
        <v>2413</v>
      </c>
    </row>
    <row r="38" s="76" customFormat="1" spans="1:9">
      <c r="A38" s="85">
        <v>35</v>
      </c>
      <c r="B38" s="92" t="s">
        <v>952</v>
      </c>
      <c r="C38" s="88" t="s">
        <v>315</v>
      </c>
      <c r="D38" s="106">
        <v>330</v>
      </c>
      <c r="E38" s="89" t="s">
        <v>2154</v>
      </c>
      <c r="F38" s="90" t="s">
        <v>561</v>
      </c>
      <c r="G38" s="91" t="s">
        <v>151</v>
      </c>
      <c r="H38" s="92" t="s">
        <v>575</v>
      </c>
      <c r="I38" s="93"/>
    </row>
    <row r="39" s="76" customFormat="1" spans="1:9">
      <c r="A39" s="85">
        <v>36</v>
      </c>
      <c r="B39" s="92" t="s">
        <v>2414</v>
      </c>
      <c r="C39" s="88" t="s">
        <v>315</v>
      </c>
      <c r="D39" s="106">
        <v>19.5</v>
      </c>
      <c r="E39" s="89" t="s">
        <v>2214</v>
      </c>
      <c r="F39" s="90" t="s">
        <v>566</v>
      </c>
      <c r="G39" s="91" t="s">
        <v>151</v>
      </c>
      <c r="H39" s="92" t="s">
        <v>154</v>
      </c>
      <c r="I39" s="93"/>
    </row>
    <row r="40" s="76" customFormat="1" spans="1:9">
      <c r="A40" s="85">
        <v>37</v>
      </c>
      <c r="B40" s="92" t="s">
        <v>1483</v>
      </c>
      <c r="C40" s="88" t="s">
        <v>309</v>
      </c>
      <c r="D40" s="106">
        <v>1642.21</v>
      </c>
      <c r="E40" s="89" t="s">
        <v>2156</v>
      </c>
      <c r="F40" s="90" t="s">
        <v>561</v>
      </c>
      <c r="G40" s="91" t="s">
        <v>151</v>
      </c>
      <c r="H40" s="92" t="s">
        <v>573</v>
      </c>
      <c r="I40" s="93"/>
    </row>
    <row r="41" s="76" customFormat="1" spans="1:9">
      <c r="A41" s="85">
        <v>38</v>
      </c>
      <c r="B41" s="92" t="s">
        <v>952</v>
      </c>
      <c r="C41" s="88" t="s">
        <v>309</v>
      </c>
      <c r="D41" s="106">
        <v>300</v>
      </c>
      <c r="E41" s="89" t="s">
        <v>2218</v>
      </c>
      <c r="F41" s="90" t="s">
        <v>561</v>
      </c>
      <c r="G41" s="91" t="s">
        <v>151</v>
      </c>
      <c r="H41" s="92" t="s">
        <v>1251</v>
      </c>
      <c r="I41" s="93"/>
    </row>
    <row r="42" s="76" customFormat="1" spans="1:9">
      <c r="A42" s="85">
        <v>39</v>
      </c>
      <c r="B42" s="92" t="s">
        <v>2415</v>
      </c>
      <c r="C42" s="88" t="s">
        <v>147</v>
      </c>
      <c r="D42" s="106">
        <v>766.92</v>
      </c>
      <c r="E42" s="89" t="s">
        <v>2416</v>
      </c>
      <c r="F42" s="90" t="s">
        <v>561</v>
      </c>
      <c r="G42" s="91" t="s">
        <v>1251</v>
      </c>
      <c r="H42" s="92" t="s">
        <v>573</v>
      </c>
      <c r="I42" s="93"/>
    </row>
    <row r="43" s="76" customFormat="1" spans="1:9">
      <c r="A43" s="85">
        <v>40</v>
      </c>
      <c r="B43" s="92" t="s">
        <v>2417</v>
      </c>
      <c r="C43" s="88" t="s">
        <v>147</v>
      </c>
      <c r="D43" s="106">
        <v>296</v>
      </c>
      <c r="E43" s="89" t="s">
        <v>2418</v>
      </c>
      <c r="F43" s="90" t="s">
        <v>561</v>
      </c>
      <c r="G43" s="91" t="s">
        <v>151</v>
      </c>
      <c r="H43" s="92" t="s">
        <v>154</v>
      </c>
      <c r="I43" s="93"/>
    </row>
    <row r="44" s="76" customFormat="1" spans="1:9">
      <c r="A44" s="85">
        <v>41</v>
      </c>
      <c r="B44" s="92" t="s">
        <v>2417</v>
      </c>
      <c r="C44" s="88" t="s">
        <v>147</v>
      </c>
      <c r="D44" s="106">
        <v>802.94</v>
      </c>
      <c r="E44" s="89" t="s">
        <v>2419</v>
      </c>
      <c r="F44" s="90" t="s">
        <v>566</v>
      </c>
      <c r="G44" s="91" t="s">
        <v>151</v>
      </c>
      <c r="H44" s="92" t="s">
        <v>1958</v>
      </c>
      <c r="I44" s="93"/>
    </row>
    <row r="45" s="76" customFormat="1" spans="1:9">
      <c r="A45" s="85">
        <v>42</v>
      </c>
      <c r="B45" s="92" t="s">
        <v>2417</v>
      </c>
      <c r="C45" s="88" t="s">
        <v>147</v>
      </c>
      <c r="D45" s="106">
        <v>2293</v>
      </c>
      <c r="E45" s="89" t="s">
        <v>2420</v>
      </c>
      <c r="F45" s="90" t="s">
        <v>561</v>
      </c>
      <c r="G45" s="91" t="s">
        <v>151</v>
      </c>
      <c r="H45" s="92" t="s">
        <v>573</v>
      </c>
      <c r="I45" s="93"/>
    </row>
    <row r="46" s="76" customFormat="1" spans="1:9">
      <c r="A46" s="85">
        <v>43</v>
      </c>
      <c r="B46" s="92" t="s">
        <v>2421</v>
      </c>
      <c r="C46" s="88" t="s">
        <v>216</v>
      </c>
      <c r="D46" s="106">
        <v>2000</v>
      </c>
      <c r="E46" s="89" t="s">
        <v>2422</v>
      </c>
      <c r="F46" s="90" t="s">
        <v>566</v>
      </c>
      <c r="G46" s="91" t="s">
        <v>151</v>
      </c>
      <c r="H46" s="92" t="s">
        <v>154</v>
      </c>
      <c r="I46" s="91" t="s">
        <v>757</v>
      </c>
    </row>
    <row r="47" s="76" customFormat="1" spans="1:9">
      <c r="A47" s="85">
        <v>44</v>
      </c>
      <c r="B47" s="92" t="s">
        <v>833</v>
      </c>
      <c r="C47" s="88" t="s">
        <v>315</v>
      </c>
      <c r="D47" s="106">
        <v>300</v>
      </c>
      <c r="E47" s="89" t="s">
        <v>2276</v>
      </c>
      <c r="F47" s="90" t="s">
        <v>561</v>
      </c>
      <c r="G47" s="91" t="s">
        <v>575</v>
      </c>
      <c r="H47" s="92" t="s">
        <v>573</v>
      </c>
      <c r="I47" s="93"/>
    </row>
    <row r="48" s="76" customFormat="1" spans="1:9">
      <c r="A48" s="85">
        <v>45</v>
      </c>
      <c r="B48" s="92" t="s">
        <v>833</v>
      </c>
      <c r="C48" s="88" t="s">
        <v>315</v>
      </c>
      <c r="D48" s="106">
        <v>300</v>
      </c>
      <c r="E48" s="89" t="s">
        <v>2277</v>
      </c>
      <c r="F48" s="90" t="s">
        <v>561</v>
      </c>
      <c r="G48" s="91" t="s">
        <v>575</v>
      </c>
      <c r="H48" s="92" t="s">
        <v>573</v>
      </c>
      <c r="I48" s="93"/>
    </row>
    <row r="49" s="76" customFormat="1" spans="1:10">
      <c r="A49" s="85">
        <v>46</v>
      </c>
      <c r="B49" s="92" t="s">
        <v>833</v>
      </c>
      <c r="C49" s="88" t="s">
        <v>315</v>
      </c>
      <c r="D49" s="106">
        <v>220.19</v>
      </c>
      <c r="E49" s="89" t="s">
        <v>2278</v>
      </c>
      <c r="F49" s="90" t="s">
        <v>561</v>
      </c>
      <c r="G49" s="91" t="s">
        <v>575</v>
      </c>
      <c r="H49" s="92" t="s">
        <v>573</v>
      </c>
      <c r="I49" s="93"/>
    </row>
    <row r="50" s="76" customFormat="1" spans="1:10">
      <c r="A50" s="85">
        <v>47</v>
      </c>
      <c r="B50" s="92" t="s">
        <v>2317</v>
      </c>
      <c r="C50" s="88" t="s">
        <v>147</v>
      </c>
      <c r="D50" s="106">
        <v>2746.7</v>
      </c>
      <c r="E50" s="89" t="s">
        <v>2423</v>
      </c>
      <c r="F50" s="90" t="s">
        <v>561</v>
      </c>
      <c r="G50" s="91" t="s">
        <v>2075</v>
      </c>
      <c r="H50" s="92" t="s">
        <v>151</v>
      </c>
      <c r="I50" s="93"/>
    </row>
    <row r="51" s="76" customFormat="1" spans="1:10">
      <c r="A51" s="85">
        <v>48</v>
      </c>
      <c r="B51" s="92" t="s">
        <v>2424</v>
      </c>
      <c r="C51" s="88" t="s">
        <v>147</v>
      </c>
      <c r="D51" s="106">
        <v>2827.3</v>
      </c>
      <c r="E51" s="89" t="s">
        <v>2425</v>
      </c>
      <c r="F51" s="90" t="s">
        <v>561</v>
      </c>
      <c r="G51" s="91" t="s">
        <v>2064</v>
      </c>
      <c r="H51" s="92" t="s">
        <v>573</v>
      </c>
      <c r="I51" s="93"/>
    </row>
    <row r="52" s="76" customFormat="1" spans="1:10">
      <c r="A52" s="85">
        <v>49</v>
      </c>
      <c r="B52" s="92" t="s">
        <v>2426</v>
      </c>
      <c r="C52" s="88" t="s">
        <v>147</v>
      </c>
      <c r="D52" s="106">
        <v>5949.18</v>
      </c>
      <c r="E52" s="89" t="s">
        <v>2427</v>
      </c>
      <c r="F52" s="90" t="s">
        <v>561</v>
      </c>
      <c r="G52" s="91"/>
      <c r="H52" s="92"/>
      <c r="I52" s="93"/>
    </row>
    <row r="53" s="76" customFormat="1" spans="1:10">
      <c r="A53" s="85">
        <v>50</v>
      </c>
      <c r="B53" s="92" t="s">
        <v>2428</v>
      </c>
      <c r="C53" s="88" t="s">
        <v>216</v>
      </c>
      <c r="D53" s="106">
        <v>9444.56</v>
      </c>
      <c r="E53" s="89" t="s">
        <v>2429</v>
      </c>
      <c r="F53" s="90" t="s">
        <v>561</v>
      </c>
      <c r="G53" s="91" t="s">
        <v>573</v>
      </c>
      <c r="H53" s="92" t="s">
        <v>151</v>
      </c>
      <c r="I53" s="93"/>
      <c r="J53" s="101" t="s">
        <v>2430</v>
      </c>
    </row>
    <row r="54" s="76" customFormat="1" spans="1:10">
      <c r="A54" s="85">
        <v>51</v>
      </c>
      <c r="B54" s="92" t="s">
        <v>2431</v>
      </c>
      <c r="C54" s="88" t="s">
        <v>165</v>
      </c>
      <c r="D54" s="106">
        <v>6</v>
      </c>
      <c r="E54" s="89" t="s">
        <v>2432</v>
      </c>
      <c r="F54" s="90" t="s">
        <v>566</v>
      </c>
      <c r="G54" s="91" t="s">
        <v>573</v>
      </c>
      <c r="H54" s="92" t="s">
        <v>575</v>
      </c>
      <c r="I54" s="93"/>
    </row>
    <row r="55" s="76" customFormat="1" spans="1:10">
      <c r="A55" s="85">
        <v>52</v>
      </c>
      <c r="B55" s="92" t="s">
        <v>1720</v>
      </c>
      <c r="C55" s="88" t="s">
        <v>171</v>
      </c>
      <c r="D55" s="106">
        <v>500</v>
      </c>
      <c r="E55" s="89" t="s">
        <v>2284</v>
      </c>
      <c r="F55" s="90" t="s">
        <v>561</v>
      </c>
      <c r="G55" s="91" t="s">
        <v>1958</v>
      </c>
      <c r="H55" s="92" t="s">
        <v>575</v>
      </c>
      <c r="I55" s="93"/>
    </row>
    <row r="56" s="76" customFormat="1" spans="1:10">
      <c r="A56" s="85">
        <v>53</v>
      </c>
      <c r="B56" s="92" t="s">
        <v>2433</v>
      </c>
      <c r="C56" s="88" t="s">
        <v>165</v>
      </c>
      <c r="D56" s="106">
        <v>150</v>
      </c>
      <c r="E56" s="89" t="s">
        <v>2285</v>
      </c>
      <c r="F56" s="90" t="s">
        <v>566</v>
      </c>
      <c r="G56" s="91" t="s">
        <v>573</v>
      </c>
      <c r="H56" s="92" t="s">
        <v>151</v>
      </c>
      <c r="I56" s="93"/>
    </row>
    <row r="57" s="76" customFormat="1" spans="1:10">
      <c r="A57" s="85">
        <v>54</v>
      </c>
      <c r="B57" s="92" t="s">
        <v>159</v>
      </c>
      <c r="C57" s="88" t="s">
        <v>159</v>
      </c>
      <c r="D57" s="106">
        <v>149.6</v>
      </c>
      <c r="E57" s="89" t="s">
        <v>2434</v>
      </c>
      <c r="F57" s="90" t="s">
        <v>561</v>
      </c>
      <c r="G57" s="91" t="s">
        <v>573</v>
      </c>
      <c r="H57" s="92" t="s">
        <v>151</v>
      </c>
      <c r="I57" s="93"/>
    </row>
    <row r="58" s="76" customFormat="1" spans="1:10">
      <c r="A58" s="85">
        <v>55</v>
      </c>
      <c r="B58" s="92" t="s">
        <v>833</v>
      </c>
      <c r="C58" s="88" t="s">
        <v>315</v>
      </c>
      <c r="D58" s="106">
        <v>279.6</v>
      </c>
      <c r="E58" s="89" t="s">
        <v>2288</v>
      </c>
      <c r="F58" s="90" t="s">
        <v>561</v>
      </c>
      <c r="G58" s="92" t="s">
        <v>573</v>
      </c>
      <c r="H58" s="92" t="s">
        <v>151</v>
      </c>
      <c r="I58" s="93"/>
    </row>
    <row r="59" s="76" customFormat="1" spans="1:10">
      <c r="A59" s="85">
        <v>56</v>
      </c>
      <c r="B59" s="92" t="s">
        <v>2435</v>
      </c>
      <c r="C59" s="88" t="s">
        <v>159</v>
      </c>
      <c r="D59" s="106">
        <v>65</v>
      </c>
      <c r="E59" s="89" t="s">
        <v>2290</v>
      </c>
      <c r="F59" s="90" t="s">
        <v>566</v>
      </c>
      <c r="G59" s="91" t="s">
        <v>573</v>
      </c>
      <c r="H59" s="92" t="s">
        <v>151</v>
      </c>
      <c r="I59" s="93"/>
    </row>
    <row r="60" s="76" customFormat="1" spans="1:10">
      <c r="A60" s="85">
        <v>57</v>
      </c>
      <c r="B60" s="92" t="s">
        <v>833</v>
      </c>
      <c r="C60" s="88" t="s">
        <v>315</v>
      </c>
      <c r="D60" s="106">
        <v>430</v>
      </c>
      <c r="E60" s="89" t="s">
        <v>2436</v>
      </c>
      <c r="F60" s="90" t="s">
        <v>561</v>
      </c>
      <c r="G60" s="91" t="s">
        <v>573</v>
      </c>
      <c r="H60" s="92" t="s">
        <v>151</v>
      </c>
      <c r="I60" s="93"/>
    </row>
    <row r="61" s="76" customFormat="1" spans="1:10">
      <c r="A61" s="85">
        <v>58</v>
      </c>
      <c r="B61" s="92" t="s">
        <v>509</v>
      </c>
      <c r="C61" s="88" t="s">
        <v>165</v>
      </c>
      <c r="D61" s="106">
        <v>9</v>
      </c>
      <c r="E61" s="89" t="s">
        <v>2294</v>
      </c>
      <c r="F61" s="90" t="s">
        <v>566</v>
      </c>
      <c r="G61" s="91" t="s">
        <v>573</v>
      </c>
      <c r="H61" s="92" t="s">
        <v>151</v>
      </c>
      <c r="I61" s="93"/>
    </row>
    <row r="62" s="76" customFormat="1" spans="1:10">
      <c r="A62" s="85">
        <v>59</v>
      </c>
      <c r="B62" s="92" t="s">
        <v>2437</v>
      </c>
      <c r="C62" s="88" t="s">
        <v>171</v>
      </c>
      <c r="D62" s="106">
        <v>230</v>
      </c>
      <c r="E62" s="89" t="s">
        <v>2296</v>
      </c>
      <c r="F62" s="90" t="s">
        <v>566</v>
      </c>
      <c r="G62" s="91" t="s">
        <v>573</v>
      </c>
      <c r="H62" s="92" t="s">
        <v>151</v>
      </c>
      <c r="I62" s="93"/>
    </row>
    <row r="63" s="76" customFormat="1" spans="1:10">
      <c r="A63" s="85">
        <v>60</v>
      </c>
      <c r="B63" s="92" t="s">
        <v>1005</v>
      </c>
      <c r="C63" s="88" t="s">
        <v>159</v>
      </c>
      <c r="D63" s="106">
        <v>170</v>
      </c>
      <c r="E63" s="89" t="s">
        <v>2438</v>
      </c>
      <c r="F63" s="90" t="s">
        <v>561</v>
      </c>
      <c r="G63" s="91" t="s">
        <v>573</v>
      </c>
      <c r="H63" s="92" t="s">
        <v>151</v>
      </c>
      <c r="I63" s="93"/>
    </row>
    <row r="64" s="76" customFormat="1" spans="1:10">
      <c r="A64" s="85">
        <v>61</v>
      </c>
      <c r="B64" s="92" t="s">
        <v>2398</v>
      </c>
      <c r="C64" s="88" t="s">
        <v>159</v>
      </c>
      <c r="D64" s="106">
        <v>80</v>
      </c>
      <c r="E64" s="89" t="s">
        <v>2300</v>
      </c>
      <c r="F64" s="90" t="s">
        <v>566</v>
      </c>
      <c r="G64" s="91" t="s">
        <v>573</v>
      </c>
      <c r="H64" s="92" t="s">
        <v>151</v>
      </c>
      <c r="I64" s="93"/>
    </row>
    <row r="65" s="76" customFormat="1" spans="1:11">
      <c r="A65" s="85">
        <v>62</v>
      </c>
      <c r="B65" s="92" t="s">
        <v>1005</v>
      </c>
      <c r="C65" s="88" t="s">
        <v>159</v>
      </c>
      <c r="D65" s="106">
        <v>125</v>
      </c>
      <c r="E65" s="89" t="s">
        <v>2302</v>
      </c>
      <c r="F65" s="90" t="s">
        <v>561</v>
      </c>
      <c r="G65" s="91" t="s">
        <v>573</v>
      </c>
      <c r="H65" s="92" t="s">
        <v>151</v>
      </c>
      <c r="I65" s="93"/>
    </row>
    <row r="66" s="76" customFormat="1" spans="1:11">
      <c r="A66" s="85">
        <v>63</v>
      </c>
      <c r="B66" s="92" t="s">
        <v>2439</v>
      </c>
      <c r="C66" s="88" t="s">
        <v>159</v>
      </c>
      <c r="D66" s="106">
        <v>50</v>
      </c>
      <c r="E66" s="89" t="s">
        <v>2440</v>
      </c>
      <c r="F66" s="90" t="s">
        <v>566</v>
      </c>
      <c r="G66" s="91" t="s">
        <v>573</v>
      </c>
      <c r="H66" s="92" t="s">
        <v>151</v>
      </c>
      <c r="I66" s="93"/>
    </row>
    <row r="67" s="76" customFormat="1" spans="1:11">
      <c r="A67" s="85">
        <v>64</v>
      </c>
      <c r="B67" s="92" t="s">
        <v>2441</v>
      </c>
      <c r="C67" s="88" t="s">
        <v>309</v>
      </c>
      <c r="D67" s="106">
        <v>1426.18</v>
      </c>
      <c r="E67" s="89" t="s">
        <v>2442</v>
      </c>
      <c r="F67" s="90" t="s">
        <v>561</v>
      </c>
      <c r="G67" s="91" t="s">
        <v>573</v>
      </c>
      <c r="H67" s="92" t="s">
        <v>151</v>
      </c>
      <c r="I67" s="93"/>
    </row>
    <row r="68" s="76" customFormat="1" spans="1:11">
      <c r="A68" s="85">
        <v>65</v>
      </c>
      <c r="B68" s="92" t="s">
        <v>2398</v>
      </c>
      <c r="C68" s="88" t="s">
        <v>159</v>
      </c>
      <c r="D68" s="106">
        <v>260</v>
      </c>
      <c r="E68" s="89" t="s">
        <v>2443</v>
      </c>
      <c r="F68" s="90" t="s">
        <v>566</v>
      </c>
      <c r="G68" s="91" t="s">
        <v>573</v>
      </c>
      <c r="H68" s="92" t="s">
        <v>154</v>
      </c>
      <c r="I68" s="93"/>
    </row>
    <row r="69" s="76" customFormat="1" spans="1:11">
      <c r="A69" s="85">
        <v>66</v>
      </c>
      <c r="B69" s="92" t="s">
        <v>2439</v>
      </c>
      <c r="C69" s="88" t="s">
        <v>159</v>
      </c>
      <c r="D69" s="106">
        <v>138</v>
      </c>
      <c r="E69" s="89" t="s">
        <v>2444</v>
      </c>
      <c r="F69" s="90" t="s">
        <v>566</v>
      </c>
      <c r="G69" s="91" t="s">
        <v>573</v>
      </c>
      <c r="H69" s="92" t="s">
        <v>151</v>
      </c>
      <c r="I69" s="93"/>
    </row>
    <row r="70" s="76" customFormat="1" spans="1:11">
      <c r="A70" s="85">
        <v>67</v>
      </c>
      <c r="B70" s="92" t="s">
        <v>2445</v>
      </c>
      <c r="C70" s="88" t="s">
        <v>159</v>
      </c>
      <c r="D70" s="106">
        <v>3150</v>
      </c>
      <c r="E70" s="89" t="s">
        <v>2311</v>
      </c>
      <c r="F70" s="90" t="s">
        <v>561</v>
      </c>
      <c r="G70" s="91" t="s">
        <v>573</v>
      </c>
      <c r="H70" s="92" t="s">
        <v>151</v>
      </c>
      <c r="I70" s="93"/>
    </row>
    <row r="71" s="76" customFormat="1" spans="1:11">
      <c r="A71" s="85">
        <v>68</v>
      </c>
      <c r="B71" s="92" t="s">
        <v>833</v>
      </c>
      <c r="C71" s="88" t="s">
        <v>315</v>
      </c>
      <c r="D71" s="106">
        <v>360</v>
      </c>
      <c r="E71" s="89" t="s">
        <v>2446</v>
      </c>
      <c r="F71" s="90" t="s">
        <v>561</v>
      </c>
      <c r="G71" s="91" t="s">
        <v>1958</v>
      </c>
      <c r="H71" s="92" t="s">
        <v>573</v>
      </c>
      <c r="I71" s="93"/>
    </row>
    <row r="72" s="76" customFormat="1" spans="1:11">
      <c r="A72" s="85">
        <v>69</v>
      </c>
      <c r="B72" s="92" t="s">
        <v>2447</v>
      </c>
      <c r="C72" s="88" t="s">
        <v>159</v>
      </c>
      <c r="D72" s="106">
        <v>195</v>
      </c>
      <c r="E72" s="89" t="s">
        <v>2448</v>
      </c>
      <c r="F72" s="90" t="s">
        <v>566</v>
      </c>
      <c r="G72" s="91" t="s">
        <v>2449</v>
      </c>
      <c r="H72" s="92" t="s">
        <v>573</v>
      </c>
      <c r="I72" s="93"/>
    </row>
    <row r="73" s="76" customFormat="1" spans="1:11">
      <c r="A73" s="85">
        <v>70</v>
      </c>
      <c r="B73" s="92" t="s">
        <v>2314</v>
      </c>
      <c r="C73" s="88" t="s">
        <v>147</v>
      </c>
      <c r="D73" s="106">
        <v>270</v>
      </c>
      <c r="E73" s="89" t="s">
        <v>2450</v>
      </c>
      <c r="F73" s="90" t="s">
        <v>566</v>
      </c>
      <c r="G73" s="91" t="s">
        <v>1958</v>
      </c>
      <c r="H73" s="92" t="s">
        <v>573</v>
      </c>
      <c r="I73" s="93"/>
    </row>
    <row r="74" s="76" customFormat="1" spans="1:11">
      <c r="A74" s="85">
        <v>71</v>
      </c>
      <c r="B74" s="92" t="s">
        <v>2451</v>
      </c>
      <c r="C74" s="88" t="s">
        <v>165</v>
      </c>
      <c r="D74" s="106">
        <v>200</v>
      </c>
      <c r="E74" s="89" t="s">
        <v>2452</v>
      </c>
      <c r="F74" s="90" t="s">
        <v>566</v>
      </c>
      <c r="G74" s="91" t="s">
        <v>151</v>
      </c>
      <c r="H74" s="92" t="s">
        <v>573</v>
      </c>
      <c r="I74" s="91" t="s">
        <v>2453</v>
      </c>
    </row>
    <row r="75" s="76" customFormat="1" spans="1:11">
      <c r="A75" s="85">
        <v>72</v>
      </c>
      <c r="B75" s="92" t="s">
        <v>2055</v>
      </c>
      <c r="C75" s="88" t="s">
        <v>159</v>
      </c>
      <c r="D75" s="106">
        <v>320</v>
      </c>
      <c r="E75" s="89" t="s">
        <v>2454</v>
      </c>
      <c r="F75" s="90" t="s">
        <v>566</v>
      </c>
      <c r="G75" s="91" t="s">
        <v>151</v>
      </c>
      <c r="H75" s="92" t="s">
        <v>573</v>
      </c>
      <c r="I75" s="93"/>
    </row>
    <row r="76" s="76" customFormat="1" spans="1:11">
      <c r="A76" s="85">
        <v>73</v>
      </c>
      <c r="B76" s="92" t="s">
        <v>2398</v>
      </c>
      <c r="C76" s="88" t="s">
        <v>159</v>
      </c>
      <c r="D76" s="106">
        <v>117</v>
      </c>
      <c r="E76" s="89" t="s">
        <v>2322</v>
      </c>
      <c r="F76" s="90" t="s">
        <v>566</v>
      </c>
      <c r="G76" s="91" t="s">
        <v>151</v>
      </c>
      <c r="H76" s="92" t="s">
        <v>573</v>
      </c>
      <c r="I76" s="93"/>
    </row>
    <row r="77" s="76" customFormat="1" spans="1:11">
      <c r="A77" s="85">
        <v>74</v>
      </c>
      <c r="B77" s="92" t="s">
        <v>2455</v>
      </c>
      <c r="C77" s="88" t="s">
        <v>159</v>
      </c>
      <c r="D77" s="106">
        <v>234</v>
      </c>
      <c r="E77" s="89" t="s">
        <v>2456</v>
      </c>
      <c r="F77" s="90" t="s">
        <v>566</v>
      </c>
      <c r="G77" s="91" t="s">
        <v>151</v>
      </c>
      <c r="H77" s="92" t="s">
        <v>1958</v>
      </c>
      <c r="I77" s="93"/>
    </row>
    <row r="78" s="76" customFormat="1" spans="1:11">
      <c r="A78" s="85">
        <v>75</v>
      </c>
      <c r="B78" s="92" t="s">
        <v>2455</v>
      </c>
      <c r="C78" s="88" t="s">
        <v>159</v>
      </c>
      <c r="D78" s="106">
        <v>375</v>
      </c>
      <c r="E78" s="89" t="s">
        <v>2457</v>
      </c>
      <c r="F78" s="90" t="s">
        <v>566</v>
      </c>
      <c r="G78" s="91" t="s">
        <v>151</v>
      </c>
      <c r="H78" s="92" t="s">
        <v>573</v>
      </c>
      <c r="I78" s="93"/>
    </row>
    <row r="79" s="76" customFormat="1" spans="1:11">
      <c r="A79" s="85">
        <v>78</v>
      </c>
      <c r="B79" s="92"/>
      <c r="C79" s="107"/>
      <c r="D79" s="106">
        <v>531</v>
      </c>
      <c r="E79" s="89"/>
      <c r="F79" s="90"/>
      <c r="G79" s="91"/>
      <c r="H79" s="92"/>
      <c r="I79" s="93"/>
    </row>
    <row r="80" s="76" customFormat="1" spans="1:11">
      <c r="A80" s="85">
        <v>79</v>
      </c>
      <c r="B80" s="92"/>
      <c r="C80" s="107"/>
      <c r="D80" s="106"/>
      <c r="E80" s="89"/>
      <c r="F80" s="90"/>
      <c r="G80" s="91"/>
      <c r="H80" s="92"/>
      <c r="I80" s="93"/>
      <c r="K80" s="76">
        <v>26222.44</v>
      </c>
    </row>
    <row r="81" s="76" customFormat="1" spans="1:9">
      <c r="A81" s="85">
        <v>82</v>
      </c>
      <c r="B81" s="92"/>
      <c r="C81" s="107" t="s">
        <v>194</v>
      </c>
      <c r="D81" s="108">
        <f>SUM(D4:D79)</f>
        <v>134131.3</v>
      </c>
      <c r="E81" s="89"/>
      <c r="F81" s="90"/>
      <c r="G81" s="91"/>
      <c r="H81" s="92"/>
      <c r="I81" s="93"/>
    </row>
    <row r="82" s="76" customFormat="1" spans="1:9">
      <c r="A82" s="85">
        <v>83</v>
      </c>
      <c r="B82" s="92"/>
      <c r="C82" s="107"/>
      <c r="D82" s="106"/>
      <c r="E82" s="89"/>
      <c r="F82" s="90"/>
      <c r="G82" s="91"/>
      <c r="H82" s="92"/>
      <c r="I82" s="93"/>
    </row>
    <row r="83" s="76" customFormat="1" spans="1:9">
      <c r="A83" s="109" t="s">
        <v>968</v>
      </c>
      <c r="B83" s="110"/>
      <c r="C83" s="111" t="s">
        <v>969</v>
      </c>
      <c r="D83" s="112"/>
      <c r="E83" s="113"/>
      <c r="F83" s="114"/>
      <c r="G83" s="110" t="s">
        <v>714</v>
      </c>
      <c r="H83" s="110"/>
      <c r="I83" s="115"/>
    </row>
  </sheetData>
  <mergeCells count="2">
    <mergeCell ref="A1:I1"/>
    <mergeCell ref="A2:B2"/>
  </mergeCells>
  <dataValidations count="4">
    <dataValidation type="list" allowBlank="1" showInputMessage="1" showErrorMessage="1" sqref="C1:C3">
      <formula1>"材料费,机械费,工资,福利费,招待费,差旅费,车辆费,办公费,租赁费,水电费,其他,安全费"</formula1>
    </dataValidation>
    <dataValidation type="list" allowBlank="1" showInputMessage="1" showErrorMessage="1" sqref="C4:C78">
      <formula1>"材料费,机械费,工资,福利费,招待费,差旅费,车辆费,办公费,租赁费,水电费"</formula1>
    </dataValidation>
    <dataValidation type="list" allowBlank="1" showInputMessage="1" showErrorMessage="1" sqref="F1:F3">
      <formula1>"是,否"</formula1>
    </dataValidation>
    <dataValidation type="list" allowBlank="1" showInputMessage="1" showErrorMessage="1" sqref="F4:F7 F10:F11 F13:F83">
      <formula1>"有,无"</formula1>
    </dataValidation>
  </dataValidations>
  <pageMargins left="0.75" right="0.75" top="1" bottom="1" header="0.5" footer="0.5"/>
  <headerFooter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90"/>
  <sheetViews>
    <sheetView workbookViewId="0">
      <selection activeCell="B120" sqref="B120"/>
    </sheetView>
  </sheetViews>
  <sheetFormatPr defaultColWidth="9" defaultRowHeight="13.5"/>
  <cols>
    <col min="1" max="1" width="7.75" customWidth="1"/>
    <col min="2" max="2" width="36.75" customWidth="1"/>
    <col min="3" max="3" width="8.5" customWidth="1"/>
    <col min="4" max="4" width="11.5" customWidth="1"/>
    <col min="5" max="5" width="14.75" customWidth="1"/>
    <col min="6" max="6" width="11.5" customWidth="1"/>
    <col min="7" max="7" width="12.125" customWidth="1"/>
    <col min="8" max="8" width="11.25" customWidth="1"/>
    <col min="9" max="9" width="12.125" customWidth="1"/>
    <col min="11" max="11" width="10.375"/>
    <col min="13" max="13" width="10.375"/>
    <col min="14" max="14" width="9.375"/>
  </cols>
  <sheetData>
    <row r="1" ht="27" spans="1:13">
      <c r="A1" s="43" t="s">
        <v>136</v>
      </c>
      <c r="B1" s="44"/>
      <c r="C1" s="44"/>
      <c r="D1" s="44"/>
      <c r="E1" s="45"/>
      <c r="F1" s="44"/>
      <c r="G1" s="44"/>
      <c r="H1" s="44"/>
      <c r="I1" s="44"/>
    </row>
    <row r="2" spans="1:13">
      <c r="A2" s="46" t="s">
        <v>2458</v>
      </c>
      <c r="B2" s="46"/>
      <c r="C2" s="47"/>
      <c r="D2" s="47"/>
      <c r="E2" s="47"/>
      <c r="F2" s="47"/>
      <c r="G2" s="47"/>
      <c r="H2" s="47"/>
      <c r="I2" s="47"/>
    </row>
    <row r="3" ht="27" spans="1:13">
      <c r="A3" s="48" t="s">
        <v>138</v>
      </c>
      <c r="B3" s="48" t="s">
        <v>139</v>
      </c>
      <c r="C3" s="48" t="s">
        <v>140</v>
      </c>
      <c r="D3" s="48" t="s">
        <v>141</v>
      </c>
      <c r="E3" s="48" t="s">
        <v>142</v>
      </c>
      <c r="F3" s="48" t="s">
        <v>143</v>
      </c>
      <c r="G3" s="48" t="s">
        <v>144</v>
      </c>
      <c r="H3" s="48" t="s">
        <v>145</v>
      </c>
      <c r="I3" s="48" t="s">
        <v>3</v>
      </c>
    </row>
    <row r="4" spans="1:13">
      <c r="A4" s="48">
        <v>1</v>
      </c>
      <c r="B4" s="54" t="s">
        <v>2414</v>
      </c>
      <c r="C4" s="53"/>
      <c r="D4" s="54">
        <v>2</v>
      </c>
      <c r="E4" s="51" t="s">
        <v>2228</v>
      </c>
      <c r="F4" s="52" t="s">
        <v>566</v>
      </c>
      <c r="G4" s="53" t="s">
        <v>151</v>
      </c>
      <c r="H4" s="52" t="s">
        <v>573</v>
      </c>
      <c r="I4" s="50"/>
    </row>
    <row r="5" spans="1:13">
      <c r="A5" s="48">
        <v>2</v>
      </c>
      <c r="B5" s="53" t="s">
        <v>652</v>
      </c>
      <c r="C5" s="53"/>
      <c r="D5" s="54">
        <v>16</v>
      </c>
      <c r="E5" s="51" t="s">
        <v>2171</v>
      </c>
      <c r="F5" s="52" t="s">
        <v>566</v>
      </c>
      <c r="G5" s="53" t="s">
        <v>151</v>
      </c>
      <c r="H5" s="52" t="s">
        <v>573</v>
      </c>
      <c r="I5" s="50"/>
    </row>
    <row r="6" spans="1:13">
      <c r="A6" s="48">
        <v>3</v>
      </c>
      <c r="B6" s="55" t="s">
        <v>1120</v>
      </c>
      <c r="C6" s="53"/>
      <c r="D6" s="54">
        <v>200</v>
      </c>
      <c r="E6" s="51" t="s">
        <v>2229</v>
      </c>
      <c r="F6" s="52" t="s">
        <v>566</v>
      </c>
      <c r="G6" s="53" t="s">
        <v>151</v>
      </c>
      <c r="H6" s="52" t="s">
        <v>573</v>
      </c>
      <c r="I6" s="50"/>
    </row>
    <row r="7" spans="1:13">
      <c r="A7" s="48">
        <v>4</v>
      </c>
      <c r="B7" s="53" t="s">
        <v>2459</v>
      </c>
      <c r="C7" s="53"/>
      <c r="D7" s="54">
        <v>45</v>
      </c>
      <c r="E7" s="51" t="s">
        <v>2460</v>
      </c>
      <c r="F7" s="52" t="s">
        <v>561</v>
      </c>
      <c r="G7" s="53" t="s">
        <v>151</v>
      </c>
      <c r="H7" s="52" t="s">
        <v>573</v>
      </c>
      <c r="I7" s="50"/>
    </row>
    <row r="8" spans="1:13">
      <c r="A8" s="48">
        <v>5</v>
      </c>
      <c r="B8" s="54" t="s">
        <v>2461</v>
      </c>
      <c r="C8" s="54"/>
      <c r="D8" s="54">
        <v>2642</v>
      </c>
      <c r="E8" s="51" t="s">
        <v>2462</v>
      </c>
      <c r="F8" s="55" t="s">
        <v>561</v>
      </c>
      <c r="G8" s="54" t="s">
        <v>151</v>
      </c>
      <c r="H8" s="52" t="s">
        <v>1251</v>
      </c>
      <c r="I8" s="56"/>
    </row>
    <row r="9" spans="1:13">
      <c r="A9" s="48">
        <v>6</v>
      </c>
      <c r="B9" s="54" t="s">
        <v>2463</v>
      </c>
      <c r="C9" s="57"/>
      <c r="D9" s="54">
        <v>480</v>
      </c>
      <c r="E9" s="51" t="s">
        <v>2175</v>
      </c>
      <c r="F9" s="55" t="s">
        <v>561</v>
      </c>
      <c r="G9" s="54" t="s">
        <v>154</v>
      </c>
      <c r="H9" s="52" t="s">
        <v>151</v>
      </c>
      <c r="I9" s="56"/>
    </row>
    <row r="10" spans="1:13">
      <c r="A10" s="48">
        <v>7</v>
      </c>
      <c r="B10" s="53" t="s">
        <v>2464</v>
      </c>
      <c r="C10" s="53"/>
      <c r="D10" s="54">
        <v>2000</v>
      </c>
      <c r="E10" s="51" t="s">
        <v>2112</v>
      </c>
      <c r="F10" s="52" t="s">
        <v>566</v>
      </c>
      <c r="G10" s="53" t="s">
        <v>154</v>
      </c>
      <c r="H10" s="52" t="s">
        <v>151</v>
      </c>
      <c r="I10" s="50"/>
    </row>
    <row r="11" spans="1:13">
      <c r="A11" s="48">
        <v>8</v>
      </c>
      <c r="B11" s="53" t="s">
        <v>2465</v>
      </c>
      <c r="C11" s="53"/>
      <c r="D11" s="54">
        <v>2100</v>
      </c>
      <c r="E11" s="51" t="s">
        <v>2235</v>
      </c>
      <c r="F11" s="52" t="s">
        <v>566</v>
      </c>
      <c r="G11" s="53" t="s">
        <v>151</v>
      </c>
      <c r="H11" s="52" t="s">
        <v>575</v>
      </c>
      <c r="I11" s="50"/>
    </row>
    <row r="12" spans="1:13">
      <c r="A12" s="48">
        <v>9</v>
      </c>
      <c r="B12" s="53" t="s">
        <v>2466</v>
      </c>
      <c r="C12" s="53"/>
      <c r="D12" s="54">
        <v>5000</v>
      </c>
      <c r="E12" s="51" t="s">
        <v>2236</v>
      </c>
      <c r="F12" s="48" t="s">
        <v>566</v>
      </c>
      <c r="G12" s="53" t="s">
        <v>154</v>
      </c>
      <c r="H12" s="52" t="s">
        <v>151</v>
      </c>
      <c r="I12" s="50"/>
      <c r="M12" t="s">
        <v>2335</v>
      </c>
    </row>
    <row r="13" spans="1:13">
      <c r="A13" s="48">
        <v>10</v>
      </c>
      <c r="B13" s="53" t="s">
        <v>2267</v>
      </c>
      <c r="C13" s="53"/>
      <c r="D13" s="54">
        <v>89</v>
      </c>
      <c r="E13" s="51" t="s">
        <v>2337</v>
      </c>
      <c r="F13" s="52" t="s">
        <v>566</v>
      </c>
      <c r="G13" s="53" t="s">
        <v>151</v>
      </c>
      <c r="H13" s="52" t="s">
        <v>573</v>
      </c>
      <c r="I13" s="50"/>
    </row>
    <row r="14" spans="1:13">
      <c r="A14" s="48">
        <v>11</v>
      </c>
      <c r="B14" s="53" t="s">
        <v>2467</v>
      </c>
      <c r="C14" s="53"/>
      <c r="D14" s="54">
        <v>2000</v>
      </c>
      <c r="E14" s="51" t="s">
        <v>2119</v>
      </c>
      <c r="F14" s="52" t="s">
        <v>566</v>
      </c>
      <c r="G14" s="53" t="s">
        <v>154</v>
      </c>
      <c r="H14" s="52" t="s">
        <v>151</v>
      </c>
      <c r="I14" s="50"/>
    </row>
    <row r="15" spans="1:13">
      <c r="A15" s="48">
        <v>12</v>
      </c>
      <c r="B15" s="53" t="s">
        <v>2468</v>
      </c>
      <c r="C15" s="53"/>
      <c r="D15" s="54">
        <v>2000</v>
      </c>
      <c r="E15" s="51" t="s">
        <v>2121</v>
      </c>
      <c r="F15" s="52" t="s">
        <v>566</v>
      </c>
      <c r="G15" s="53" t="s">
        <v>154</v>
      </c>
      <c r="H15" s="52" t="s">
        <v>151</v>
      </c>
      <c r="I15" s="50"/>
    </row>
    <row r="16" spans="1:13">
      <c r="A16" s="48">
        <v>13</v>
      </c>
      <c r="B16" s="54" t="s">
        <v>2469</v>
      </c>
      <c r="C16" s="54"/>
      <c r="D16" s="54">
        <v>8458</v>
      </c>
      <c r="E16" s="51" t="s">
        <v>2240</v>
      </c>
      <c r="F16" s="52" t="s">
        <v>566</v>
      </c>
      <c r="G16" s="54" t="s">
        <v>151</v>
      </c>
      <c r="H16" s="52" t="s">
        <v>1958</v>
      </c>
      <c r="I16" s="56"/>
    </row>
    <row r="17" spans="1:9">
      <c r="A17" s="48">
        <v>14</v>
      </c>
      <c r="B17" s="53" t="s">
        <v>2470</v>
      </c>
      <c r="C17" s="53"/>
      <c r="D17" s="54">
        <v>1746</v>
      </c>
      <c r="E17" s="51" t="s">
        <v>2182</v>
      </c>
      <c r="F17" s="52" t="s">
        <v>566</v>
      </c>
      <c r="G17" s="53" t="s">
        <v>151</v>
      </c>
      <c r="H17" s="52" t="s">
        <v>575</v>
      </c>
      <c r="I17" s="50"/>
    </row>
    <row r="18" spans="1:9">
      <c r="A18" s="48">
        <v>15</v>
      </c>
      <c r="B18" s="54" t="s">
        <v>2471</v>
      </c>
      <c r="C18" s="54"/>
      <c r="D18" s="54">
        <v>2200</v>
      </c>
      <c r="E18" s="51" t="s">
        <v>2125</v>
      </c>
      <c r="F18" s="52" t="s">
        <v>561</v>
      </c>
      <c r="G18" s="53" t="s">
        <v>154</v>
      </c>
      <c r="H18" s="52" t="s">
        <v>151</v>
      </c>
      <c r="I18" s="50"/>
    </row>
    <row r="19" spans="1:9">
      <c r="A19" s="58">
        <v>16</v>
      </c>
      <c r="B19" s="59" t="s">
        <v>2472</v>
      </c>
      <c r="C19" s="59"/>
      <c r="D19" s="59">
        <v>10684</v>
      </c>
      <c r="E19" s="60" t="s">
        <v>2473</v>
      </c>
      <c r="F19" s="52" t="s">
        <v>561</v>
      </c>
      <c r="G19" s="53" t="s">
        <v>151</v>
      </c>
      <c r="H19" s="52" t="s">
        <v>573</v>
      </c>
      <c r="I19" s="61"/>
    </row>
    <row r="20" spans="1:9">
      <c r="A20" s="48">
        <v>17</v>
      </c>
      <c r="B20" s="54" t="s">
        <v>2474</v>
      </c>
      <c r="C20" s="54"/>
      <c r="D20" s="54">
        <v>2600</v>
      </c>
      <c r="E20" s="51" t="s">
        <v>2185</v>
      </c>
      <c r="F20" s="52" t="s">
        <v>566</v>
      </c>
      <c r="G20" s="53" t="s">
        <v>151</v>
      </c>
      <c r="H20" s="52" t="s">
        <v>1958</v>
      </c>
      <c r="I20" s="50"/>
    </row>
    <row r="21" spans="1:9">
      <c r="A21" s="48">
        <v>18</v>
      </c>
      <c r="B21" s="52" t="s">
        <v>652</v>
      </c>
      <c r="C21" s="62"/>
      <c r="D21" s="63">
        <v>321</v>
      </c>
      <c r="E21" s="51" t="s">
        <v>2247</v>
      </c>
      <c r="F21" s="52" t="s">
        <v>566</v>
      </c>
      <c r="G21" s="53" t="s">
        <v>151</v>
      </c>
      <c r="H21" s="52" t="s">
        <v>573</v>
      </c>
      <c r="I21" s="50"/>
    </row>
    <row r="22" spans="1:9">
      <c r="A22" s="48">
        <v>19</v>
      </c>
      <c r="B22" s="52" t="s">
        <v>2475</v>
      </c>
      <c r="C22" s="62"/>
      <c r="D22" s="63">
        <v>1271</v>
      </c>
      <c r="E22" s="51" t="s">
        <v>2476</v>
      </c>
      <c r="F22" s="52" t="s">
        <v>561</v>
      </c>
      <c r="G22" s="53" t="s">
        <v>151</v>
      </c>
      <c r="H22" s="52" t="s">
        <v>573</v>
      </c>
      <c r="I22" s="50"/>
    </row>
    <row r="23" spans="1:9">
      <c r="A23" s="48">
        <v>20</v>
      </c>
      <c r="B23" s="52" t="s">
        <v>1120</v>
      </c>
      <c r="C23" s="62"/>
      <c r="D23" s="63">
        <v>200</v>
      </c>
      <c r="E23" s="51" t="s">
        <v>2405</v>
      </c>
      <c r="F23" s="52" t="s">
        <v>566</v>
      </c>
      <c r="G23" s="53" t="s">
        <v>151</v>
      </c>
      <c r="H23" s="52" t="s">
        <v>573</v>
      </c>
      <c r="I23" s="50"/>
    </row>
    <row r="24" spans="1:9">
      <c r="A24" s="48">
        <v>21</v>
      </c>
      <c r="B24" s="52" t="s">
        <v>2414</v>
      </c>
      <c r="C24" s="62"/>
      <c r="D24" s="63">
        <v>6.5</v>
      </c>
      <c r="E24" s="51" t="s">
        <v>2353</v>
      </c>
      <c r="F24" s="52" t="s">
        <v>566</v>
      </c>
      <c r="G24" s="53" t="s">
        <v>151</v>
      </c>
      <c r="H24" s="52" t="s">
        <v>573</v>
      </c>
      <c r="I24" s="50"/>
    </row>
    <row r="25" spans="1:9">
      <c r="A25" s="48">
        <v>22</v>
      </c>
      <c r="B25" s="52" t="s">
        <v>952</v>
      </c>
      <c r="C25" s="62"/>
      <c r="D25" s="63">
        <v>348</v>
      </c>
      <c r="E25" s="51" t="s">
        <v>2355</v>
      </c>
      <c r="F25" s="52" t="s">
        <v>566</v>
      </c>
      <c r="G25" s="53" t="s">
        <v>151</v>
      </c>
      <c r="H25" s="52" t="s">
        <v>573</v>
      </c>
      <c r="I25" s="50"/>
    </row>
    <row r="26" spans="1:9">
      <c r="A26" s="48">
        <v>23</v>
      </c>
      <c r="B26" s="52" t="s">
        <v>2414</v>
      </c>
      <c r="C26" s="62"/>
      <c r="D26" s="63">
        <v>24</v>
      </c>
      <c r="E26" s="51" t="s">
        <v>2251</v>
      </c>
      <c r="F26" s="52" t="s">
        <v>566</v>
      </c>
      <c r="G26" s="53" t="s">
        <v>151</v>
      </c>
      <c r="H26" s="52" t="s">
        <v>573</v>
      </c>
      <c r="I26" s="50"/>
    </row>
    <row r="27" spans="1:9">
      <c r="A27" s="48">
        <v>24</v>
      </c>
      <c r="B27" s="52" t="s">
        <v>2414</v>
      </c>
      <c r="C27" s="62"/>
      <c r="D27" s="63">
        <v>2</v>
      </c>
      <c r="E27" s="51" t="s">
        <v>2253</v>
      </c>
      <c r="F27" s="52" t="s">
        <v>566</v>
      </c>
      <c r="G27" s="53" t="s">
        <v>151</v>
      </c>
      <c r="H27" s="52" t="s">
        <v>573</v>
      </c>
      <c r="I27" s="50"/>
    </row>
    <row r="28" spans="1:9">
      <c r="A28" s="48">
        <v>25</v>
      </c>
      <c r="B28" s="52" t="s">
        <v>2414</v>
      </c>
      <c r="C28" s="62"/>
      <c r="D28" s="63">
        <v>8</v>
      </c>
      <c r="E28" s="51" t="s">
        <v>2254</v>
      </c>
      <c r="F28" s="52" t="s">
        <v>566</v>
      </c>
      <c r="G28" s="53" t="s">
        <v>151</v>
      </c>
      <c r="H28" s="52" t="s">
        <v>573</v>
      </c>
      <c r="I28" s="50"/>
    </row>
    <row r="29" spans="1:9">
      <c r="A29" s="48">
        <v>26</v>
      </c>
      <c r="B29" s="52" t="s">
        <v>2477</v>
      </c>
      <c r="C29" s="62"/>
      <c r="D29" s="63">
        <v>8050</v>
      </c>
      <c r="E29" s="51" t="s">
        <v>2137</v>
      </c>
      <c r="F29" s="52" t="s">
        <v>561</v>
      </c>
      <c r="G29" s="52" t="s">
        <v>151</v>
      </c>
      <c r="H29" s="52" t="s">
        <v>1958</v>
      </c>
      <c r="I29" s="50"/>
    </row>
    <row r="30" spans="1:9">
      <c r="A30" s="48">
        <v>27</v>
      </c>
      <c r="B30" s="52" t="s">
        <v>2478</v>
      </c>
      <c r="C30" s="62"/>
      <c r="D30" s="63">
        <v>780</v>
      </c>
      <c r="E30" s="51" t="s">
        <v>2359</v>
      </c>
      <c r="F30" s="52" t="s">
        <v>566</v>
      </c>
      <c r="G30" s="53" t="s">
        <v>151</v>
      </c>
      <c r="H30" s="52" t="s">
        <v>573</v>
      </c>
      <c r="I30" s="50"/>
    </row>
    <row r="31" spans="1:9">
      <c r="A31" s="48">
        <v>28</v>
      </c>
      <c r="B31" s="52" t="s">
        <v>2479</v>
      </c>
      <c r="C31" s="62"/>
      <c r="D31" s="63">
        <v>807</v>
      </c>
      <c r="E31" s="51" t="s">
        <v>2480</v>
      </c>
      <c r="F31" s="52" t="s">
        <v>566</v>
      </c>
      <c r="G31" s="53" t="s">
        <v>151</v>
      </c>
      <c r="H31" s="52" t="s">
        <v>1958</v>
      </c>
      <c r="I31" s="50"/>
    </row>
    <row r="32" spans="1:9">
      <c r="A32" s="48">
        <v>29</v>
      </c>
      <c r="B32" s="52" t="s">
        <v>1483</v>
      </c>
      <c r="C32" s="62"/>
      <c r="D32" s="63">
        <v>2330.41</v>
      </c>
      <c r="E32" s="51" t="s">
        <v>2202</v>
      </c>
      <c r="F32" s="52" t="s">
        <v>561</v>
      </c>
      <c r="G32" s="53" t="s">
        <v>151</v>
      </c>
      <c r="H32" s="52" t="s">
        <v>573</v>
      </c>
      <c r="I32" s="50"/>
    </row>
    <row r="33" spans="1:9">
      <c r="A33" s="48">
        <v>30</v>
      </c>
      <c r="B33" s="52" t="s">
        <v>2414</v>
      </c>
      <c r="C33" s="62"/>
      <c r="D33" s="63">
        <v>2</v>
      </c>
      <c r="E33" s="51" t="s">
        <v>2481</v>
      </c>
      <c r="F33" s="52" t="s">
        <v>566</v>
      </c>
      <c r="G33" s="53" t="s">
        <v>151</v>
      </c>
      <c r="H33" s="52" t="s">
        <v>573</v>
      </c>
      <c r="I33" s="50"/>
    </row>
    <row r="34" spans="1:9">
      <c r="A34" s="48">
        <v>31</v>
      </c>
      <c r="B34" s="52" t="s">
        <v>2360</v>
      </c>
      <c r="C34" s="62"/>
      <c r="D34" s="63">
        <v>2000</v>
      </c>
      <c r="E34" s="51" t="s">
        <v>2259</v>
      </c>
      <c r="F34" s="52" t="s">
        <v>566</v>
      </c>
      <c r="G34" s="53" t="s">
        <v>151</v>
      </c>
      <c r="H34" s="52" t="s">
        <v>575</v>
      </c>
      <c r="I34" s="50"/>
    </row>
    <row r="35" spans="1:9">
      <c r="A35" s="48">
        <v>32</v>
      </c>
      <c r="B35" s="52" t="s">
        <v>896</v>
      </c>
      <c r="C35" s="62"/>
      <c r="D35" s="63">
        <v>35</v>
      </c>
      <c r="E35" s="51" t="s">
        <v>2260</v>
      </c>
      <c r="F35" s="52" t="s">
        <v>566</v>
      </c>
      <c r="G35" s="53" t="s">
        <v>151</v>
      </c>
      <c r="H35" s="52" t="s">
        <v>573</v>
      </c>
      <c r="I35" s="50"/>
    </row>
    <row r="36" spans="1:9">
      <c r="A36" s="48">
        <v>33</v>
      </c>
      <c r="B36" s="52" t="s">
        <v>952</v>
      </c>
      <c r="C36" s="62"/>
      <c r="D36" s="63">
        <v>304</v>
      </c>
      <c r="E36" s="51" t="s">
        <v>2482</v>
      </c>
      <c r="F36" s="52" t="s">
        <v>561</v>
      </c>
      <c r="G36" s="53" t="s">
        <v>151</v>
      </c>
      <c r="H36" s="52" t="s">
        <v>573</v>
      </c>
      <c r="I36" s="50"/>
    </row>
    <row r="37" spans="1:9">
      <c r="A37" s="48">
        <v>34</v>
      </c>
      <c r="B37" s="52" t="s">
        <v>952</v>
      </c>
      <c r="C37" s="62"/>
      <c r="D37" s="63">
        <v>300</v>
      </c>
      <c r="E37" s="51" t="s">
        <v>2153</v>
      </c>
      <c r="F37" s="52" t="s">
        <v>561</v>
      </c>
      <c r="G37" s="53" t="s">
        <v>151</v>
      </c>
      <c r="H37" s="52" t="s">
        <v>573</v>
      </c>
      <c r="I37" s="50"/>
    </row>
    <row r="38" spans="1:9">
      <c r="A38" s="48">
        <v>35</v>
      </c>
      <c r="B38" s="52" t="s">
        <v>2483</v>
      </c>
      <c r="C38" s="62"/>
      <c r="D38" s="63">
        <v>1500</v>
      </c>
      <c r="E38" s="51" t="s">
        <v>2154</v>
      </c>
      <c r="F38" s="52" t="s">
        <v>561</v>
      </c>
      <c r="G38" s="53" t="s">
        <v>151</v>
      </c>
      <c r="H38" s="52" t="s">
        <v>573</v>
      </c>
      <c r="I38" s="50"/>
    </row>
    <row r="39" spans="1:9">
      <c r="A39" s="48">
        <v>36</v>
      </c>
      <c r="B39" s="52" t="s">
        <v>2267</v>
      </c>
      <c r="C39" s="62"/>
      <c r="D39" s="63">
        <v>45</v>
      </c>
      <c r="E39" s="51" t="s">
        <v>2214</v>
      </c>
      <c r="F39" s="52" t="s">
        <v>566</v>
      </c>
      <c r="G39" s="53" t="s">
        <v>151</v>
      </c>
      <c r="H39" s="52" t="s">
        <v>573</v>
      </c>
      <c r="I39" s="50"/>
    </row>
    <row r="40" spans="1:9">
      <c r="A40" s="48">
        <v>37</v>
      </c>
      <c r="B40" s="52" t="s">
        <v>2484</v>
      </c>
      <c r="C40" s="62"/>
      <c r="D40" s="63">
        <v>200</v>
      </c>
      <c r="E40" s="51" t="s">
        <v>2156</v>
      </c>
      <c r="F40" s="52" t="s">
        <v>561</v>
      </c>
      <c r="G40" s="53" t="s">
        <v>1251</v>
      </c>
      <c r="H40" s="52" t="s">
        <v>151</v>
      </c>
      <c r="I40" s="50"/>
    </row>
    <row r="41" spans="1:9">
      <c r="A41" s="48">
        <v>38</v>
      </c>
      <c r="B41" s="52" t="s">
        <v>952</v>
      </c>
      <c r="C41" s="62"/>
      <c r="D41" s="63">
        <v>345</v>
      </c>
      <c r="E41" s="51" t="s">
        <v>2218</v>
      </c>
      <c r="F41" s="52" t="s">
        <v>561</v>
      </c>
      <c r="G41" s="53" t="s">
        <v>151</v>
      </c>
      <c r="H41" s="52" t="s">
        <v>573</v>
      </c>
      <c r="I41" s="50"/>
    </row>
    <row r="42" spans="1:9">
      <c r="A42" s="48">
        <v>39</v>
      </c>
      <c r="B42" s="52" t="s">
        <v>2474</v>
      </c>
      <c r="C42" s="62"/>
      <c r="D42" s="63">
        <v>2600</v>
      </c>
      <c r="E42" s="51" t="s">
        <v>2269</v>
      </c>
      <c r="F42" s="52" t="s">
        <v>566</v>
      </c>
      <c r="G42" s="53" t="s">
        <v>151</v>
      </c>
      <c r="H42" s="52" t="s">
        <v>1958</v>
      </c>
      <c r="I42" s="50"/>
    </row>
    <row r="43" spans="1:9">
      <c r="A43" s="48">
        <v>40</v>
      </c>
      <c r="B43" s="52" t="s">
        <v>2485</v>
      </c>
      <c r="C43" s="62"/>
      <c r="D43" s="63">
        <v>251</v>
      </c>
      <c r="E43" s="51" t="s">
        <v>2271</v>
      </c>
      <c r="F43" s="52" t="s">
        <v>566</v>
      </c>
      <c r="G43" s="53" t="s">
        <v>151</v>
      </c>
      <c r="H43" s="52" t="s">
        <v>573</v>
      </c>
      <c r="I43" s="50"/>
    </row>
    <row r="44" spans="1:9">
      <c r="A44" s="48">
        <v>41</v>
      </c>
      <c r="B44" s="52" t="s">
        <v>1120</v>
      </c>
      <c r="C44" s="62"/>
      <c r="D44" s="63">
        <v>300</v>
      </c>
      <c r="E44" s="51" t="s">
        <v>2272</v>
      </c>
      <c r="F44" s="52" t="s">
        <v>566</v>
      </c>
      <c r="G44" s="53" t="s">
        <v>151</v>
      </c>
      <c r="H44" s="52" t="s">
        <v>573</v>
      </c>
      <c r="I44" s="50"/>
    </row>
    <row r="45" spans="1:9">
      <c r="A45" s="48">
        <v>42</v>
      </c>
      <c r="B45" s="52" t="s">
        <v>509</v>
      </c>
      <c r="C45" s="62"/>
      <c r="D45" s="63">
        <v>21</v>
      </c>
      <c r="E45" s="51" t="s">
        <v>2273</v>
      </c>
      <c r="F45" s="52" t="s">
        <v>561</v>
      </c>
      <c r="G45" s="53" t="s">
        <v>151</v>
      </c>
      <c r="H45" s="52" t="s">
        <v>573</v>
      </c>
      <c r="I45" s="50"/>
    </row>
    <row r="46" spans="1:9">
      <c r="A46" s="48">
        <v>43</v>
      </c>
      <c r="B46" s="52" t="s">
        <v>952</v>
      </c>
      <c r="C46" s="62"/>
      <c r="D46" s="63">
        <v>255</v>
      </c>
      <c r="E46" s="51" t="s">
        <v>2274</v>
      </c>
      <c r="F46" s="52" t="s">
        <v>561</v>
      </c>
      <c r="G46" s="53" t="s">
        <v>151</v>
      </c>
      <c r="H46" s="52" t="s">
        <v>573</v>
      </c>
      <c r="I46" s="53"/>
    </row>
    <row r="47" spans="1:9">
      <c r="A47" s="48">
        <v>44</v>
      </c>
      <c r="B47" s="52" t="s">
        <v>2486</v>
      </c>
      <c r="C47" s="62"/>
      <c r="D47" s="63">
        <v>26400</v>
      </c>
      <c r="E47" s="51" t="s">
        <v>2276</v>
      </c>
      <c r="F47" s="52" t="s">
        <v>561</v>
      </c>
      <c r="G47" s="53" t="s">
        <v>151</v>
      </c>
      <c r="H47" s="52" t="s">
        <v>1958</v>
      </c>
      <c r="I47" s="50"/>
    </row>
    <row r="48" spans="1:9">
      <c r="A48" s="48">
        <v>45</v>
      </c>
      <c r="B48" s="52" t="s">
        <v>1838</v>
      </c>
      <c r="C48" s="62"/>
      <c r="D48" s="63">
        <v>6457.41</v>
      </c>
      <c r="E48" s="51" t="s">
        <v>2487</v>
      </c>
      <c r="F48" s="52" t="s">
        <v>566</v>
      </c>
      <c r="G48" s="53" t="s">
        <v>573</v>
      </c>
      <c r="H48" s="52" t="s">
        <v>151</v>
      </c>
      <c r="I48" s="50"/>
    </row>
    <row r="49" spans="1:9">
      <c r="A49" s="48">
        <v>46</v>
      </c>
      <c r="B49" s="52" t="s">
        <v>2488</v>
      </c>
      <c r="C49" s="62"/>
      <c r="D49" s="63">
        <v>5180</v>
      </c>
      <c r="E49" s="51" t="s">
        <v>2489</v>
      </c>
      <c r="F49" s="52" t="s">
        <v>566</v>
      </c>
      <c r="G49" s="53" t="s">
        <v>573</v>
      </c>
      <c r="H49" s="52" t="s">
        <v>151</v>
      </c>
      <c r="I49" s="50"/>
    </row>
    <row r="50" spans="1:9">
      <c r="A50" s="48">
        <v>47</v>
      </c>
      <c r="B50" s="52" t="s">
        <v>2415</v>
      </c>
      <c r="C50" s="62"/>
      <c r="D50" s="63">
        <v>788.68</v>
      </c>
      <c r="E50" s="51" t="s">
        <v>2490</v>
      </c>
      <c r="F50" s="52" t="s">
        <v>561</v>
      </c>
      <c r="G50" s="53" t="s">
        <v>1251</v>
      </c>
      <c r="H50" s="52" t="s">
        <v>573</v>
      </c>
      <c r="I50" s="50"/>
    </row>
    <row r="51" spans="1:9">
      <c r="A51" s="48">
        <v>48</v>
      </c>
      <c r="B51" s="52" t="s">
        <v>952</v>
      </c>
      <c r="C51" s="62"/>
      <c r="D51" s="63">
        <v>263.45</v>
      </c>
      <c r="E51" s="51" t="s">
        <v>2491</v>
      </c>
      <c r="F51" s="52" t="s">
        <v>561</v>
      </c>
      <c r="G51" s="53" t="s">
        <v>573</v>
      </c>
      <c r="H51" s="52" t="s">
        <v>151</v>
      </c>
      <c r="I51" s="50"/>
    </row>
    <row r="52" spans="1:9">
      <c r="A52" s="48">
        <v>49</v>
      </c>
      <c r="B52" s="52" t="s">
        <v>2392</v>
      </c>
      <c r="C52" s="62"/>
      <c r="D52" s="63">
        <v>12320</v>
      </c>
      <c r="E52" s="51" t="s">
        <v>2492</v>
      </c>
      <c r="F52" s="52" t="s">
        <v>561</v>
      </c>
      <c r="G52" s="53" t="s">
        <v>151</v>
      </c>
      <c r="H52" s="52" t="s">
        <v>573</v>
      </c>
      <c r="I52" s="50"/>
    </row>
    <row r="53" spans="1:9">
      <c r="A53" s="48">
        <v>50</v>
      </c>
      <c r="B53" s="52" t="s">
        <v>2493</v>
      </c>
      <c r="C53" s="62"/>
      <c r="D53" s="63">
        <v>348</v>
      </c>
      <c r="E53" s="51" t="s">
        <v>2282</v>
      </c>
      <c r="F53" s="52" t="s">
        <v>561</v>
      </c>
      <c r="G53" s="53" t="s">
        <v>573</v>
      </c>
      <c r="H53" s="52" t="s">
        <v>2075</v>
      </c>
      <c r="I53" s="50"/>
    </row>
    <row r="54" spans="1:9">
      <c r="A54" s="48">
        <v>51</v>
      </c>
      <c r="B54" s="52" t="s">
        <v>2267</v>
      </c>
      <c r="C54" s="62"/>
      <c r="D54" s="63">
        <v>1238</v>
      </c>
      <c r="E54" s="51" t="s">
        <v>2494</v>
      </c>
      <c r="F54" s="52" t="s">
        <v>566</v>
      </c>
      <c r="G54" s="53" t="s">
        <v>573</v>
      </c>
      <c r="H54" s="52" t="s">
        <v>151</v>
      </c>
      <c r="I54" s="50"/>
    </row>
    <row r="55" spans="1:9">
      <c r="A55" s="48">
        <v>52</v>
      </c>
      <c r="B55" s="52" t="s">
        <v>2267</v>
      </c>
      <c r="C55" s="62"/>
      <c r="D55" s="63">
        <v>290</v>
      </c>
      <c r="E55" s="51" t="s">
        <v>2284</v>
      </c>
      <c r="F55" s="52" t="s">
        <v>561</v>
      </c>
      <c r="G55" s="53" t="s">
        <v>573</v>
      </c>
      <c r="H55" s="52" t="s">
        <v>151</v>
      </c>
      <c r="I55" s="50"/>
    </row>
    <row r="56" spans="1:9">
      <c r="A56" s="48">
        <v>53</v>
      </c>
      <c r="B56" s="52" t="s">
        <v>2495</v>
      </c>
      <c r="C56" s="62"/>
      <c r="D56" s="63">
        <v>500</v>
      </c>
      <c r="E56" s="51" t="s">
        <v>2496</v>
      </c>
      <c r="F56" s="52" t="s">
        <v>561</v>
      </c>
      <c r="G56" s="53" t="s">
        <v>573</v>
      </c>
      <c r="H56" s="52" t="s">
        <v>154</v>
      </c>
      <c r="I56" s="50"/>
    </row>
    <row r="57" spans="1:9">
      <c r="A57" s="48">
        <v>54</v>
      </c>
      <c r="B57" s="52" t="s">
        <v>952</v>
      </c>
      <c r="C57" s="62"/>
      <c r="D57" s="63">
        <v>100</v>
      </c>
      <c r="E57" s="51" t="s">
        <v>2434</v>
      </c>
      <c r="F57" s="52" t="s">
        <v>561</v>
      </c>
      <c r="G57" s="53" t="s">
        <v>573</v>
      </c>
      <c r="H57" s="52" t="s">
        <v>151</v>
      </c>
      <c r="I57" s="50"/>
    </row>
    <row r="58" spans="1:9">
      <c r="A58" s="48">
        <v>55</v>
      </c>
      <c r="B58" s="52" t="s">
        <v>2168</v>
      </c>
      <c r="C58" s="62"/>
      <c r="D58" s="63">
        <v>6</v>
      </c>
      <c r="E58" s="51" t="s">
        <v>2497</v>
      </c>
      <c r="F58" s="52" t="s">
        <v>566</v>
      </c>
      <c r="G58" s="52" t="s">
        <v>151</v>
      </c>
      <c r="H58" s="52" t="s">
        <v>573</v>
      </c>
      <c r="I58" s="50"/>
    </row>
    <row r="59" spans="1:9">
      <c r="A59" s="48">
        <v>56</v>
      </c>
      <c r="B59" s="52" t="s">
        <v>2483</v>
      </c>
      <c r="C59" s="62"/>
      <c r="D59" s="63">
        <v>1970</v>
      </c>
      <c r="E59" s="51" t="s">
        <v>2498</v>
      </c>
      <c r="F59" s="52" t="s">
        <v>561</v>
      </c>
      <c r="G59" s="53" t="s">
        <v>151</v>
      </c>
      <c r="H59" s="52" t="s">
        <v>573</v>
      </c>
      <c r="I59" s="50"/>
    </row>
    <row r="60" spans="1:9">
      <c r="A60" s="48">
        <v>57</v>
      </c>
      <c r="B60" s="52" t="s">
        <v>952</v>
      </c>
      <c r="C60" s="62"/>
      <c r="D60" s="63">
        <v>321</v>
      </c>
      <c r="E60" s="51" t="s">
        <v>2499</v>
      </c>
      <c r="F60" s="52" t="s">
        <v>566</v>
      </c>
      <c r="G60" s="53" t="s">
        <v>151</v>
      </c>
      <c r="H60" s="52" t="s">
        <v>573</v>
      </c>
      <c r="I60" s="50"/>
    </row>
    <row r="61" spans="1:9">
      <c r="A61" s="48">
        <v>58</v>
      </c>
      <c r="B61" s="52" t="s">
        <v>509</v>
      </c>
      <c r="C61" s="62"/>
      <c r="D61" s="63">
        <v>23</v>
      </c>
      <c r="E61" s="51" t="s">
        <v>2294</v>
      </c>
      <c r="F61" s="52" t="s">
        <v>561</v>
      </c>
      <c r="G61" s="53" t="s">
        <v>151</v>
      </c>
      <c r="H61" s="52" t="s">
        <v>573</v>
      </c>
      <c r="I61" s="50"/>
    </row>
    <row r="62" spans="1:9">
      <c r="A62" s="48">
        <v>59</v>
      </c>
      <c r="B62" s="52" t="s">
        <v>2500</v>
      </c>
      <c r="C62" s="62"/>
      <c r="D62" s="63">
        <v>260</v>
      </c>
      <c r="E62" s="51" t="s">
        <v>2501</v>
      </c>
      <c r="F62" s="52" t="s">
        <v>561</v>
      </c>
      <c r="G62" s="53" t="s">
        <v>573</v>
      </c>
      <c r="H62" s="52" t="s">
        <v>151</v>
      </c>
      <c r="I62" s="50"/>
    </row>
    <row r="63" spans="1:9">
      <c r="A63" s="48">
        <v>60</v>
      </c>
      <c r="B63" s="52" t="s">
        <v>2502</v>
      </c>
      <c r="C63" s="62"/>
      <c r="D63" s="63">
        <v>2376</v>
      </c>
      <c r="E63" s="51" t="s">
        <v>2503</v>
      </c>
      <c r="F63" s="52" t="s">
        <v>561</v>
      </c>
      <c r="G63" s="53" t="s">
        <v>575</v>
      </c>
      <c r="H63" s="52" t="s">
        <v>154</v>
      </c>
      <c r="I63" s="50"/>
    </row>
    <row r="64" spans="1:9">
      <c r="A64" s="48">
        <v>61</v>
      </c>
      <c r="B64" s="52" t="s">
        <v>2055</v>
      </c>
      <c r="C64" s="62"/>
      <c r="D64" s="63">
        <v>420</v>
      </c>
      <c r="E64" s="51" t="s">
        <v>2504</v>
      </c>
      <c r="F64" s="52" t="s">
        <v>561</v>
      </c>
      <c r="G64" s="53" t="s">
        <v>575</v>
      </c>
      <c r="H64" s="52" t="s">
        <v>1958</v>
      </c>
      <c r="I64" s="50"/>
    </row>
    <row r="65" spans="1:9">
      <c r="A65" s="48">
        <v>62</v>
      </c>
      <c r="B65" s="52" t="s">
        <v>952</v>
      </c>
      <c r="C65" s="62"/>
      <c r="D65" s="63">
        <v>100</v>
      </c>
      <c r="E65" s="51" t="s">
        <v>2302</v>
      </c>
      <c r="F65" s="52" t="s">
        <v>561</v>
      </c>
      <c r="G65" s="53" t="s">
        <v>575</v>
      </c>
      <c r="H65" s="52" t="s">
        <v>1251</v>
      </c>
      <c r="I65" s="50"/>
    </row>
    <row r="66" spans="1:9">
      <c r="A66" s="48">
        <v>63</v>
      </c>
      <c r="B66" s="52" t="s">
        <v>952</v>
      </c>
      <c r="C66" s="62"/>
      <c r="D66" s="63">
        <v>200</v>
      </c>
      <c r="E66" s="51" t="s">
        <v>2304</v>
      </c>
      <c r="F66" s="52" t="s">
        <v>561</v>
      </c>
      <c r="G66" s="53" t="s">
        <v>575</v>
      </c>
      <c r="H66" s="52" t="s">
        <v>573</v>
      </c>
      <c r="I66" s="50"/>
    </row>
    <row r="67" spans="1:9">
      <c r="A67" s="48">
        <v>64</v>
      </c>
      <c r="B67" s="52" t="s">
        <v>952</v>
      </c>
      <c r="C67" s="62"/>
      <c r="D67" s="63">
        <v>256</v>
      </c>
      <c r="E67" s="51" t="s">
        <v>2306</v>
      </c>
      <c r="F67" s="52" t="s">
        <v>561</v>
      </c>
      <c r="G67" s="53" t="s">
        <v>575</v>
      </c>
      <c r="H67" s="52" t="s">
        <v>1958</v>
      </c>
      <c r="I67" s="50"/>
    </row>
    <row r="68" spans="1:9">
      <c r="A68" s="48">
        <v>65</v>
      </c>
      <c r="B68" s="52" t="s">
        <v>2505</v>
      </c>
      <c r="C68" s="62"/>
      <c r="D68" s="63">
        <v>1200</v>
      </c>
      <c r="E68" s="51" t="s">
        <v>2166</v>
      </c>
      <c r="F68" s="52" t="s">
        <v>561</v>
      </c>
      <c r="G68" s="53" t="s">
        <v>2116</v>
      </c>
      <c r="H68" s="52" t="s">
        <v>2116</v>
      </c>
      <c r="I68" s="50"/>
    </row>
    <row r="69" spans="1:9">
      <c r="A69" s="48">
        <v>66</v>
      </c>
      <c r="B69" s="52" t="s">
        <v>2506</v>
      </c>
      <c r="C69" s="62"/>
      <c r="D69" s="63">
        <v>3400</v>
      </c>
      <c r="E69" s="51" t="s">
        <v>2308</v>
      </c>
      <c r="F69" s="52" t="s">
        <v>566</v>
      </c>
      <c r="G69" s="53" t="s">
        <v>151</v>
      </c>
      <c r="H69" s="52" t="s">
        <v>573</v>
      </c>
      <c r="I69" s="50"/>
    </row>
    <row r="70" spans="1:9">
      <c r="A70" s="48">
        <v>67</v>
      </c>
      <c r="B70" s="52" t="s">
        <v>2303</v>
      </c>
      <c r="C70" s="62"/>
      <c r="D70" s="63">
        <v>799.93</v>
      </c>
      <c r="E70" s="51" t="s">
        <v>2507</v>
      </c>
      <c r="F70" s="52" t="s">
        <v>566</v>
      </c>
      <c r="G70" s="53" t="s">
        <v>151</v>
      </c>
      <c r="H70" s="52" t="s">
        <v>573</v>
      </c>
      <c r="I70" s="50"/>
    </row>
    <row r="71" spans="1:9">
      <c r="A71" s="48">
        <v>68</v>
      </c>
      <c r="B71" s="52" t="s">
        <v>2508</v>
      </c>
      <c r="C71" s="62"/>
      <c r="D71" s="63">
        <v>2000</v>
      </c>
      <c r="E71" s="51" t="s">
        <v>2446</v>
      </c>
      <c r="F71" s="52" t="s">
        <v>566</v>
      </c>
      <c r="G71" s="53" t="s">
        <v>151</v>
      </c>
      <c r="H71" s="52" t="s">
        <v>154</v>
      </c>
      <c r="I71" s="50"/>
    </row>
    <row r="72" spans="1:9">
      <c r="A72" s="48">
        <v>69</v>
      </c>
      <c r="B72" s="52" t="s">
        <v>2317</v>
      </c>
      <c r="C72" s="62"/>
      <c r="D72" s="63">
        <v>2294.1</v>
      </c>
      <c r="E72" s="51" t="s">
        <v>2509</v>
      </c>
      <c r="F72" s="52" t="s">
        <v>561</v>
      </c>
      <c r="G72" s="53" t="s">
        <v>2075</v>
      </c>
      <c r="H72" s="52" t="s">
        <v>154</v>
      </c>
      <c r="I72" s="50"/>
    </row>
    <row r="73" spans="1:9">
      <c r="A73" s="48">
        <v>70</v>
      </c>
      <c r="B73" s="52" t="s">
        <v>2510</v>
      </c>
      <c r="C73" s="62"/>
      <c r="D73" s="63">
        <v>21000</v>
      </c>
      <c r="E73" s="51" t="s">
        <v>2511</v>
      </c>
      <c r="F73" s="52" t="s">
        <v>566</v>
      </c>
      <c r="G73" s="53" t="s">
        <v>151</v>
      </c>
      <c r="H73" s="52" t="s">
        <v>154</v>
      </c>
      <c r="I73" s="50"/>
    </row>
    <row r="74" spans="1:9">
      <c r="A74" s="48">
        <v>71</v>
      </c>
      <c r="B74" s="52" t="s">
        <v>1012</v>
      </c>
      <c r="C74" s="62"/>
      <c r="D74" s="63">
        <v>60</v>
      </c>
      <c r="E74" s="51" t="s">
        <v>2452</v>
      </c>
      <c r="F74" s="52" t="s">
        <v>566</v>
      </c>
      <c r="G74" s="53" t="s">
        <v>573</v>
      </c>
      <c r="H74" s="52" t="s">
        <v>151</v>
      </c>
      <c r="I74" s="50"/>
    </row>
    <row r="75" spans="1:9">
      <c r="A75" s="48">
        <v>72</v>
      </c>
      <c r="B75" s="52" t="s">
        <v>2512</v>
      </c>
      <c r="C75" s="62"/>
      <c r="D75" s="63">
        <v>60</v>
      </c>
      <c r="E75" s="51" t="s">
        <v>2454</v>
      </c>
      <c r="F75" s="52" t="s">
        <v>566</v>
      </c>
      <c r="G75" s="53" t="s">
        <v>573</v>
      </c>
      <c r="H75" s="52" t="s">
        <v>151</v>
      </c>
      <c r="I75" s="53"/>
    </row>
    <row r="76" spans="1:9">
      <c r="A76" s="48">
        <v>73</v>
      </c>
      <c r="B76" s="52" t="s">
        <v>509</v>
      </c>
      <c r="C76" s="62"/>
      <c r="D76" s="63">
        <v>3</v>
      </c>
      <c r="E76" s="51" t="s">
        <v>2322</v>
      </c>
      <c r="F76" s="52" t="s">
        <v>566</v>
      </c>
      <c r="G76" s="53" t="s">
        <v>573</v>
      </c>
      <c r="H76" s="52" t="s">
        <v>151</v>
      </c>
      <c r="I76" s="50"/>
    </row>
    <row r="77" spans="1:9">
      <c r="A77" s="48">
        <v>74</v>
      </c>
      <c r="B77" s="52" t="s">
        <v>2513</v>
      </c>
      <c r="C77" s="62"/>
      <c r="D77" s="63">
        <v>314</v>
      </c>
      <c r="E77" s="51" t="s">
        <v>2456</v>
      </c>
      <c r="F77" s="52" t="s">
        <v>566</v>
      </c>
      <c r="G77" s="53" t="s">
        <v>573</v>
      </c>
      <c r="H77" s="52" t="s">
        <v>154</v>
      </c>
      <c r="I77" s="50"/>
    </row>
    <row r="78" spans="1:9">
      <c r="A78" s="48">
        <v>75</v>
      </c>
      <c r="B78" s="52" t="s">
        <v>652</v>
      </c>
      <c r="C78" s="62"/>
      <c r="D78" s="63">
        <v>111</v>
      </c>
      <c r="E78" s="51" t="s">
        <v>2457</v>
      </c>
      <c r="F78" s="52" t="s">
        <v>566</v>
      </c>
      <c r="G78" s="53" t="s">
        <v>573</v>
      </c>
      <c r="H78" s="52" t="s">
        <v>151</v>
      </c>
      <c r="I78" s="50"/>
    </row>
    <row r="79" spans="1:9">
      <c r="A79" s="48">
        <v>76</v>
      </c>
      <c r="B79" s="52" t="s">
        <v>670</v>
      </c>
      <c r="C79" s="62"/>
      <c r="D79" s="63">
        <v>1800</v>
      </c>
      <c r="E79" s="51" t="s">
        <v>2514</v>
      </c>
      <c r="F79" s="52" t="s">
        <v>566</v>
      </c>
      <c r="G79" s="53" t="s">
        <v>573</v>
      </c>
      <c r="H79" s="52" t="s">
        <v>151</v>
      </c>
      <c r="I79" s="50"/>
    </row>
    <row r="80" spans="1:9">
      <c r="A80" s="48">
        <v>77</v>
      </c>
      <c r="B80" s="52" t="s">
        <v>2267</v>
      </c>
      <c r="C80" s="62"/>
      <c r="D80" s="63">
        <v>153</v>
      </c>
      <c r="E80" s="51" t="s">
        <v>2515</v>
      </c>
      <c r="F80" s="52" t="s">
        <v>561</v>
      </c>
      <c r="G80" s="53" t="s">
        <v>573</v>
      </c>
      <c r="H80" s="52" t="s">
        <v>151</v>
      </c>
      <c r="I80" s="50"/>
    </row>
    <row r="81" spans="1:9">
      <c r="A81" s="48">
        <v>78</v>
      </c>
      <c r="B81" s="52" t="s">
        <v>2516</v>
      </c>
      <c r="C81" s="62"/>
      <c r="D81" s="63">
        <v>660</v>
      </c>
      <c r="E81" s="51" t="s">
        <v>2329</v>
      </c>
      <c r="F81" s="52" t="s">
        <v>566</v>
      </c>
      <c r="G81" s="53" t="s">
        <v>573</v>
      </c>
      <c r="H81" s="52" t="s">
        <v>151</v>
      </c>
      <c r="I81" s="50"/>
    </row>
    <row r="82" spans="1:9">
      <c r="A82" s="48">
        <v>79</v>
      </c>
      <c r="B82" s="52" t="s">
        <v>349</v>
      </c>
      <c r="C82" s="62"/>
      <c r="D82" s="63">
        <v>1750</v>
      </c>
      <c r="E82" s="51" t="s">
        <v>2330</v>
      </c>
      <c r="F82" s="52" t="s">
        <v>561</v>
      </c>
      <c r="G82" s="53" t="s">
        <v>573</v>
      </c>
      <c r="H82" s="52" t="s">
        <v>151</v>
      </c>
      <c r="I82" s="50"/>
    </row>
    <row r="83" spans="1:9">
      <c r="A83" s="48">
        <v>80</v>
      </c>
      <c r="B83" s="52" t="s">
        <v>2517</v>
      </c>
      <c r="C83" s="62"/>
      <c r="D83" s="63">
        <v>1200</v>
      </c>
      <c r="E83" s="51" t="s">
        <v>2518</v>
      </c>
      <c r="F83" s="52" t="s">
        <v>566</v>
      </c>
      <c r="G83" s="53" t="s">
        <v>573</v>
      </c>
      <c r="H83" s="52" t="s">
        <v>151</v>
      </c>
      <c r="I83" s="50"/>
    </row>
    <row r="84" spans="1:9">
      <c r="A84" s="48">
        <v>81</v>
      </c>
      <c r="B84" s="52" t="s">
        <v>2493</v>
      </c>
      <c r="C84" s="62"/>
      <c r="D84" s="63">
        <v>745</v>
      </c>
      <c r="E84" s="51" t="s">
        <v>2519</v>
      </c>
      <c r="F84" s="52" t="s">
        <v>566</v>
      </c>
      <c r="G84" s="53" t="s">
        <v>151</v>
      </c>
      <c r="H84" s="52" t="s">
        <v>573</v>
      </c>
      <c r="I84" s="50"/>
    </row>
    <row r="85" spans="1:9">
      <c r="A85" s="48">
        <v>82</v>
      </c>
      <c r="B85" s="52" t="s">
        <v>833</v>
      </c>
      <c r="C85" s="62"/>
      <c r="D85" s="63">
        <v>340</v>
      </c>
      <c r="E85" s="51" t="s">
        <v>2520</v>
      </c>
      <c r="F85" s="52" t="s">
        <v>561</v>
      </c>
      <c r="G85" s="53" t="s">
        <v>1036</v>
      </c>
      <c r="H85" s="52" t="s">
        <v>151</v>
      </c>
      <c r="I85" s="50"/>
    </row>
    <row r="86" spans="1:9">
      <c r="A86" s="48">
        <v>83</v>
      </c>
      <c r="B86" s="52" t="s">
        <v>2267</v>
      </c>
      <c r="C86" s="62"/>
      <c r="D86" s="63">
        <v>120</v>
      </c>
      <c r="E86" s="51" t="s">
        <v>2521</v>
      </c>
      <c r="F86" s="52" t="s">
        <v>561</v>
      </c>
      <c r="G86" s="53" t="s">
        <v>1036</v>
      </c>
      <c r="H86" s="52" t="s">
        <v>151</v>
      </c>
      <c r="I86" s="50"/>
    </row>
    <row r="87" spans="1:9">
      <c r="A87" s="48">
        <v>84</v>
      </c>
      <c r="B87" s="52" t="s">
        <v>2522</v>
      </c>
      <c r="C87" s="62"/>
      <c r="D87" s="63">
        <v>718.9</v>
      </c>
      <c r="E87" s="51" t="s">
        <v>2523</v>
      </c>
      <c r="F87" s="52" t="s">
        <v>561</v>
      </c>
      <c r="G87" s="52" t="s">
        <v>1036</v>
      </c>
      <c r="H87" s="52" t="s">
        <v>151</v>
      </c>
      <c r="I87" s="50"/>
    </row>
    <row r="88" spans="1:9">
      <c r="A88" s="48">
        <v>85</v>
      </c>
      <c r="B88" s="52"/>
      <c r="C88" s="62"/>
      <c r="D88" s="63"/>
      <c r="E88" s="51"/>
      <c r="F88" s="52"/>
      <c r="G88" s="53"/>
      <c r="H88" s="52"/>
      <c r="I88" s="50"/>
    </row>
    <row r="89" spans="1:9">
      <c r="A89" s="48">
        <v>112</v>
      </c>
      <c r="B89" s="52"/>
      <c r="C89" s="62" t="s">
        <v>194</v>
      </c>
      <c r="D89" s="69">
        <f>SUM(D4:D87)</f>
        <v>163114.38</v>
      </c>
      <c r="E89" s="51"/>
      <c r="F89" s="52"/>
      <c r="G89" s="53"/>
      <c r="H89" s="52"/>
      <c r="I89" s="50"/>
    </row>
    <row r="90" spans="1:9">
      <c r="A90" s="70" t="s">
        <v>968</v>
      </c>
      <c r="B90" s="71"/>
      <c r="C90" s="72" t="s">
        <v>969</v>
      </c>
      <c r="D90" s="73"/>
      <c r="E90" s="74"/>
      <c r="F90" s="71"/>
      <c r="G90" s="71" t="s">
        <v>970</v>
      </c>
      <c r="H90" s="71"/>
      <c r="I90" s="75"/>
    </row>
  </sheetData>
  <mergeCells count="2">
    <mergeCell ref="A1:I1"/>
    <mergeCell ref="A2:B2"/>
  </mergeCells>
  <dataValidations count="3">
    <dataValidation type="list" allowBlank="1" showInputMessage="1" showErrorMessage="1" sqref="C1:C3">
      <formula1>"材料费,机械费,工资,福利费,招待费,差旅费,车辆费,办公费,租赁费,水电费,其他,安全费"</formula1>
    </dataValidation>
    <dataValidation type="list" allowBlank="1" showInputMessage="1" showErrorMessage="1" sqref="F1:F3">
      <formula1>"是,否"</formula1>
    </dataValidation>
    <dataValidation type="list" allowBlank="1" showInputMessage="1" showErrorMessage="1" sqref="F4:F7 F10:F11 F13:F90">
      <formula1>"有,无"</formula1>
    </dataValidation>
  </dataValidations>
  <pageMargins left="0.75" right="0.75" top="1" bottom="1" header="0.5" footer="0.5"/>
  <headerFooter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89"/>
  <sheetViews>
    <sheetView workbookViewId="0">
      <selection activeCell="A31" sqref="$A31:$XFD32"/>
    </sheetView>
  </sheetViews>
  <sheetFormatPr defaultColWidth="9" defaultRowHeight="13.5"/>
  <cols>
    <col min="1" max="1" width="7.75" customWidth="1"/>
    <col min="2" max="2" width="36.75" customWidth="1"/>
    <col min="3" max="3" width="8.5" customWidth="1"/>
    <col min="4" max="4" width="11.5" customWidth="1"/>
    <col min="5" max="5" width="14.75" customWidth="1"/>
    <col min="6" max="6" width="11.5" customWidth="1"/>
    <col min="7" max="7" width="12.125" customWidth="1"/>
    <col min="8" max="8" width="11.25" customWidth="1"/>
    <col min="9" max="9" width="17.5" customWidth="1"/>
    <col min="11" max="11" width="10.375"/>
    <col min="13" max="13" width="10.375"/>
    <col min="14" max="14" width="9.375"/>
  </cols>
  <sheetData>
    <row r="1" ht="27" spans="1:13">
      <c r="A1" s="43" t="s">
        <v>136</v>
      </c>
      <c r="B1" s="44"/>
      <c r="C1" s="44"/>
      <c r="D1" s="44"/>
      <c r="E1" s="45"/>
      <c r="F1" s="44"/>
      <c r="G1" s="44"/>
      <c r="H1" s="44"/>
      <c r="I1" s="44"/>
    </row>
    <row r="2" spans="1:13">
      <c r="A2" s="46" t="s">
        <v>2524</v>
      </c>
      <c r="B2" s="46"/>
      <c r="C2" s="47"/>
      <c r="D2" s="47"/>
      <c r="E2" s="47"/>
      <c r="F2" s="47"/>
      <c r="G2" s="47"/>
      <c r="H2" s="47"/>
      <c r="I2" s="47"/>
    </row>
    <row r="3" ht="27" spans="1:13">
      <c r="A3" s="48" t="s">
        <v>138</v>
      </c>
      <c r="B3" s="48" t="s">
        <v>139</v>
      </c>
      <c r="C3" s="48" t="s">
        <v>140</v>
      </c>
      <c r="D3" s="48" t="s">
        <v>141</v>
      </c>
      <c r="E3" s="48" t="s">
        <v>142</v>
      </c>
      <c r="F3" s="48" t="s">
        <v>143</v>
      </c>
      <c r="G3" s="48" t="s">
        <v>144</v>
      </c>
      <c r="H3" s="48" t="s">
        <v>145</v>
      </c>
      <c r="I3" s="48" t="s">
        <v>3</v>
      </c>
    </row>
    <row r="4" spans="1:13">
      <c r="A4" s="48">
        <v>1</v>
      </c>
      <c r="B4" s="54" t="s">
        <v>952</v>
      </c>
      <c r="C4" s="53"/>
      <c r="D4" s="54">
        <v>270</v>
      </c>
      <c r="E4" s="51" t="s">
        <v>2103</v>
      </c>
      <c r="F4" s="52" t="s">
        <v>561</v>
      </c>
      <c r="G4" s="53" t="s">
        <v>151</v>
      </c>
      <c r="H4" s="52" t="s">
        <v>573</v>
      </c>
      <c r="I4" s="50"/>
    </row>
    <row r="5" spans="1:13">
      <c r="A5" s="48">
        <v>2</v>
      </c>
      <c r="B5" s="53" t="s">
        <v>509</v>
      </c>
      <c r="C5" s="53"/>
      <c r="D5" s="54">
        <v>20.7</v>
      </c>
      <c r="E5" s="51" t="s">
        <v>2171</v>
      </c>
      <c r="F5" s="52" t="s">
        <v>566</v>
      </c>
      <c r="G5" s="53" t="s">
        <v>151</v>
      </c>
      <c r="H5" s="52" t="s">
        <v>573</v>
      </c>
      <c r="I5" s="50"/>
    </row>
    <row r="6" spans="1:13">
      <c r="A6" s="48">
        <v>3</v>
      </c>
      <c r="B6" s="55" t="s">
        <v>2525</v>
      </c>
      <c r="C6" s="53"/>
      <c r="D6" s="54">
        <v>520</v>
      </c>
      <c r="E6" s="51" t="s">
        <v>2229</v>
      </c>
      <c r="F6" s="52" t="s">
        <v>566</v>
      </c>
      <c r="G6" s="53" t="s">
        <v>151</v>
      </c>
      <c r="H6" s="52" t="s">
        <v>1251</v>
      </c>
      <c r="I6" s="50" t="s">
        <v>2526</v>
      </c>
    </row>
    <row r="7" spans="1:13">
      <c r="A7" s="48">
        <v>4</v>
      </c>
      <c r="B7" s="53" t="s">
        <v>159</v>
      </c>
      <c r="C7" s="53"/>
      <c r="D7" s="54">
        <v>100</v>
      </c>
      <c r="E7" s="51" t="s">
        <v>2460</v>
      </c>
      <c r="F7" s="52" t="s">
        <v>566</v>
      </c>
      <c r="G7" s="53" t="s">
        <v>151</v>
      </c>
      <c r="H7" s="52" t="s">
        <v>573</v>
      </c>
      <c r="I7" s="50"/>
    </row>
    <row r="8" spans="1:13">
      <c r="A8" s="48">
        <v>5</v>
      </c>
      <c r="B8" s="54" t="s">
        <v>1483</v>
      </c>
      <c r="C8" s="54"/>
      <c r="D8" s="54">
        <v>3651.75</v>
      </c>
      <c r="E8" s="51" t="s">
        <v>2231</v>
      </c>
      <c r="F8" s="55" t="s">
        <v>561</v>
      </c>
      <c r="G8" s="54" t="s">
        <v>151</v>
      </c>
      <c r="H8" s="52" t="s">
        <v>573</v>
      </c>
      <c r="I8" s="56"/>
    </row>
    <row r="9" spans="1:13">
      <c r="A9" s="48">
        <v>6</v>
      </c>
      <c r="B9" s="54" t="s">
        <v>2527</v>
      </c>
      <c r="C9" s="57"/>
      <c r="D9" s="54">
        <v>266</v>
      </c>
      <c r="E9" s="51" t="s">
        <v>2111</v>
      </c>
      <c r="F9" s="55" t="s">
        <v>566</v>
      </c>
      <c r="G9" s="54" t="s">
        <v>151</v>
      </c>
      <c r="H9" s="52" t="s">
        <v>573</v>
      </c>
      <c r="I9" s="56"/>
    </row>
    <row r="10" spans="1:13">
      <c r="A10" s="48">
        <v>7</v>
      </c>
      <c r="B10" s="53" t="s">
        <v>2168</v>
      </c>
      <c r="C10" s="53"/>
      <c r="D10" s="54">
        <v>18</v>
      </c>
      <c r="E10" s="51" t="s">
        <v>2177</v>
      </c>
      <c r="F10" s="52" t="s">
        <v>566</v>
      </c>
      <c r="G10" s="53" t="s">
        <v>151</v>
      </c>
      <c r="H10" s="52" t="s">
        <v>154</v>
      </c>
      <c r="I10" s="50"/>
    </row>
    <row r="11" spans="1:13">
      <c r="A11" s="48">
        <v>8</v>
      </c>
      <c r="B11" s="53" t="s">
        <v>2168</v>
      </c>
      <c r="C11" s="53"/>
      <c r="D11" s="54">
        <v>2</v>
      </c>
      <c r="E11" s="51" t="s">
        <v>2235</v>
      </c>
      <c r="F11" s="52" t="s">
        <v>566</v>
      </c>
      <c r="G11" s="53" t="s">
        <v>151</v>
      </c>
      <c r="H11" s="52" t="s">
        <v>573</v>
      </c>
      <c r="I11" s="50"/>
    </row>
    <row r="12" spans="1:13">
      <c r="A12" s="48">
        <v>9</v>
      </c>
      <c r="B12" s="53" t="s">
        <v>2528</v>
      </c>
      <c r="C12" s="53"/>
      <c r="D12" s="54">
        <v>22600</v>
      </c>
      <c r="E12" s="51" t="s">
        <v>2236</v>
      </c>
      <c r="F12" s="48" t="s">
        <v>561</v>
      </c>
      <c r="G12" s="53" t="s">
        <v>151</v>
      </c>
      <c r="H12" s="52" t="s">
        <v>154</v>
      </c>
      <c r="I12" s="50"/>
      <c r="M12" t="s">
        <v>2335</v>
      </c>
    </row>
    <row r="13" spans="1:13">
      <c r="A13" s="48">
        <v>10</v>
      </c>
      <c r="B13" s="53" t="s">
        <v>952</v>
      </c>
      <c r="C13" s="53"/>
      <c r="D13" s="54">
        <v>330</v>
      </c>
      <c r="E13" s="51" t="s">
        <v>2179</v>
      </c>
      <c r="F13" s="52" t="s">
        <v>561</v>
      </c>
      <c r="G13" s="53" t="s">
        <v>151</v>
      </c>
      <c r="H13" s="52" t="s">
        <v>573</v>
      </c>
      <c r="I13" s="50"/>
    </row>
    <row r="14" spans="1:13">
      <c r="A14" s="48">
        <v>11</v>
      </c>
      <c r="B14" s="53" t="s">
        <v>2168</v>
      </c>
      <c r="C14" s="53"/>
      <c r="D14" s="54">
        <v>2</v>
      </c>
      <c r="E14" s="51" t="s">
        <v>2529</v>
      </c>
      <c r="F14" s="52" t="s">
        <v>566</v>
      </c>
      <c r="G14" s="53" t="s">
        <v>151</v>
      </c>
      <c r="H14" s="52" t="s">
        <v>573</v>
      </c>
      <c r="I14" s="50"/>
    </row>
    <row r="15" spans="1:13">
      <c r="A15" s="48">
        <v>12</v>
      </c>
      <c r="B15" s="53" t="s">
        <v>2530</v>
      </c>
      <c r="C15" s="53"/>
      <c r="D15" s="54">
        <v>420</v>
      </c>
      <c r="E15" s="51" t="s">
        <v>2180</v>
      </c>
      <c r="F15" s="52" t="s">
        <v>566</v>
      </c>
      <c r="G15" s="53" t="s">
        <v>151</v>
      </c>
      <c r="H15" s="52" t="s">
        <v>573</v>
      </c>
      <c r="I15" s="50"/>
    </row>
    <row r="16" spans="1:13">
      <c r="A16" s="48">
        <v>13</v>
      </c>
      <c r="B16" s="54" t="s">
        <v>2093</v>
      </c>
      <c r="C16" s="54"/>
      <c r="D16" s="54">
        <v>2260</v>
      </c>
      <c r="E16" s="51" t="s">
        <v>2122</v>
      </c>
      <c r="F16" s="52" t="s">
        <v>561</v>
      </c>
      <c r="G16" s="53" t="s">
        <v>151</v>
      </c>
      <c r="H16" s="52" t="s">
        <v>573</v>
      </c>
      <c r="I16" s="56"/>
    </row>
    <row r="17" spans="1:9">
      <c r="A17" s="48">
        <v>14</v>
      </c>
      <c r="B17" s="53" t="s">
        <v>896</v>
      </c>
      <c r="C17" s="53"/>
      <c r="D17" s="54">
        <v>35</v>
      </c>
      <c r="E17" s="51" t="s">
        <v>2182</v>
      </c>
      <c r="F17" s="52" t="s">
        <v>566</v>
      </c>
      <c r="G17" s="53" t="s">
        <v>151</v>
      </c>
      <c r="H17" s="52" t="s">
        <v>573</v>
      </c>
      <c r="I17" s="50"/>
    </row>
    <row r="18" spans="1:9">
      <c r="A18" s="48">
        <v>15</v>
      </c>
      <c r="B18" s="54" t="s">
        <v>2531</v>
      </c>
      <c r="C18" s="54"/>
      <c r="D18" s="54">
        <v>2000</v>
      </c>
      <c r="E18" s="51" t="s">
        <v>2125</v>
      </c>
      <c r="F18" s="52" t="s">
        <v>566</v>
      </c>
      <c r="G18" s="53" t="s">
        <v>1958</v>
      </c>
      <c r="H18" s="52" t="s">
        <v>154</v>
      </c>
      <c r="I18" s="50"/>
    </row>
    <row r="19" spans="1:9">
      <c r="A19" s="58">
        <v>16</v>
      </c>
      <c r="B19" s="59" t="s">
        <v>2532</v>
      </c>
      <c r="C19" s="59"/>
      <c r="D19" s="59">
        <v>1389</v>
      </c>
      <c r="E19" s="60" t="s">
        <v>2533</v>
      </c>
      <c r="F19" s="52" t="s">
        <v>566</v>
      </c>
      <c r="G19" s="53" t="s">
        <v>151</v>
      </c>
      <c r="H19" s="52" t="s">
        <v>154</v>
      </c>
      <c r="I19" s="61"/>
    </row>
    <row r="20" spans="1:9">
      <c r="A20" s="48">
        <v>17</v>
      </c>
      <c r="B20" s="54" t="s">
        <v>2168</v>
      </c>
      <c r="C20" s="54"/>
      <c r="D20" s="54">
        <v>5</v>
      </c>
      <c r="E20" s="51" t="s">
        <v>2185</v>
      </c>
      <c r="F20" s="52" t="s">
        <v>566</v>
      </c>
      <c r="G20" s="53" t="s">
        <v>151</v>
      </c>
      <c r="H20" s="52" t="s">
        <v>573</v>
      </c>
      <c r="I20" s="50"/>
    </row>
    <row r="21" spans="1:9">
      <c r="A21" s="48">
        <v>18</v>
      </c>
      <c r="B21" s="52" t="s">
        <v>2534</v>
      </c>
      <c r="C21" s="62"/>
      <c r="D21" s="63">
        <v>320.6</v>
      </c>
      <c r="E21" s="51" t="s">
        <v>2128</v>
      </c>
      <c r="F21" s="52" t="s">
        <v>566</v>
      </c>
      <c r="G21" s="53" t="s">
        <v>151</v>
      </c>
      <c r="H21" s="52" t="s">
        <v>2075</v>
      </c>
      <c r="I21" s="50" t="s">
        <v>2535</v>
      </c>
    </row>
    <row r="22" spans="1:9">
      <c r="A22" s="48">
        <v>19</v>
      </c>
      <c r="B22" s="52" t="s">
        <v>2536</v>
      </c>
      <c r="C22" s="62"/>
      <c r="D22" s="63">
        <v>628</v>
      </c>
      <c r="E22" s="51" t="s">
        <v>2249</v>
      </c>
      <c r="F22" s="52" t="s">
        <v>566</v>
      </c>
      <c r="G22" s="53" t="s">
        <v>151</v>
      </c>
      <c r="H22" s="52" t="s">
        <v>2075</v>
      </c>
      <c r="I22" s="50" t="s">
        <v>2535</v>
      </c>
    </row>
    <row r="23" spans="1:9">
      <c r="A23" s="48">
        <v>20</v>
      </c>
      <c r="B23" s="52" t="s">
        <v>2168</v>
      </c>
      <c r="C23" s="62"/>
      <c r="D23" s="63">
        <v>5</v>
      </c>
      <c r="E23" s="51" t="s">
        <v>2405</v>
      </c>
      <c r="F23" s="52" t="s">
        <v>566</v>
      </c>
      <c r="G23" s="53" t="s">
        <v>151</v>
      </c>
      <c r="H23" s="52" t="s">
        <v>2075</v>
      </c>
      <c r="I23" s="50"/>
    </row>
    <row r="24" spans="1:9">
      <c r="A24" s="48">
        <v>21</v>
      </c>
      <c r="B24" s="52" t="s">
        <v>2537</v>
      </c>
      <c r="C24" s="62"/>
      <c r="D24" s="63">
        <v>1100</v>
      </c>
      <c r="E24" s="51" t="s">
        <v>2131</v>
      </c>
      <c r="F24" s="52" t="s">
        <v>566</v>
      </c>
      <c r="G24" s="53" t="s">
        <v>151</v>
      </c>
      <c r="H24" s="52" t="s">
        <v>2075</v>
      </c>
      <c r="I24" s="50" t="s">
        <v>2538</v>
      </c>
    </row>
    <row r="25" spans="1:9">
      <c r="A25" s="48">
        <v>22</v>
      </c>
      <c r="B25" s="52" t="s">
        <v>1060</v>
      </c>
      <c r="C25" s="62"/>
      <c r="D25" s="63">
        <v>467</v>
      </c>
      <c r="E25" s="51" t="s">
        <v>2539</v>
      </c>
      <c r="F25" s="52" t="s">
        <v>566</v>
      </c>
      <c r="G25" s="53" t="s">
        <v>151</v>
      </c>
      <c r="H25" s="52" t="s">
        <v>2075</v>
      </c>
      <c r="I25" s="50" t="s">
        <v>2540</v>
      </c>
    </row>
    <row r="26" spans="1:9">
      <c r="A26" s="48">
        <v>23</v>
      </c>
      <c r="B26" s="52" t="s">
        <v>2451</v>
      </c>
      <c r="C26" s="62"/>
      <c r="D26" s="63">
        <v>300</v>
      </c>
      <c r="E26" s="51" t="s">
        <v>2251</v>
      </c>
      <c r="F26" s="52" t="s">
        <v>566</v>
      </c>
      <c r="G26" s="53" t="s">
        <v>151</v>
      </c>
      <c r="H26" s="52" t="s">
        <v>573</v>
      </c>
      <c r="I26" s="50"/>
    </row>
    <row r="27" spans="1:9">
      <c r="A27" s="48">
        <v>24</v>
      </c>
      <c r="B27" s="52" t="s">
        <v>952</v>
      </c>
      <c r="C27" s="62"/>
      <c r="D27" s="63">
        <v>238</v>
      </c>
      <c r="E27" s="51" t="s">
        <v>2253</v>
      </c>
      <c r="F27" s="52" t="s">
        <v>566</v>
      </c>
      <c r="G27" s="53" t="s">
        <v>151</v>
      </c>
      <c r="H27" s="52" t="s">
        <v>2075</v>
      </c>
      <c r="I27" s="50"/>
    </row>
    <row r="28" spans="1:9">
      <c r="A28" s="48">
        <v>25</v>
      </c>
      <c r="B28" s="52" t="s">
        <v>1120</v>
      </c>
      <c r="C28" s="62"/>
      <c r="D28" s="63">
        <v>400</v>
      </c>
      <c r="E28" s="51" t="s">
        <v>2254</v>
      </c>
      <c r="F28" s="52" t="s">
        <v>566</v>
      </c>
      <c r="G28" s="52" t="s">
        <v>151</v>
      </c>
      <c r="H28" s="52" t="s">
        <v>573</v>
      </c>
      <c r="I28" s="50"/>
    </row>
    <row r="29" spans="1:9">
      <c r="A29" s="48">
        <v>26</v>
      </c>
      <c r="B29" s="52" t="s">
        <v>2417</v>
      </c>
      <c r="C29" s="53"/>
      <c r="D29" s="54">
        <v>2240.58</v>
      </c>
      <c r="E29" s="51" t="s">
        <v>2541</v>
      </c>
      <c r="F29" s="52" t="s">
        <v>561</v>
      </c>
      <c r="G29" s="53" t="s">
        <v>151</v>
      </c>
      <c r="H29" s="52" t="s">
        <v>154</v>
      </c>
      <c r="I29" s="50"/>
    </row>
    <row r="30" spans="1:9">
      <c r="A30" s="48">
        <v>27</v>
      </c>
      <c r="B30" s="52" t="s">
        <v>2417</v>
      </c>
      <c r="C30" s="53"/>
      <c r="D30" s="54">
        <v>2576.12</v>
      </c>
      <c r="E30" s="51" t="s">
        <v>2542</v>
      </c>
      <c r="F30" s="52" t="s">
        <v>561</v>
      </c>
      <c r="G30" s="53" t="s">
        <v>151</v>
      </c>
      <c r="H30" s="52" t="s">
        <v>573</v>
      </c>
      <c r="I30" s="50"/>
    </row>
    <row r="31" spans="1:9">
      <c r="A31" s="48">
        <v>28</v>
      </c>
      <c r="B31" s="52" t="s">
        <v>1483</v>
      </c>
      <c r="C31" s="62"/>
      <c r="D31" s="63">
        <v>1967.48</v>
      </c>
      <c r="E31" s="51" t="s">
        <v>2201</v>
      </c>
      <c r="F31" s="52" t="s">
        <v>561</v>
      </c>
      <c r="G31" s="53" t="s">
        <v>151</v>
      </c>
      <c r="H31" s="52" t="s">
        <v>573</v>
      </c>
      <c r="I31" s="50"/>
    </row>
    <row r="32" spans="1:9">
      <c r="A32" s="48">
        <v>29</v>
      </c>
      <c r="B32" s="52" t="s">
        <v>952</v>
      </c>
      <c r="C32" s="62"/>
      <c r="D32" s="63">
        <v>360</v>
      </c>
      <c r="E32" s="51" t="s">
        <v>2202</v>
      </c>
      <c r="F32" s="52" t="s">
        <v>561</v>
      </c>
      <c r="G32" s="53" t="s">
        <v>151</v>
      </c>
      <c r="H32" s="52" t="s">
        <v>573</v>
      </c>
      <c r="I32" s="50"/>
    </row>
    <row r="33" spans="1:9">
      <c r="A33" s="48">
        <v>30</v>
      </c>
      <c r="B33" s="52" t="s">
        <v>2543</v>
      </c>
      <c r="C33" s="62"/>
      <c r="D33" s="63">
        <v>560</v>
      </c>
      <c r="E33" s="51" t="s">
        <v>2481</v>
      </c>
      <c r="F33" s="52" t="s">
        <v>566</v>
      </c>
      <c r="G33" s="53" t="s">
        <v>151</v>
      </c>
      <c r="H33" s="52" t="s">
        <v>575</v>
      </c>
      <c r="I33" s="50" t="s">
        <v>2544</v>
      </c>
    </row>
    <row r="34" spans="1:9">
      <c r="A34" s="48">
        <v>31</v>
      </c>
      <c r="B34" s="52" t="s">
        <v>952</v>
      </c>
      <c r="C34" s="62"/>
      <c r="D34" s="63">
        <v>300</v>
      </c>
      <c r="E34" s="51" t="s">
        <v>2361</v>
      </c>
      <c r="F34" s="52" t="s">
        <v>561</v>
      </c>
      <c r="G34" s="53" t="s">
        <v>151</v>
      </c>
      <c r="H34" s="52" t="s">
        <v>573</v>
      </c>
      <c r="I34" s="50"/>
    </row>
    <row r="35" spans="1:9">
      <c r="A35" s="48">
        <v>32</v>
      </c>
      <c r="B35" s="52" t="s">
        <v>2545</v>
      </c>
      <c r="C35" s="62"/>
      <c r="D35" s="63">
        <v>1860</v>
      </c>
      <c r="E35" s="51" t="s">
        <v>2150</v>
      </c>
      <c r="F35" s="52" t="s">
        <v>566</v>
      </c>
      <c r="G35" s="53" t="s">
        <v>151</v>
      </c>
      <c r="H35" s="52" t="s">
        <v>1958</v>
      </c>
      <c r="I35" s="50"/>
    </row>
    <row r="36" spans="1:9">
      <c r="A36" s="48">
        <v>33</v>
      </c>
      <c r="B36" s="52" t="s">
        <v>952</v>
      </c>
      <c r="C36" s="62"/>
      <c r="D36" s="63">
        <v>284</v>
      </c>
      <c r="E36" s="51" t="s">
        <v>2482</v>
      </c>
      <c r="F36" s="52" t="s">
        <v>561</v>
      </c>
      <c r="G36" s="53" t="s">
        <v>151</v>
      </c>
      <c r="H36" s="52" t="s">
        <v>573</v>
      </c>
      <c r="I36" s="50"/>
    </row>
    <row r="37" spans="1:9">
      <c r="A37" s="48">
        <v>34</v>
      </c>
      <c r="B37" s="52" t="s">
        <v>2546</v>
      </c>
      <c r="C37" s="62"/>
      <c r="D37" s="63">
        <v>378.03</v>
      </c>
      <c r="E37" s="51" t="s">
        <v>2153</v>
      </c>
      <c r="F37" s="52" t="s">
        <v>566</v>
      </c>
      <c r="G37" s="53" t="s">
        <v>151</v>
      </c>
      <c r="H37" s="52" t="s">
        <v>573</v>
      </c>
      <c r="I37" s="50"/>
    </row>
    <row r="38" spans="1:9">
      <c r="A38" s="48">
        <v>35</v>
      </c>
      <c r="B38" s="52" t="s">
        <v>2451</v>
      </c>
      <c r="C38" s="62"/>
      <c r="D38" s="63">
        <v>300</v>
      </c>
      <c r="E38" s="51" t="s">
        <v>2212</v>
      </c>
      <c r="F38" s="52" t="s">
        <v>566</v>
      </c>
      <c r="G38" s="53" t="s">
        <v>151</v>
      </c>
      <c r="H38" s="52" t="s">
        <v>573</v>
      </c>
      <c r="I38" s="50"/>
    </row>
    <row r="39" spans="1:9">
      <c r="A39" s="48">
        <v>36</v>
      </c>
      <c r="B39" s="52" t="s">
        <v>1120</v>
      </c>
      <c r="C39" s="62"/>
      <c r="D39" s="63">
        <v>500</v>
      </c>
      <c r="E39" s="51" t="s">
        <v>2214</v>
      </c>
      <c r="F39" s="52" t="s">
        <v>566</v>
      </c>
      <c r="G39" s="53" t="s">
        <v>151</v>
      </c>
      <c r="H39" s="52" t="s">
        <v>573</v>
      </c>
      <c r="I39" s="50"/>
    </row>
    <row r="40" spans="1:9">
      <c r="A40" s="48">
        <v>37</v>
      </c>
      <c r="B40" s="52" t="s">
        <v>2463</v>
      </c>
      <c r="C40" s="62"/>
      <c r="D40" s="63">
        <v>480</v>
      </c>
      <c r="E40" s="51" t="s">
        <v>2268</v>
      </c>
      <c r="F40" s="52" t="s">
        <v>566</v>
      </c>
      <c r="G40" s="53" t="s">
        <v>151</v>
      </c>
      <c r="H40" s="52" t="s">
        <v>573</v>
      </c>
      <c r="I40" s="50"/>
    </row>
    <row r="41" spans="1:9">
      <c r="A41" s="48">
        <v>38</v>
      </c>
      <c r="B41" s="52" t="s">
        <v>952</v>
      </c>
      <c r="C41" s="62"/>
      <c r="D41" s="63">
        <v>315</v>
      </c>
      <c r="E41" s="51" t="s">
        <v>2218</v>
      </c>
      <c r="F41" s="52" t="s">
        <v>561</v>
      </c>
      <c r="G41" s="53" t="s">
        <v>151</v>
      </c>
      <c r="H41" s="52" t="s">
        <v>573</v>
      </c>
      <c r="I41" s="50"/>
    </row>
    <row r="42" spans="1:9">
      <c r="A42" s="48">
        <v>39</v>
      </c>
      <c r="B42" s="52" t="s">
        <v>2143</v>
      </c>
      <c r="C42" s="62"/>
      <c r="D42" s="63">
        <v>39300</v>
      </c>
      <c r="E42" s="51" t="s">
        <v>2547</v>
      </c>
      <c r="F42" s="52" t="s">
        <v>561</v>
      </c>
      <c r="G42" s="53" t="s">
        <v>151</v>
      </c>
      <c r="H42" s="52" t="s">
        <v>154</v>
      </c>
      <c r="I42" s="65" t="s">
        <v>2548</v>
      </c>
    </row>
    <row r="43" spans="1:9">
      <c r="A43" s="48">
        <v>40</v>
      </c>
      <c r="B43" s="52" t="s">
        <v>2549</v>
      </c>
      <c r="C43" s="62"/>
      <c r="D43" s="63">
        <v>11050</v>
      </c>
      <c r="E43" s="51" t="s">
        <v>2271</v>
      </c>
      <c r="F43" s="52" t="s">
        <v>566</v>
      </c>
      <c r="G43" s="53" t="s">
        <v>151</v>
      </c>
      <c r="H43" s="52" t="s">
        <v>154</v>
      </c>
      <c r="I43" s="50" t="s">
        <v>2550</v>
      </c>
    </row>
    <row r="44" spans="1:9">
      <c r="A44" s="48">
        <v>41</v>
      </c>
      <c r="B44" s="52" t="s">
        <v>2551</v>
      </c>
      <c r="C44" s="62"/>
      <c r="D44" s="63">
        <v>17850</v>
      </c>
      <c r="E44" s="51" t="s">
        <v>2552</v>
      </c>
      <c r="F44" s="52" t="s">
        <v>561</v>
      </c>
      <c r="G44" s="53" t="s">
        <v>151</v>
      </c>
      <c r="H44" s="52" t="s">
        <v>154</v>
      </c>
      <c r="I44" s="50" t="s">
        <v>2550</v>
      </c>
    </row>
    <row r="45" spans="1:9">
      <c r="A45" s="48">
        <v>42</v>
      </c>
      <c r="B45" s="52" t="s">
        <v>2553</v>
      </c>
      <c r="C45" s="62"/>
      <c r="D45" s="63">
        <v>2952</v>
      </c>
      <c r="E45" s="51" t="s">
        <v>2554</v>
      </c>
      <c r="F45" s="52" t="s">
        <v>561</v>
      </c>
      <c r="G45" s="53" t="s">
        <v>151</v>
      </c>
      <c r="H45" s="52" t="s">
        <v>573</v>
      </c>
      <c r="I45" s="50"/>
    </row>
    <row r="46" spans="1:9">
      <c r="A46" s="48">
        <v>43</v>
      </c>
      <c r="B46" s="52" t="s">
        <v>2555</v>
      </c>
      <c r="C46" s="62"/>
      <c r="D46" s="63">
        <v>7057</v>
      </c>
      <c r="E46" s="51" t="s">
        <v>2556</v>
      </c>
      <c r="F46" s="52" t="s">
        <v>566</v>
      </c>
      <c r="G46" s="53" t="s">
        <v>151</v>
      </c>
      <c r="H46" s="52" t="s">
        <v>573</v>
      </c>
      <c r="I46" s="50"/>
    </row>
    <row r="47" spans="1:9">
      <c r="A47" s="48">
        <v>44</v>
      </c>
      <c r="B47" s="52" t="s">
        <v>2317</v>
      </c>
      <c r="C47" s="62"/>
      <c r="D47" s="63">
        <v>3160.2</v>
      </c>
      <c r="E47" s="51" t="s">
        <v>2557</v>
      </c>
      <c r="F47" s="52" t="s">
        <v>561</v>
      </c>
      <c r="G47" s="53" t="s">
        <v>2075</v>
      </c>
      <c r="H47" s="52" t="s">
        <v>154</v>
      </c>
      <c r="I47" s="53"/>
    </row>
    <row r="48" spans="1:9">
      <c r="A48" s="48">
        <v>45</v>
      </c>
      <c r="B48" s="52" t="s">
        <v>2314</v>
      </c>
      <c r="C48" s="62"/>
      <c r="D48" s="63">
        <v>300</v>
      </c>
      <c r="E48" s="51" t="s">
        <v>2277</v>
      </c>
      <c r="F48" s="52" t="s">
        <v>566</v>
      </c>
      <c r="G48" s="53" t="s">
        <v>1958</v>
      </c>
      <c r="H48" s="52" t="s">
        <v>154</v>
      </c>
      <c r="I48" s="50"/>
    </row>
    <row r="49" spans="1:9">
      <c r="A49" s="48">
        <v>46</v>
      </c>
      <c r="B49" s="52" t="s">
        <v>2415</v>
      </c>
      <c r="C49" s="62"/>
      <c r="D49" s="63">
        <v>969.9</v>
      </c>
      <c r="E49" s="51" t="s">
        <v>2558</v>
      </c>
      <c r="F49" s="52" t="s">
        <v>561</v>
      </c>
      <c r="G49" s="53" t="s">
        <v>1251</v>
      </c>
      <c r="H49" s="52" t="s">
        <v>154</v>
      </c>
      <c r="I49" s="50"/>
    </row>
    <row r="50" spans="1:9">
      <c r="A50" s="48">
        <v>47</v>
      </c>
      <c r="B50" s="52" t="s">
        <v>2312</v>
      </c>
      <c r="C50" s="62"/>
      <c r="D50" s="63">
        <v>5211.37</v>
      </c>
      <c r="E50" s="51" t="s">
        <v>2559</v>
      </c>
      <c r="F50" s="52" t="s">
        <v>561</v>
      </c>
      <c r="G50" s="53" t="s">
        <v>573</v>
      </c>
      <c r="H50" s="52" t="s">
        <v>154</v>
      </c>
      <c r="I50" s="50"/>
    </row>
    <row r="51" spans="1:9">
      <c r="A51" s="48">
        <v>48</v>
      </c>
      <c r="B51" s="52" t="s">
        <v>1060</v>
      </c>
      <c r="C51" s="62"/>
      <c r="D51" s="63">
        <v>254</v>
      </c>
      <c r="E51" s="51" t="s">
        <v>2491</v>
      </c>
      <c r="F51" s="52" t="s">
        <v>561</v>
      </c>
      <c r="G51" s="53" t="s">
        <v>1958</v>
      </c>
      <c r="H51" s="52" t="s">
        <v>151</v>
      </c>
      <c r="I51" s="50"/>
    </row>
    <row r="52" spans="1:9">
      <c r="A52" s="48">
        <v>49</v>
      </c>
      <c r="B52" s="52" t="s">
        <v>2560</v>
      </c>
      <c r="C52" s="62"/>
      <c r="D52" s="63">
        <v>60</v>
      </c>
      <c r="E52" s="51" t="s">
        <v>2383</v>
      </c>
      <c r="F52" s="52" t="s">
        <v>561</v>
      </c>
      <c r="G52" s="53" t="s">
        <v>1958</v>
      </c>
      <c r="H52" s="52" t="s">
        <v>2075</v>
      </c>
      <c r="I52" s="50"/>
    </row>
    <row r="53" spans="1:9">
      <c r="A53" s="48">
        <v>50</v>
      </c>
      <c r="B53" s="52" t="s">
        <v>2561</v>
      </c>
      <c r="C53" s="62"/>
      <c r="D53" s="63">
        <v>236</v>
      </c>
      <c r="E53" s="51" t="s">
        <v>2282</v>
      </c>
      <c r="F53" s="52" t="s">
        <v>561</v>
      </c>
      <c r="G53" s="53" t="s">
        <v>1958</v>
      </c>
      <c r="H53" s="52" t="s">
        <v>573</v>
      </c>
      <c r="I53" s="50"/>
    </row>
    <row r="54" spans="1:9">
      <c r="A54" s="48">
        <v>51</v>
      </c>
      <c r="B54" s="52" t="s">
        <v>2561</v>
      </c>
      <c r="C54" s="62"/>
      <c r="D54" s="63">
        <v>149</v>
      </c>
      <c r="E54" s="51" t="s">
        <v>2283</v>
      </c>
      <c r="F54" s="52" t="s">
        <v>561</v>
      </c>
      <c r="G54" s="53" t="s">
        <v>1958</v>
      </c>
      <c r="H54" s="52" t="s">
        <v>573</v>
      </c>
      <c r="I54" s="50"/>
    </row>
    <row r="55" spans="1:9">
      <c r="A55" s="48">
        <v>52</v>
      </c>
      <c r="B55" s="52" t="s">
        <v>952</v>
      </c>
      <c r="C55" s="62"/>
      <c r="D55" s="63">
        <v>302</v>
      </c>
      <c r="E55" s="51" t="s">
        <v>2284</v>
      </c>
      <c r="F55" s="52" t="s">
        <v>561</v>
      </c>
      <c r="G55" s="53" t="s">
        <v>1958</v>
      </c>
      <c r="H55" s="52" t="s">
        <v>151</v>
      </c>
      <c r="I55" s="50"/>
    </row>
    <row r="56" spans="1:9">
      <c r="A56" s="48">
        <v>53</v>
      </c>
      <c r="B56" s="52" t="s">
        <v>2168</v>
      </c>
      <c r="C56" s="62"/>
      <c r="D56" s="63">
        <v>2</v>
      </c>
      <c r="E56" s="51" t="s">
        <v>2285</v>
      </c>
      <c r="F56" s="52" t="s">
        <v>566</v>
      </c>
      <c r="G56" s="53" t="s">
        <v>573</v>
      </c>
      <c r="H56" s="52" t="s">
        <v>151</v>
      </c>
      <c r="I56" s="50"/>
    </row>
    <row r="57" spans="1:9">
      <c r="A57" s="48">
        <v>54</v>
      </c>
      <c r="B57" s="52" t="s">
        <v>2562</v>
      </c>
      <c r="C57" s="62"/>
      <c r="D57" s="63">
        <v>2000</v>
      </c>
      <c r="E57" s="51" t="s">
        <v>2434</v>
      </c>
      <c r="F57" s="52" t="s">
        <v>561</v>
      </c>
      <c r="G57" s="53" t="s">
        <v>573</v>
      </c>
      <c r="H57" s="52" t="s">
        <v>151</v>
      </c>
      <c r="I57" s="50"/>
    </row>
    <row r="58" spans="1:9">
      <c r="A58" s="48">
        <v>55</v>
      </c>
      <c r="B58" s="52" t="s">
        <v>1005</v>
      </c>
      <c r="C58" s="62"/>
      <c r="D58" s="63">
        <v>168</v>
      </c>
      <c r="E58" s="51" t="s">
        <v>2288</v>
      </c>
      <c r="F58" s="52" t="s">
        <v>561</v>
      </c>
      <c r="G58" s="53" t="s">
        <v>573</v>
      </c>
      <c r="H58" s="52" t="s">
        <v>151</v>
      </c>
      <c r="I58" s="50"/>
    </row>
    <row r="59" spans="1:9">
      <c r="A59" s="48">
        <v>56</v>
      </c>
      <c r="B59" s="52" t="s">
        <v>952</v>
      </c>
      <c r="C59" s="62"/>
      <c r="D59" s="63">
        <v>320</v>
      </c>
      <c r="E59" s="51" t="s">
        <v>2498</v>
      </c>
      <c r="F59" s="52" t="s">
        <v>561</v>
      </c>
      <c r="G59" s="53" t="s">
        <v>573</v>
      </c>
      <c r="H59" s="52" t="s">
        <v>151</v>
      </c>
      <c r="I59" s="50"/>
    </row>
    <row r="60" spans="1:9">
      <c r="A60" s="48">
        <v>57</v>
      </c>
      <c r="B60" s="52" t="s">
        <v>159</v>
      </c>
      <c r="C60" s="62"/>
      <c r="D60" s="63">
        <v>100</v>
      </c>
      <c r="E60" s="51" t="s">
        <v>2436</v>
      </c>
      <c r="F60" s="52" t="s">
        <v>561</v>
      </c>
      <c r="G60" s="53" t="s">
        <v>573</v>
      </c>
      <c r="H60" s="52" t="s">
        <v>151</v>
      </c>
      <c r="I60" s="50"/>
    </row>
    <row r="61" spans="1:9">
      <c r="A61" s="48">
        <v>58</v>
      </c>
      <c r="B61" s="52" t="s">
        <v>2417</v>
      </c>
      <c r="C61" s="53"/>
      <c r="D61" s="54">
        <v>710</v>
      </c>
      <c r="E61" s="51" t="s">
        <v>2563</v>
      </c>
      <c r="F61" s="52" t="s">
        <v>566</v>
      </c>
      <c r="G61" s="53" t="s">
        <v>151</v>
      </c>
      <c r="H61" s="52" t="s">
        <v>154</v>
      </c>
      <c r="I61" s="50"/>
    </row>
    <row r="62" spans="1:9">
      <c r="A62" s="48">
        <v>59</v>
      </c>
      <c r="B62" s="53" t="s">
        <v>509</v>
      </c>
      <c r="C62" s="53"/>
      <c r="D62" s="54">
        <v>3</v>
      </c>
      <c r="E62" s="51" t="s">
        <v>2296</v>
      </c>
      <c r="F62" s="52" t="s">
        <v>566</v>
      </c>
      <c r="G62" s="53" t="s">
        <v>573</v>
      </c>
      <c r="H62" s="52" t="s">
        <v>151</v>
      </c>
      <c r="I62" s="50"/>
    </row>
    <row r="63" spans="1:9">
      <c r="A63" s="48">
        <v>60</v>
      </c>
      <c r="B63" s="54" t="s">
        <v>2502</v>
      </c>
      <c r="C63" s="54"/>
      <c r="D63" s="54">
        <v>2478</v>
      </c>
      <c r="E63" s="51" t="s">
        <v>2564</v>
      </c>
      <c r="F63" s="55" t="s">
        <v>561</v>
      </c>
      <c r="G63" s="54" t="s">
        <v>575</v>
      </c>
      <c r="H63" s="52" t="s">
        <v>154</v>
      </c>
      <c r="I63" s="50"/>
    </row>
    <row r="64" spans="1:9">
      <c r="A64" s="48">
        <v>61</v>
      </c>
      <c r="B64" s="53" t="s">
        <v>2565</v>
      </c>
      <c r="C64" s="53"/>
      <c r="D64" s="54">
        <v>3900.96</v>
      </c>
      <c r="E64" s="51" t="s">
        <v>2566</v>
      </c>
      <c r="F64" s="52" t="s">
        <v>561</v>
      </c>
      <c r="G64" s="53" t="s">
        <v>2567</v>
      </c>
      <c r="H64" s="52" t="s">
        <v>151</v>
      </c>
      <c r="I64" s="50"/>
    </row>
    <row r="65" spans="1:9">
      <c r="A65" s="48">
        <v>62</v>
      </c>
      <c r="B65" s="54" t="s">
        <v>159</v>
      </c>
      <c r="C65" s="54"/>
      <c r="D65" s="54">
        <v>480</v>
      </c>
      <c r="E65" s="51" t="s">
        <v>2568</v>
      </c>
      <c r="F65" s="55" t="s">
        <v>566</v>
      </c>
      <c r="G65" s="54" t="s">
        <v>151</v>
      </c>
      <c r="H65" s="52" t="s">
        <v>573</v>
      </c>
      <c r="I65" s="56"/>
    </row>
    <row r="66" spans="1:9">
      <c r="A66" s="48">
        <v>63</v>
      </c>
      <c r="B66" s="54" t="s">
        <v>2569</v>
      </c>
      <c r="C66" s="57"/>
      <c r="D66" s="54">
        <v>20000</v>
      </c>
      <c r="E66" s="51" t="s">
        <v>2570</v>
      </c>
      <c r="F66" s="55" t="s">
        <v>566</v>
      </c>
      <c r="G66" s="54" t="s">
        <v>2567</v>
      </c>
      <c r="H66" s="52" t="s">
        <v>151</v>
      </c>
      <c r="I66" s="66" t="s">
        <v>2571</v>
      </c>
    </row>
    <row r="67" spans="1:9">
      <c r="A67" s="48">
        <v>64</v>
      </c>
      <c r="B67" s="53" t="s">
        <v>159</v>
      </c>
      <c r="C67" s="53"/>
      <c r="D67" s="54">
        <v>300</v>
      </c>
      <c r="E67" s="51" t="s">
        <v>2572</v>
      </c>
      <c r="F67" s="52" t="s">
        <v>566</v>
      </c>
      <c r="G67" s="53" t="s">
        <v>151</v>
      </c>
      <c r="H67" s="52" t="s">
        <v>573</v>
      </c>
      <c r="I67" s="50"/>
    </row>
    <row r="68" spans="1:9">
      <c r="A68" s="48">
        <v>65</v>
      </c>
      <c r="B68" s="53" t="s">
        <v>337</v>
      </c>
      <c r="C68" s="53"/>
      <c r="D68" s="54">
        <v>490.63</v>
      </c>
      <c r="E68" s="51" t="s">
        <v>2443</v>
      </c>
      <c r="F68" s="52" t="s">
        <v>566</v>
      </c>
      <c r="G68" s="53" t="s">
        <v>151</v>
      </c>
      <c r="H68" s="52" t="s">
        <v>573</v>
      </c>
      <c r="I68" s="50"/>
    </row>
    <row r="69" spans="1:9">
      <c r="A69" s="48">
        <v>66</v>
      </c>
      <c r="B69" s="53" t="s">
        <v>2168</v>
      </c>
      <c r="C69" s="53"/>
      <c r="D69" s="54">
        <v>4</v>
      </c>
      <c r="E69" s="51" t="s">
        <v>2573</v>
      </c>
      <c r="F69" s="48" t="s">
        <v>566</v>
      </c>
      <c r="G69" s="53" t="s">
        <v>151</v>
      </c>
      <c r="H69" s="52" t="s">
        <v>573</v>
      </c>
      <c r="I69" s="50"/>
    </row>
    <row r="70" spans="1:9">
      <c r="A70" s="48">
        <v>67</v>
      </c>
      <c r="B70" s="53" t="s">
        <v>2574</v>
      </c>
      <c r="C70" s="53"/>
      <c r="D70" s="54">
        <v>93</v>
      </c>
      <c r="E70" s="51" t="s">
        <v>2507</v>
      </c>
      <c r="F70" s="52" t="s">
        <v>566</v>
      </c>
      <c r="G70" s="53" t="s">
        <v>151</v>
      </c>
      <c r="H70" s="52" t="s">
        <v>2075</v>
      </c>
      <c r="I70" s="50" t="s">
        <v>2535</v>
      </c>
    </row>
    <row r="71" spans="1:9">
      <c r="A71" s="48">
        <v>68</v>
      </c>
      <c r="B71" s="53" t="s">
        <v>2575</v>
      </c>
      <c r="C71" s="53"/>
      <c r="D71" s="54">
        <v>61</v>
      </c>
      <c r="E71" s="51" t="s">
        <v>2576</v>
      </c>
      <c r="F71" s="52" t="s">
        <v>566</v>
      </c>
      <c r="G71" s="53" t="s">
        <v>151</v>
      </c>
      <c r="H71" s="52" t="s">
        <v>2075</v>
      </c>
      <c r="I71" s="50"/>
    </row>
    <row r="72" spans="1:9">
      <c r="A72" s="48">
        <v>69</v>
      </c>
      <c r="B72" s="53" t="s">
        <v>912</v>
      </c>
      <c r="C72" s="53"/>
      <c r="D72" s="54">
        <v>30</v>
      </c>
      <c r="E72" s="51" t="s">
        <v>2577</v>
      </c>
      <c r="F72" s="52" t="s">
        <v>566</v>
      </c>
      <c r="G72" s="53" t="s">
        <v>151</v>
      </c>
      <c r="H72" s="52" t="s">
        <v>573</v>
      </c>
      <c r="I72" s="50"/>
    </row>
    <row r="73" spans="1:9">
      <c r="A73" s="48">
        <v>70</v>
      </c>
      <c r="B73" s="54" t="s">
        <v>262</v>
      </c>
      <c r="C73" s="54"/>
      <c r="D73" s="54">
        <v>83</v>
      </c>
      <c r="E73" s="51" t="s">
        <v>2511</v>
      </c>
      <c r="F73" s="52" t="s">
        <v>566</v>
      </c>
      <c r="G73" s="53" t="s">
        <v>151</v>
      </c>
      <c r="H73" s="52" t="s">
        <v>2075</v>
      </c>
      <c r="I73" s="56"/>
    </row>
    <row r="74" spans="1:9">
      <c r="A74" s="48">
        <v>71</v>
      </c>
      <c r="B74" s="53" t="s">
        <v>912</v>
      </c>
      <c r="C74" s="53"/>
      <c r="D74" s="54">
        <v>79</v>
      </c>
      <c r="E74" s="51" t="s">
        <v>2452</v>
      </c>
      <c r="F74" s="52" t="s">
        <v>566</v>
      </c>
      <c r="G74" s="53" t="s">
        <v>151</v>
      </c>
      <c r="H74" s="52" t="s">
        <v>2075</v>
      </c>
      <c r="I74" s="50" t="s">
        <v>2578</v>
      </c>
    </row>
    <row r="75" spans="1:9">
      <c r="A75" s="48">
        <v>72</v>
      </c>
      <c r="B75" s="54" t="s">
        <v>2574</v>
      </c>
      <c r="C75" s="54"/>
      <c r="D75" s="54">
        <v>60</v>
      </c>
      <c r="E75" s="51" t="s">
        <v>2454</v>
      </c>
      <c r="F75" s="52" t="s">
        <v>566</v>
      </c>
      <c r="G75" s="53" t="s">
        <v>151</v>
      </c>
      <c r="H75" s="52" t="s">
        <v>2075</v>
      </c>
      <c r="I75" s="50"/>
    </row>
    <row r="76" spans="1:9">
      <c r="A76" s="48">
        <v>73</v>
      </c>
      <c r="B76" s="59" t="s">
        <v>2579</v>
      </c>
      <c r="C76" s="59"/>
      <c r="D76" s="59">
        <v>114</v>
      </c>
      <c r="E76" s="60" t="s">
        <v>2322</v>
      </c>
      <c r="F76" s="52" t="s">
        <v>566</v>
      </c>
      <c r="G76" s="53" t="s">
        <v>151</v>
      </c>
      <c r="H76" s="52" t="s">
        <v>2075</v>
      </c>
      <c r="I76" s="61"/>
    </row>
    <row r="77" spans="1:9">
      <c r="A77" s="48">
        <v>74</v>
      </c>
      <c r="B77" s="54" t="s">
        <v>2168</v>
      </c>
      <c r="C77" s="54"/>
      <c r="D77" s="54">
        <v>49.05</v>
      </c>
      <c r="E77" s="51" t="s">
        <v>2456</v>
      </c>
      <c r="F77" s="52" t="s">
        <v>566</v>
      </c>
      <c r="G77" s="53" t="s">
        <v>151</v>
      </c>
      <c r="H77" s="52" t="s">
        <v>154</v>
      </c>
      <c r="I77" s="50"/>
    </row>
    <row r="78" spans="1:9">
      <c r="A78" s="48">
        <v>75</v>
      </c>
      <c r="B78" s="52" t="s">
        <v>2451</v>
      </c>
      <c r="C78" s="62"/>
      <c r="D78" s="63">
        <v>121.1</v>
      </c>
      <c r="E78" s="51" t="s">
        <v>2457</v>
      </c>
      <c r="F78" s="52" t="s">
        <v>566</v>
      </c>
      <c r="G78" s="53" t="s">
        <v>151</v>
      </c>
      <c r="H78" s="52" t="s">
        <v>573</v>
      </c>
      <c r="I78" s="50"/>
    </row>
    <row r="79" spans="1:9">
      <c r="A79" s="48">
        <v>76</v>
      </c>
      <c r="B79" s="52" t="s">
        <v>416</v>
      </c>
      <c r="C79" s="62"/>
      <c r="D79" s="63">
        <v>267.83</v>
      </c>
      <c r="E79" s="51" t="s">
        <v>2514</v>
      </c>
      <c r="F79" s="52" t="s">
        <v>566</v>
      </c>
      <c r="G79" s="53" t="s">
        <v>151</v>
      </c>
      <c r="H79" s="52" t="s">
        <v>573</v>
      </c>
      <c r="I79" s="50"/>
    </row>
    <row r="80" spans="1:9">
      <c r="A80" s="48">
        <v>77</v>
      </c>
      <c r="B80" s="52" t="s">
        <v>159</v>
      </c>
      <c r="C80" s="62"/>
      <c r="D80" s="63">
        <v>261</v>
      </c>
      <c r="E80" s="51" t="s">
        <v>2327</v>
      </c>
      <c r="F80" s="52" t="s">
        <v>566</v>
      </c>
      <c r="G80" s="53" t="s">
        <v>151</v>
      </c>
      <c r="H80" s="52" t="s">
        <v>573</v>
      </c>
      <c r="I80" s="50"/>
    </row>
    <row r="81" spans="1:9">
      <c r="A81" s="48">
        <v>78</v>
      </c>
      <c r="B81" s="52" t="s">
        <v>416</v>
      </c>
      <c r="C81" s="62"/>
      <c r="D81" s="63">
        <v>207</v>
      </c>
      <c r="E81" s="51" t="s">
        <v>2329</v>
      </c>
      <c r="F81" s="52" t="s">
        <v>566</v>
      </c>
      <c r="G81" s="53" t="s">
        <v>151</v>
      </c>
      <c r="H81" s="52" t="s">
        <v>573</v>
      </c>
      <c r="I81" s="50"/>
    </row>
    <row r="82" spans="1:9">
      <c r="A82" s="48">
        <v>79</v>
      </c>
      <c r="B82" s="52" t="s">
        <v>159</v>
      </c>
      <c r="C82" s="62"/>
      <c r="D82" s="63">
        <v>242</v>
      </c>
      <c r="E82" s="51" t="s">
        <v>2580</v>
      </c>
      <c r="F82" s="52" t="s">
        <v>566</v>
      </c>
      <c r="G82" s="53" t="s">
        <v>2075</v>
      </c>
      <c r="H82" s="52" t="s">
        <v>154</v>
      </c>
      <c r="I82" s="50"/>
    </row>
    <row r="83" spans="1:9">
      <c r="A83" s="48">
        <v>80</v>
      </c>
      <c r="B83" s="52" t="s">
        <v>952</v>
      </c>
      <c r="C83" s="62"/>
      <c r="D83" s="63">
        <v>317</v>
      </c>
      <c r="E83" s="51" t="s">
        <v>2581</v>
      </c>
      <c r="F83" s="52" t="s">
        <v>561</v>
      </c>
      <c r="G83" s="53" t="s">
        <v>1251</v>
      </c>
      <c r="H83" s="52" t="s">
        <v>151</v>
      </c>
      <c r="I83" s="50"/>
    </row>
    <row r="84" spans="1:9">
      <c r="A84" s="48">
        <v>81</v>
      </c>
      <c r="B84" s="52" t="s">
        <v>2582</v>
      </c>
      <c r="C84" s="62"/>
      <c r="D84" s="63">
        <v>794.8</v>
      </c>
      <c r="E84" s="51" t="s">
        <v>2583</v>
      </c>
      <c r="F84" s="52" t="s">
        <v>566</v>
      </c>
      <c r="G84" s="53" t="s">
        <v>2567</v>
      </c>
      <c r="H84" s="52" t="s">
        <v>151</v>
      </c>
      <c r="I84" s="50"/>
    </row>
    <row r="85" spans="1:9">
      <c r="A85" s="48">
        <v>82</v>
      </c>
      <c r="B85" s="52" t="s">
        <v>952</v>
      </c>
      <c r="C85" s="62"/>
      <c r="D85" s="63">
        <v>300</v>
      </c>
      <c r="E85" s="51" t="s">
        <v>2520</v>
      </c>
      <c r="F85" s="52" t="s">
        <v>561</v>
      </c>
      <c r="G85" s="52" t="s">
        <v>2567</v>
      </c>
      <c r="H85" s="52" t="s">
        <v>151</v>
      </c>
      <c r="I85" s="50"/>
    </row>
    <row r="86" spans="1:9">
      <c r="A86" s="48">
        <v>83</v>
      </c>
      <c r="B86" s="52" t="s">
        <v>2464</v>
      </c>
      <c r="C86" s="62"/>
      <c r="D86" s="63">
        <v>3000</v>
      </c>
      <c r="E86" s="51" t="s">
        <v>2584</v>
      </c>
      <c r="F86" s="52" t="s">
        <v>566</v>
      </c>
      <c r="G86" s="52" t="s">
        <v>2567</v>
      </c>
      <c r="H86" s="52" t="s">
        <v>151</v>
      </c>
      <c r="I86" s="50"/>
    </row>
    <row r="87" spans="1:9">
      <c r="A87" s="48">
        <v>84</v>
      </c>
      <c r="B87" s="52"/>
      <c r="C87" s="62"/>
      <c r="D87" s="63"/>
      <c r="E87" s="51"/>
      <c r="F87" s="52"/>
      <c r="G87" s="52"/>
      <c r="H87" s="52"/>
      <c r="I87" s="50"/>
    </row>
    <row r="88" spans="1:9">
      <c r="A88" s="48">
        <v>85</v>
      </c>
      <c r="B88" s="52"/>
      <c r="C88" s="62" t="s">
        <v>194</v>
      </c>
      <c r="D88" s="69">
        <v>175357.1</v>
      </c>
      <c r="E88" s="51"/>
      <c r="F88" s="52"/>
      <c r="G88" s="52"/>
      <c r="H88" s="52"/>
      <c r="I88" s="50"/>
    </row>
    <row r="89" spans="1:9">
      <c r="A89" s="70" t="s">
        <v>968</v>
      </c>
      <c r="B89" s="71"/>
      <c r="C89" s="72" t="s">
        <v>969</v>
      </c>
      <c r="D89" s="73"/>
      <c r="E89" s="74"/>
      <c r="F89" s="71"/>
      <c r="G89" s="71" t="s">
        <v>970</v>
      </c>
      <c r="H89" s="71"/>
      <c r="I89" s="75"/>
    </row>
  </sheetData>
  <mergeCells count="2">
    <mergeCell ref="A1:I1"/>
    <mergeCell ref="A2:B2"/>
  </mergeCells>
  <dataValidations count="3">
    <dataValidation type="list" allowBlank="1" showInputMessage="1" showErrorMessage="1" sqref="F64 F4:F7 F10:F11 F13:F30 F31:F60 F61:F62 F67:F68 F70:F89">
      <formula1>"有,无"</formula1>
    </dataValidation>
    <dataValidation type="list" allowBlank="1" showInputMessage="1" showErrorMessage="1" sqref="C1:C3">
      <formula1>"材料费,机械费,工资,福利费,招待费,差旅费,车辆费,办公费,租赁费,水电费,其他,安全费"</formula1>
    </dataValidation>
    <dataValidation type="list" allowBlank="1" showInputMessage="1" showErrorMessage="1" sqref="F1:F3">
      <formula1>"是,否"</formula1>
    </dataValidation>
  </dataValidations>
  <pageMargins left="0.75" right="0.75" top="1" bottom="1" header="0.5" footer="0.5"/>
  <headerFooter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17"/>
  <sheetViews>
    <sheetView topLeftCell="A89" workbookViewId="0">
      <selection activeCell="E121" sqref="E121"/>
    </sheetView>
  </sheetViews>
  <sheetFormatPr defaultColWidth="9" defaultRowHeight="13.5"/>
  <cols>
    <col min="1" max="1" width="7.75" customWidth="1"/>
    <col min="2" max="2" width="36.75" customWidth="1"/>
    <col min="3" max="3" width="8.5" customWidth="1"/>
    <col min="4" max="4" width="11.5" customWidth="1"/>
    <col min="5" max="5" width="14.75" customWidth="1"/>
    <col min="6" max="6" width="11.5" customWidth="1"/>
    <col min="7" max="7" width="12.125" customWidth="1"/>
    <col min="8" max="8" width="11.25" customWidth="1"/>
    <col min="9" max="9" width="17.5" customWidth="1"/>
    <col min="11" max="13" width="10.375"/>
    <col min="14" max="14" width="9.375"/>
  </cols>
  <sheetData>
    <row r="1" ht="27" spans="1:13">
      <c r="A1" s="43" t="s">
        <v>136</v>
      </c>
      <c r="B1" s="44"/>
      <c r="C1" s="44"/>
      <c r="D1" s="44"/>
      <c r="E1" s="45"/>
      <c r="F1" s="44"/>
      <c r="G1" s="44"/>
      <c r="H1" s="44"/>
      <c r="I1" s="44"/>
      <c r="K1">
        <f>362770.28-50000</f>
        <v>312770.28</v>
      </c>
      <c r="L1">
        <v>29356</v>
      </c>
    </row>
    <row r="2" spans="1:13">
      <c r="A2" s="46" t="s">
        <v>2585</v>
      </c>
      <c r="B2" s="46"/>
      <c r="C2" s="47"/>
      <c r="D2" s="47"/>
      <c r="E2" s="47"/>
      <c r="F2" s="47"/>
      <c r="G2" s="47"/>
      <c r="H2" s="47"/>
      <c r="I2" s="47"/>
    </row>
    <row r="3" ht="27" spans="1:13">
      <c r="A3" s="48" t="s">
        <v>138</v>
      </c>
      <c r="B3" s="48" t="s">
        <v>139</v>
      </c>
      <c r="C3" s="48" t="s">
        <v>140</v>
      </c>
      <c r="D3" s="48" t="s">
        <v>141</v>
      </c>
      <c r="E3" s="48" t="s">
        <v>142</v>
      </c>
      <c r="F3" s="48" t="s">
        <v>143</v>
      </c>
      <c r="G3" s="48" t="s">
        <v>144</v>
      </c>
      <c r="H3" s="48" t="s">
        <v>145</v>
      </c>
      <c r="I3" s="48" t="s">
        <v>3</v>
      </c>
      <c r="K3">
        <f>K1-80000</f>
        <v>232770.28</v>
      </c>
    </row>
    <row r="4" spans="1:13">
      <c r="A4" s="48">
        <v>1</v>
      </c>
      <c r="B4" s="49" t="s">
        <v>509</v>
      </c>
      <c r="C4" s="50"/>
      <c r="D4" s="49">
        <v>18.17</v>
      </c>
      <c r="E4" s="51" t="s">
        <v>2228</v>
      </c>
      <c r="F4" s="52" t="s">
        <v>566</v>
      </c>
      <c r="G4" s="53" t="s">
        <v>151</v>
      </c>
      <c r="H4" s="52" t="s">
        <v>573</v>
      </c>
      <c r="I4" s="50"/>
    </row>
    <row r="5" spans="1:13">
      <c r="A5" s="48">
        <v>2</v>
      </c>
      <c r="B5" s="54" t="s">
        <v>952</v>
      </c>
      <c r="C5" s="53"/>
      <c r="D5" s="54">
        <v>300</v>
      </c>
      <c r="E5" s="51" t="s">
        <v>2171</v>
      </c>
      <c r="F5" s="52" t="s">
        <v>566</v>
      </c>
      <c r="G5" s="53" t="s">
        <v>151</v>
      </c>
      <c r="H5" s="52" t="s">
        <v>573</v>
      </c>
      <c r="I5" s="50"/>
    </row>
    <row r="6" spans="1:13">
      <c r="A6" s="48">
        <v>3</v>
      </c>
      <c r="B6" s="53" t="s">
        <v>1120</v>
      </c>
      <c r="C6" s="53"/>
      <c r="D6" s="54">
        <v>500</v>
      </c>
      <c r="E6" s="51" t="s">
        <v>2229</v>
      </c>
      <c r="F6" s="52" t="s">
        <v>566</v>
      </c>
      <c r="G6" s="53" t="s">
        <v>151</v>
      </c>
      <c r="H6" s="52" t="s">
        <v>573</v>
      </c>
      <c r="I6" s="50"/>
    </row>
    <row r="7" spans="1:13">
      <c r="A7" s="48">
        <v>4</v>
      </c>
      <c r="B7" s="53" t="s">
        <v>394</v>
      </c>
      <c r="C7" s="53"/>
      <c r="D7" s="54">
        <v>12750</v>
      </c>
      <c r="E7" s="51" t="s">
        <v>2460</v>
      </c>
      <c r="F7" s="52" t="s">
        <v>566</v>
      </c>
      <c r="G7" s="53" t="s">
        <v>151</v>
      </c>
      <c r="H7" s="52" t="s">
        <v>573</v>
      </c>
      <c r="I7" s="50"/>
    </row>
    <row r="8" spans="1:13">
      <c r="A8" s="48">
        <v>5</v>
      </c>
      <c r="B8" s="54" t="s">
        <v>1483</v>
      </c>
      <c r="C8" s="54"/>
      <c r="D8" s="54">
        <v>1695.66</v>
      </c>
      <c r="E8" s="51" t="s">
        <v>2231</v>
      </c>
      <c r="F8" s="55" t="s">
        <v>561</v>
      </c>
      <c r="G8" s="54" t="s">
        <v>151</v>
      </c>
      <c r="H8" s="52" t="s">
        <v>573</v>
      </c>
      <c r="I8" s="56"/>
    </row>
    <row r="9" spans="1:13">
      <c r="A9" s="48">
        <v>6</v>
      </c>
      <c r="B9" s="54" t="s">
        <v>159</v>
      </c>
      <c r="C9" s="57"/>
      <c r="D9" s="54">
        <v>210</v>
      </c>
      <c r="E9" s="51" t="s">
        <v>2111</v>
      </c>
      <c r="F9" s="55" t="s">
        <v>561</v>
      </c>
      <c r="G9" s="54" t="s">
        <v>151</v>
      </c>
      <c r="H9" s="52" t="s">
        <v>573</v>
      </c>
      <c r="I9" s="56"/>
    </row>
    <row r="10" spans="1:13">
      <c r="A10" s="48">
        <v>7</v>
      </c>
      <c r="B10" s="53" t="s">
        <v>952</v>
      </c>
      <c r="C10" s="53"/>
      <c r="D10" s="54">
        <v>300</v>
      </c>
      <c r="E10" s="51" t="s">
        <v>2177</v>
      </c>
      <c r="F10" s="52" t="s">
        <v>566</v>
      </c>
      <c r="G10" s="53" t="s">
        <v>151</v>
      </c>
      <c r="H10" s="52" t="s">
        <v>573</v>
      </c>
      <c r="I10" s="50"/>
    </row>
    <row r="11" spans="1:13">
      <c r="A11" s="48">
        <v>8</v>
      </c>
      <c r="B11" s="53" t="s">
        <v>2586</v>
      </c>
      <c r="C11" s="53"/>
      <c r="D11" s="54">
        <v>2520</v>
      </c>
      <c r="E11" s="51" t="s">
        <v>2235</v>
      </c>
      <c r="F11" s="52" t="s">
        <v>566</v>
      </c>
      <c r="G11" s="53" t="s">
        <v>151</v>
      </c>
      <c r="H11" s="52" t="s">
        <v>573</v>
      </c>
      <c r="I11" s="50"/>
    </row>
    <row r="12" spans="1:13">
      <c r="A12" s="48">
        <v>9</v>
      </c>
      <c r="B12" s="53" t="s">
        <v>952</v>
      </c>
      <c r="C12" s="53"/>
      <c r="D12" s="54">
        <v>327</v>
      </c>
      <c r="E12" s="51" t="s">
        <v>2115</v>
      </c>
      <c r="F12" s="48" t="s">
        <v>566</v>
      </c>
      <c r="G12" s="53" t="s">
        <v>151</v>
      </c>
      <c r="H12" s="52" t="s">
        <v>573</v>
      </c>
      <c r="I12" s="50"/>
      <c r="M12" t="s">
        <v>2335</v>
      </c>
    </row>
    <row r="13" spans="1:13">
      <c r="A13" s="48">
        <v>10</v>
      </c>
      <c r="B13" s="53" t="s">
        <v>159</v>
      </c>
      <c r="C13" s="53"/>
      <c r="D13" s="54">
        <v>220</v>
      </c>
      <c r="E13" s="51" t="s">
        <v>2337</v>
      </c>
      <c r="F13" s="52" t="s">
        <v>566</v>
      </c>
      <c r="G13" s="53" t="s">
        <v>151</v>
      </c>
      <c r="H13" s="52" t="s">
        <v>573</v>
      </c>
      <c r="I13" s="50"/>
    </row>
    <row r="14" spans="1:13">
      <c r="A14" s="48">
        <v>11</v>
      </c>
      <c r="B14" s="53" t="s">
        <v>2587</v>
      </c>
      <c r="C14" s="53"/>
      <c r="D14" s="54">
        <v>3420</v>
      </c>
      <c r="E14" s="51" t="s">
        <v>2529</v>
      </c>
      <c r="F14" s="52" t="s">
        <v>566</v>
      </c>
      <c r="G14" s="53" t="s">
        <v>151</v>
      </c>
      <c r="H14" s="52" t="s">
        <v>573</v>
      </c>
      <c r="I14" s="50"/>
    </row>
    <row r="15" spans="1:13">
      <c r="A15" s="48">
        <v>12</v>
      </c>
      <c r="B15" s="53" t="s">
        <v>159</v>
      </c>
      <c r="C15" s="53"/>
      <c r="D15" s="54">
        <v>380</v>
      </c>
      <c r="E15" s="51" t="s">
        <v>2180</v>
      </c>
      <c r="F15" s="52" t="s">
        <v>566</v>
      </c>
      <c r="G15" s="53" t="s">
        <v>151</v>
      </c>
      <c r="H15" s="52" t="s">
        <v>573</v>
      </c>
      <c r="I15" s="50"/>
    </row>
    <row r="16" spans="1:13">
      <c r="A16" s="48">
        <v>13</v>
      </c>
      <c r="B16" s="54" t="s">
        <v>1720</v>
      </c>
      <c r="C16" s="54"/>
      <c r="D16" s="54">
        <v>540</v>
      </c>
      <c r="E16" s="51" t="s">
        <v>2240</v>
      </c>
      <c r="F16" s="52" t="s">
        <v>566</v>
      </c>
      <c r="G16" s="53" t="s">
        <v>151</v>
      </c>
      <c r="H16" s="52" t="s">
        <v>573</v>
      </c>
      <c r="I16" s="56"/>
    </row>
    <row r="17" spans="1:9">
      <c r="A17" s="48">
        <v>14</v>
      </c>
      <c r="B17" s="53" t="s">
        <v>2168</v>
      </c>
      <c r="C17" s="53"/>
      <c r="D17" s="54">
        <v>2</v>
      </c>
      <c r="E17" s="51" t="s">
        <v>2182</v>
      </c>
      <c r="F17" s="52" t="s">
        <v>566</v>
      </c>
      <c r="G17" s="53" t="s">
        <v>151</v>
      </c>
      <c r="H17" s="52" t="s">
        <v>573</v>
      </c>
      <c r="I17" s="50"/>
    </row>
    <row r="18" spans="1:9">
      <c r="A18" s="48">
        <v>15</v>
      </c>
      <c r="B18" s="54" t="s">
        <v>509</v>
      </c>
      <c r="C18" s="54"/>
      <c r="D18" s="54">
        <v>41.65</v>
      </c>
      <c r="E18" s="51" t="s">
        <v>2183</v>
      </c>
      <c r="F18" s="52" t="s">
        <v>566</v>
      </c>
      <c r="G18" s="53" t="s">
        <v>151</v>
      </c>
      <c r="H18" s="52" t="s">
        <v>573</v>
      </c>
      <c r="I18" s="50"/>
    </row>
    <row r="19" spans="1:9">
      <c r="A19" s="58">
        <v>16</v>
      </c>
      <c r="B19" s="59" t="s">
        <v>2168</v>
      </c>
      <c r="C19" s="59"/>
      <c r="D19" s="59">
        <v>2</v>
      </c>
      <c r="E19" s="60" t="s">
        <v>2533</v>
      </c>
      <c r="F19" s="52" t="s">
        <v>566</v>
      </c>
      <c r="G19" s="53" t="s">
        <v>151</v>
      </c>
      <c r="H19" s="52" t="s">
        <v>573</v>
      </c>
      <c r="I19" s="61"/>
    </row>
    <row r="20" spans="1:9">
      <c r="A20" s="48">
        <v>17</v>
      </c>
      <c r="B20" s="54" t="s">
        <v>254</v>
      </c>
      <c r="C20" s="54"/>
      <c r="D20" s="54">
        <v>5950</v>
      </c>
      <c r="E20" s="51" t="s">
        <v>2185</v>
      </c>
      <c r="F20" s="52" t="s">
        <v>566</v>
      </c>
      <c r="G20" s="53" t="s">
        <v>151</v>
      </c>
      <c r="H20" s="52" t="s">
        <v>573</v>
      </c>
      <c r="I20" s="50"/>
    </row>
    <row r="21" spans="1:9">
      <c r="A21" s="48">
        <v>18</v>
      </c>
      <c r="B21" s="52" t="s">
        <v>2588</v>
      </c>
      <c r="C21" s="62"/>
      <c r="D21" s="63">
        <v>5000</v>
      </c>
      <c r="E21" s="51" t="s">
        <v>2247</v>
      </c>
      <c r="F21" s="52" t="s">
        <v>566</v>
      </c>
      <c r="G21" s="53" t="s">
        <v>151</v>
      </c>
      <c r="H21" s="52" t="s">
        <v>573</v>
      </c>
      <c r="I21" s="50"/>
    </row>
    <row r="22" spans="1:9">
      <c r="A22" s="48">
        <v>19</v>
      </c>
      <c r="B22" s="52" t="s">
        <v>159</v>
      </c>
      <c r="C22" s="62"/>
      <c r="D22" s="63">
        <v>430</v>
      </c>
      <c r="E22" s="51" t="s">
        <v>2129</v>
      </c>
      <c r="F22" s="52" t="s">
        <v>561</v>
      </c>
      <c r="G22" s="53" t="s">
        <v>151</v>
      </c>
      <c r="H22" s="52" t="s">
        <v>573</v>
      </c>
      <c r="I22" s="50"/>
    </row>
    <row r="23" spans="1:9">
      <c r="A23" s="48">
        <v>20</v>
      </c>
      <c r="B23" s="52" t="s">
        <v>159</v>
      </c>
      <c r="C23" s="62"/>
      <c r="D23" s="63">
        <v>387</v>
      </c>
      <c r="E23" s="51" t="s">
        <v>2405</v>
      </c>
      <c r="F23" s="52" t="s">
        <v>566</v>
      </c>
      <c r="G23" s="53" t="s">
        <v>151</v>
      </c>
      <c r="H23" s="52" t="s">
        <v>573</v>
      </c>
      <c r="I23" s="50"/>
    </row>
    <row r="24" spans="1:9">
      <c r="A24" s="48">
        <v>21</v>
      </c>
      <c r="B24" s="52" t="s">
        <v>1483</v>
      </c>
      <c r="C24" s="62"/>
      <c r="D24" s="63">
        <v>1830.31</v>
      </c>
      <c r="E24" s="51" t="s">
        <v>2131</v>
      </c>
      <c r="F24" s="52" t="s">
        <v>561</v>
      </c>
      <c r="G24" s="53" t="s">
        <v>151</v>
      </c>
      <c r="H24" s="52" t="s">
        <v>573</v>
      </c>
      <c r="I24" s="50"/>
    </row>
    <row r="25" spans="1:9">
      <c r="A25" s="48">
        <v>22</v>
      </c>
      <c r="B25" s="52" t="s">
        <v>735</v>
      </c>
      <c r="C25" s="62"/>
      <c r="D25" s="63">
        <v>422</v>
      </c>
      <c r="E25" s="51" t="s">
        <v>2355</v>
      </c>
      <c r="F25" s="52" t="s">
        <v>566</v>
      </c>
      <c r="G25" s="53" t="s">
        <v>151</v>
      </c>
      <c r="H25" s="52" t="s">
        <v>573</v>
      </c>
      <c r="I25" s="64" t="s">
        <v>2589</v>
      </c>
    </row>
    <row r="26" spans="1:9">
      <c r="A26" s="48">
        <v>23</v>
      </c>
      <c r="B26" s="52" t="s">
        <v>1120</v>
      </c>
      <c r="C26" s="62"/>
      <c r="D26" s="63">
        <v>400</v>
      </c>
      <c r="E26" s="51" t="s">
        <v>2251</v>
      </c>
      <c r="F26" s="52" t="s">
        <v>566</v>
      </c>
      <c r="G26" s="53" t="s">
        <v>151</v>
      </c>
      <c r="H26" s="52" t="s">
        <v>573</v>
      </c>
      <c r="I26" s="50"/>
    </row>
    <row r="27" spans="1:9">
      <c r="A27" s="48">
        <v>24</v>
      </c>
      <c r="B27" s="52" t="s">
        <v>735</v>
      </c>
      <c r="C27" s="62"/>
      <c r="D27" s="63">
        <v>430</v>
      </c>
      <c r="E27" s="51" t="s">
        <v>2253</v>
      </c>
      <c r="F27" s="52" t="s">
        <v>566</v>
      </c>
      <c r="G27" s="53" t="s">
        <v>151</v>
      </c>
      <c r="H27" s="52" t="s">
        <v>573</v>
      </c>
      <c r="I27" s="50"/>
    </row>
    <row r="28" spans="1:9">
      <c r="A28" s="48">
        <v>25</v>
      </c>
      <c r="B28" s="52" t="s">
        <v>260</v>
      </c>
      <c r="C28" s="62"/>
      <c r="D28" s="63">
        <v>6.5</v>
      </c>
      <c r="E28" s="51" t="s">
        <v>2254</v>
      </c>
      <c r="F28" s="52" t="s">
        <v>566</v>
      </c>
      <c r="G28" s="52" t="s">
        <v>151</v>
      </c>
      <c r="H28" s="52" t="s">
        <v>573</v>
      </c>
      <c r="I28" s="50"/>
    </row>
    <row r="29" spans="1:9">
      <c r="A29" s="48">
        <v>26</v>
      </c>
      <c r="B29" s="52" t="s">
        <v>2517</v>
      </c>
      <c r="C29" s="53"/>
      <c r="D29" s="54">
        <v>640</v>
      </c>
      <c r="E29" s="51" t="s">
        <v>2410</v>
      </c>
      <c r="F29" s="52" t="s">
        <v>566</v>
      </c>
      <c r="G29" s="53" t="s">
        <v>151</v>
      </c>
      <c r="H29" s="52" t="s">
        <v>573</v>
      </c>
      <c r="I29" s="50"/>
    </row>
    <row r="30" spans="1:9">
      <c r="A30" s="48">
        <v>27</v>
      </c>
      <c r="B30" s="52" t="s">
        <v>260</v>
      </c>
      <c r="C30" s="53"/>
      <c r="D30" s="54">
        <v>6</v>
      </c>
      <c r="E30" s="51" t="s">
        <v>2359</v>
      </c>
      <c r="F30" s="52" t="s">
        <v>566</v>
      </c>
      <c r="G30" s="53" t="s">
        <v>151</v>
      </c>
      <c r="H30" s="52" t="s">
        <v>573</v>
      </c>
      <c r="I30" s="50"/>
    </row>
    <row r="31" spans="1:9">
      <c r="A31" s="48">
        <v>28</v>
      </c>
      <c r="B31" s="52" t="s">
        <v>159</v>
      </c>
      <c r="C31" s="62"/>
      <c r="D31" s="63">
        <v>464</v>
      </c>
      <c r="E31" s="51" t="s">
        <v>2480</v>
      </c>
      <c r="F31" s="52" t="s">
        <v>566</v>
      </c>
      <c r="G31" s="53" t="s">
        <v>151</v>
      </c>
      <c r="H31" s="52" t="s">
        <v>573</v>
      </c>
      <c r="I31" s="50"/>
    </row>
    <row r="32" spans="1:9">
      <c r="A32" s="48">
        <v>29</v>
      </c>
      <c r="B32" s="52" t="s">
        <v>2590</v>
      </c>
      <c r="C32" s="62"/>
      <c r="D32" s="63">
        <v>10000</v>
      </c>
      <c r="E32" s="51" t="s">
        <v>2258</v>
      </c>
      <c r="F32" s="52" t="s">
        <v>566</v>
      </c>
      <c r="G32" s="53" t="s">
        <v>151</v>
      </c>
      <c r="H32" s="52" t="s">
        <v>573</v>
      </c>
      <c r="I32" s="50" t="s">
        <v>2591</v>
      </c>
    </row>
    <row r="33" spans="1:9">
      <c r="A33" s="48">
        <v>30</v>
      </c>
      <c r="B33" s="52" t="s">
        <v>2592</v>
      </c>
      <c r="C33" s="62"/>
      <c r="D33" s="63">
        <v>2470</v>
      </c>
      <c r="E33" s="51" t="s">
        <v>2481</v>
      </c>
      <c r="F33" s="52" t="s">
        <v>566</v>
      </c>
      <c r="G33" s="53" t="s">
        <v>151</v>
      </c>
      <c r="H33" s="52" t="s">
        <v>573</v>
      </c>
      <c r="I33" s="50"/>
    </row>
    <row r="34" spans="1:9">
      <c r="A34" s="48">
        <v>31</v>
      </c>
      <c r="B34" s="52" t="s">
        <v>2593</v>
      </c>
      <c r="C34" s="62"/>
      <c r="D34" s="63">
        <v>800</v>
      </c>
      <c r="E34" s="51" t="s">
        <v>2259</v>
      </c>
      <c r="F34" s="52" t="s">
        <v>566</v>
      </c>
      <c r="G34" s="53" t="s">
        <v>151</v>
      </c>
      <c r="H34" s="52" t="s">
        <v>154</v>
      </c>
      <c r="I34" s="50"/>
    </row>
    <row r="35" spans="1:9">
      <c r="A35" s="48">
        <v>32</v>
      </c>
      <c r="B35" s="52" t="s">
        <v>2594</v>
      </c>
      <c r="C35" s="62"/>
      <c r="D35" s="63">
        <v>750</v>
      </c>
      <c r="E35" s="51" t="s">
        <v>2260</v>
      </c>
      <c r="F35" s="52" t="s">
        <v>566</v>
      </c>
      <c r="G35" s="53" t="s">
        <v>151</v>
      </c>
      <c r="H35" s="52" t="s">
        <v>1958</v>
      </c>
      <c r="I35" s="50"/>
    </row>
    <row r="36" spans="1:9">
      <c r="A36" s="48">
        <v>33</v>
      </c>
      <c r="B36" s="52" t="s">
        <v>735</v>
      </c>
      <c r="C36" s="62"/>
      <c r="D36" s="63">
        <v>438</v>
      </c>
      <c r="E36" s="51" t="s">
        <v>2262</v>
      </c>
      <c r="F36" s="52" t="s">
        <v>566</v>
      </c>
      <c r="G36" s="53" t="s">
        <v>151</v>
      </c>
      <c r="H36" s="52" t="s">
        <v>573</v>
      </c>
      <c r="I36" s="50"/>
    </row>
    <row r="37" spans="1:9">
      <c r="A37" s="48">
        <v>34</v>
      </c>
      <c r="B37" s="52" t="s">
        <v>652</v>
      </c>
      <c r="C37" s="62"/>
      <c r="D37" s="63">
        <v>21</v>
      </c>
      <c r="E37" s="51" t="s">
        <v>2265</v>
      </c>
      <c r="F37" s="52" t="s">
        <v>566</v>
      </c>
      <c r="G37" s="53" t="s">
        <v>151</v>
      </c>
      <c r="H37" s="52" t="s">
        <v>573</v>
      </c>
      <c r="I37" s="50"/>
    </row>
    <row r="38" spans="1:9">
      <c r="A38" s="48">
        <v>35</v>
      </c>
      <c r="B38" s="52" t="s">
        <v>2595</v>
      </c>
      <c r="C38" s="62"/>
      <c r="D38" s="63">
        <v>3300</v>
      </c>
      <c r="E38" s="51" t="s">
        <v>2212</v>
      </c>
      <c r="F38" s="52" t="s">
        <v>566</v>
      </c>
      <c r="G38" s="53" t="s">
        <v>151</v>
      </c>
      <c r="H38" s="52" t="s">
        <v>1251</v>
      </c>
      <c r="I38" s="50"/>
    </row>
    <row r="39" spans="1:9">
      <c r="A39" s="48">
        <v>36</v>
      </c>
      <c r="B39" s="52" t="s">
        <v>1120</v>
      </c>
      <c r="C39" s="62"/>
      <c r="D39" s="63">
        <v>200</v>
      </c>
      <c r="E39" s="51" t="s">
        <v>2214</v>
      </c>
      <c r="F39" s="52" t="s">
        <v>566</v>
      </c>
      <c r="G39" s="53" t="s">
        <v>151</v>
      </c>
      <c r="H39" s="52" t="s">
        <v>573</v>
      </c>
      <c r="I39" s="50"/>
    </row>
    <row r="40" spans="1:9">
      <c r="A40" s="48">
        <v>37</v>
      </c>
      <c r="B40" s="52" t="s">
        <v>2596</v>
      </c>
      <c r="C40" s="62"/>
      <c r="D40" s="63">
        <v>160</v>
      </c>
      <c r="E40" s="51" t="s">
        <v>2268</v>
      </c>
      <c r="F40" s="52" t="s">
        <v>566</v>
      </c>
      <c r="G40" s="53" t="s">
        <v>151</v>
      </c>
      <c r="H40" s="52" t="s">
        <v>1958</v>
      </c>
      <c r="I40" s="50"/>
    </row>
    <row r="41" spans="1:9">
      <c r="A41" s="48">
        <v>38</v>
      </c>
      <c r="B41" s="52" t="s">
        <v>509</v>
      </c>
      <c r="C41" s="62"/>
      <c r="D41" s="63">
        <v>37</v>
      </c>
      <c r="E41" s="51" t="s">
        <v>2597</v>
      </c>
      <c r="F41" s="52" t="s">
        <v>566</v>
      </c>
      <c r="G41" s="53" t="s">
        <v>151</v>
      </c>
      <c r="H41" s="52" t="s">
        <v>573</v>
      </c>
      <c r="I41" s="50"/>
    </row>
    <row r="42" spans="1:9">
      <c r="A42" s="48">
        <v>39</v>
      </c>
      <c r="B42" s="52" t="s">
        <v>735</v>
      </c>
      <c r="C42" s="62"/>
      <c r="D42" s="63">
        <v>430</v>
      </c>
      <c r="E42" s="51" t="s">
        <v>2269</v>
      </c>
      <c r="F42" s="52" t="s">
        <v>566</v>
      </c>
      <c r="G42" s="53" t="s">
        <v>151</v>
      </c>
      <c r="H42" s="52" t="s">
        <v>573</v>
      </c>
      <c r="I42" s="65"/>
    </row>
    <row r="43" spans="1:9">
      <c r="A43" s="48">
        <v>40</v>
      </c>
      <c r="B43" s="52" t="s">
        <v>260</v>
      </c>
      <c r="C43" s="62"/>
      <c r="D43" s="63">
        <v>2</v>
      </c>
      <c r="E43" s="51" t="s">
        <v>2271</v>
      </c>
      <c r="F43" s="52" t="s">
        <v>566</v>
      </c>
      <c r="G43" s="53" t="s">
        <v>151</v>
      </c>
      <c r="H43" s="52" t="s">
        <v>573</v>
      </c>
      <c r="I43" s="50"/>
    </row>
    <row r="44" spans="1:9">
      <c r="A44" s="48">
        <v>41</v>
      </c>
      <c r="B44" s="52" t="s">
        <v>159</v>
      </c>
      <c r="C44" s="62"/>
      <c r="D44" s="63">
        <v>654</v>
      </c>
      <c r="E44" s="51" t="s">
        <v>2272</v>
      </c>
      <c r="F44" s="52" t="s">
        <v>566</v>
      </c>
      <c r="G44" s="53" t="s">
        <v>151</v>
      </c>
      <c r="H44" s="52" t="s">
        <v>573</v>
      </c>
      <c r="I44" s="50"/>
    </row>
    <row r="45" spans="1:9">
      <c r="A45" s="48">
        <v>42</v>
      </c>
      <c r="B45" s="52" t="s">
        <v>735</v>
      </c>
      <c r="C45" s="62"/>
      <c r="D45" s="63">
        <v>300</v>
      </c>
      <c r="E45" s="51" t="s">
        <v>2273</v>
      </c>
      <c r="F45" s="52" t="s">
        <v>566</v>
      </c>
      <c r="G45" s="53" t="s">
        <v>151</v>
      </c>
      <c r="H45" s="52" t="s">
        <v>573</v>
      </c>
      <c r="I45" s="50"/>
    </row>
    <row r="46" spans="1:9">
      <c r="A46" s="48">
        <v>43</v>
      </c>
      <c r="B46" s="52" t="s">
        <v>1120</v>
      </c>
      <c r="C46" s="62"/>
      <c r="D46" s="63">
        <v>200</v>
      </c>
      <c r="E46" s="51" t="s">
        <v>2422</v>
      </c>
      <c r="F46" s="52" t="s">
        <v>566</v>
      </c>
      <c r="G46" s="53" t="s">
        <v>151</v>
      </c>
      <c r="H46" s="52" t="s">
        <v>573</v>
      </c>
      <c r="I46" s="50"/>
    </row>
    <row r="47" spans="1:9">
      <c r="A47" s="48">
        <v>44</v>
      </c>
      <c r="B47" s="52" t="s">
        <v>2598</v>
      </c>
      <c r="C47" s="62"/>
      <c r="D47" s="63">
        <v>1868.87</v>
      </c>
      <c r="E47" s="51" t="s">
        <v>2599</v>
      </c>
      <c r="F47" s="52" t="s">
        <v>566</v>
      </c>
      <c r="G47" s="53" t="s">
        <v>151</v>
      </c>
      <c r="H47" s="52" t="s">
        <v>573</v>
      </c>
      <c r="I47" s="53"/>
    </row>
    <row r="48" spans="1:9">
      <c r="A48" s="48">
        <v>45</v>
      </c>
      <c r="B48" s="52" t="s">
        <v>394</v>
      </c>
      <c r="C48" s="62"/>
      <c r="D48" s="63">
        <v>1700</v>
      </c>
      <c r="E48" s="51" t="s">
        <v>2600</v>
      </c>
      <c r="F48" s="52" t="s">
        <v>566</v>
      </c>
      <c r="G48" s="53" t="s">
        <v>151</v>
      </c>
      <c r="H48" s="52" t="s">
        <v>573</v>
      </c>
      <c r="I48" s="50"/>
    </row>
    <row r="49" spans="1:9">
      <c r="A49" s="48">
        <v>46</v>
      </c>
      <c r="B49" s="52" t="s">
        <v>2451</v>
      </c>
      <c r="C49" s="62"/>
      <c r="D49" s="63">
        <v>300</v>
      </c>
      <c r="E49" s="51" t="s">
        <v>2601</v>
      </c>
      <c r="F49" s="52" t="s">
        <v>566</v>
      </c>
      <c r="G49" s="53" t="s">
        <v>151</v>
      </c>
      <c r="H49" s="52" t="s">
        <v>573</v>
      </c>
      <c r="I49" s="50"/>
    </row>
    <row r="50" spans="1:9">
      <c r="A50" s="48">
        <v>47</v>
      </c>
      <c r="B50" s="52" t="s">
        <v>2602</v>
      </c>
      <c r="C50" s="62"/>
      <c r="D50" s="63">
        <v>2390</v>
      </c>
      <c r="E50" s="51" t="s">
        <v>2279</v>
      </c>
      <c r="F50" s="52" t="s">
        <v>566</v>
      </c>
      <c r="G50" s="53" t="s">
        <v>151</v>
      </c>
      <c r="H50" s="52" t="s">
        <v>573</v>
      </c>
      <c r="I50" s="50"/>
    </row>
    <row r="51" spans="1:9">
      <c r="A51" s="48">
        <v>48</v>
      </c>
      <c r="B51" s="52" t="s">
        <v>2603</v>
      </c>
      <c r="C51" s="62"/>
      <c r="D51" s="63">
        <v>4000</v>
      </c>
      <c r="E51" s="51" t="s">
        <v>2280</v>
      </c>
      <c r="F51" s="52" t="s">
        <v>566</v>
      </c>
      <c r="G51" s="53" t="s">
        <v>151</v>
      </c>
      <c r="H51" s="52" t="s">
        <v>573</v>
      </c>
      <c r="I51" s="50"/>
    </row>
    <row r="52" spans="1:9">
      <c r="A52" s="48">
        <v>49</v>
      </c>
      <c r="B52" s="52" t="s">
        <v>2604</v>
      </c>
      <c r="C52" s="62"/>
      <c r="D52" s="63">
        <v>8000</v>
      </c>
      <c r="E52" s="51" t="s">
        <v>2383</v>
      </c>
      <c r="F52" s="52" t="s">
        <v>566</v>
      </c>
      <c r="G52" s="53" t="s">
        <v>151</v>
      </c>
      <c r="H52" s="52" t="s">
        <v>573</v>
      </c>
      <c r="I52" s="50"/>
    </row>
    <row r="53" spans="1:9">
      <c r="A53" s="48">
        <v>50</v>
      </c>
      <c r="B53" s="52" t="s">
        <v>2605</v>
      </c>
      <c r="C53" s="62"/>
      <c r="D53" s="63">
        <v>1400</v>
      </c>
      <c r="E53" s="51" t="s">
        <v>2606</v>
      </c>
      <c r="F53" s="52" t="s">
        <v>566</v>
      </c>
      <c r="G53" s="53" t="s">
        <v>151</v>
      </c>
      <c r="H53" s="52" t="s">
        <v>573</v>
      </c>
      <c r="I53" s="50"/>
    </row>
    <row r="54" spans="1:9">
      <c r="A54" s="48">
        <v>51</v>
      </c>
      <c r="B54" s="52" t="s">
        <v>2607</v>
      </c>
      <c r="C54" s="62"/>
      <c r="D54" s="63">
        <v>200</v>
      </c>
      <c r="E54" s="51" t="s">
        <v>2283</v>
      </c>
      <c r="F54" s="52" t="s">
        <v>561</v>
      </c>
      <c r="G54" s="53" t="s">
        <v>573</v>
      </c>
      <c r="H54" s="52" t="s">
        <v>1958</v>
      </c>
      <c r="I54" s="50"/>
    </row>
    <row r="55" spans="1:9">
      <c r="A55" s="48">
        <v>52</v>
      </c>
      <c r="B55" s="52" t="s">
        <v>159</v>
      </c>
      <c r="C55" s="62"/>
      <c r="D55" s="63">
        <v>380</v>
      </c>
      <c r="E55" s="51" t="s">
        <v>2284</v>
      </c>
      <c r="F55" s="52" t="s">
        <v>561</v>
      </c>
      <c r="G55" s="53" t="s">
        <v>573</v>
      </c>
      <c r="H55" s="52" t="s">
        <v>1251</v>
      </c>
      <c r="I55" s="50"/>
    </row>
    <row r="56" spans="1:9">
      <c r="A56" s="48">
        <v>53</v>
      </c>
      <c r="B56" s="52" t="s">
        <v>2608</v>
      </c>
      <c r="C56" s="62"/>
      <c r="D56" s="63">
        <v>151.62</v>
      </c>
      <c r="E56" s="51" t="s">
        <v>2496</v>
      </c>
      <c r="F56" s="52" t="s">
        <v>561</v>
      </c>
      <c r="G56" s="53" t="s">
        <v>573</v>
      </c>
      <c r="H56" s="52" t="s">
        <v>1251</v>
      </c>
      <c r="I56" s="50"/>
    </row>
    <row r="57" spans="1:9">
      <c r="A57" s="48">
        <v>54</v>
      </c>
      <c r="B57" s="52" t="s">
        <v>260</v>
      </c>
      <c r="C57" s="62"/>
      <c r="D57" s="63">
        <v>20</v>
      </c>
      <c r="E57" s="51" t="s">
        <v>2286</v>
      </c>
      <c r="F57" s="52" t="s">
        <v>566</v>
      </c>
      <c r="G57" s="53" t="s">
        <v>573</v>
      </c>
      <c r="H57" s="52" t="s">
        <v>1251</v>
      </c>
      <c r="I57" s="50"/>
    </row>
    <row r="58" spans="1:9">
      <c r="A58" s="48">
        <v>55</v>
      </c>
      <c r="B58" s="52" t="s">
        <v>2607</v>
      </c>
      <c r="C58" s="62"/>
      <c r="D58" s="63">
        <v>200</v>
      </c>
      <c r="E58" s="51" t="s">
        <v>2497</v>
      </c>
      <c r="F58" s="52" t="s">
        <v>566</v>
      </c>
      <c r="G58" s="53" t="s">
        <v>573</v>
      </c>
      <c r="H58" s="52" t="s">
        <v>1958</v>
      </c>
      <c r="I58" s="50"/>
    </row>
    <row r="59" spans="1:9">
      <c r="A59" s="48">
        <v>56</v>
      </c>
      <c r="B59" s="52" t="s">
        <v>2609</v>
      </c>
      <c r="C59" s="62"/>
      <c r="D59" s="63">
        <v>193</v>
      </c>
      <c r="E59" s="51" t="s">
        <v>2498</v>
      </c>
      <c r="F59" s="52" t="s">
        <v>561</v>
      </c>
      <c r="G59" s="53" t="s">
        <v>573</v>
      </c>
      <c r="H59" s="52" t="s">
        <v>154</v>
      </c>
      <c r="I59" s="50"/>
    </row>
    <row r="60" spans="1:9">
      <c r="A60" s="48">
        <v>57</v>
      </c>
      <c r="B60" s="52" t="s">
        <v>2610</v>
      </c>
      <c r="C60" s="62"/>
      <c r="D60" s="63">
        <v>2570</v>
      </c>
      <c r="E60" s="51" t="s">
        <v>2611</v>
      </c>
      <c r="F60" s="52" t="s">
        <v>561</v>
      </c>
      <c r="G60" s="53" t="s">
        <v>2075</v>
      </c>
      <c r="H60" s="52" t="s">
        <v>154</v>
      </c>
      <c r="I60" s="50"/>
    </row>
    <row r="61" spans="1:9">
      <c r="A61" s="48">
        <v>58</v>
      </c>
      <c r="B61" s="52" t="s">
        <v>159</v>
      </c>
      <c r="C61" s="53"/>
      <c r="D61" s="54">
        <v>570</v>
      </c>
      <c r="E61" s="51" t="s">
        <v>2563</v>
      </c>
      <c r="F61" s="52" t="s">
        <v>561</v>
      </c>
      <c r="G61" s="53" t="s">
        <v>1958</v>
      </c>
      <c r="H61" s="52" t="s">
        <v>151</v>
      </c>
      <c r="I61" s="50"/>
    </row>
    <row r="62" spans="1:9">
      <c r="A62" s="48">
        <v>59</v>
      </c>
      <c r="B62" s="53" t="s">
        <v>2314</v>
      </c>
      <c r="C62" s="53"/>
      <c r="D62" s="54">
        <f>270+236</f>
        <v>506</v>
      </c>
      <c r="E62" s="51" t="s">
        <v>2612</v>
      </c>
      <c r="F62" s="52" t="s">
        <v>561</v>
      </c>
      <c r="G62" s="53" t="s">
        <v>1958</v>
      </c>
      <c r="H62" s="52" t="s">
        <v>154</v>
      </c>
      <c r="I62" s="50"/>
    </row>
    <row r="63" spans="1:9">
      <c r="A63" s="48">
        <v>60</v>
      </c>
      <c r="B63" s="53" t="s">
        <v>2415</v>
      </c>
      <c r="C63" s="54"/>
      <c r="D63" s="54">
        <v>240</v>
      </c>
      <c r="E63" s="51" t="s">
        <v>2438</v>
      </c>
      <c r="F63" s="55" t="s">
        <v>561</v>
      </c>
      <c r="G63" s="54" t="s">
        <v>1251</v>
      </c>
      <c r="H63" s="52" t="s">
        <v>154</v>
      </c>
      <c r="I63" s="50"/>
    </row>
    <row r="64" spans="1:9">
      <c r="A64" s="48">
        <v>61</v>
      </c>
      <c r="B64" s="53" t="s">
        <v>2502</v>
      </c>
      <c r="C64" s="53"/>
      <c r="D64" s="54">
        <v>2301</v>
      </c>
      <c r="E64" s="51" t="s">
        <v>2613</v>
      </c>
      <c r="F64" s="52" t="s">
        <v>561</v>
      </c>
      <c r="G64" s="53" t="s">
        <v>575</v>
      </c>
      <c r="H64" s="52" t="s">
        <v>154</v>
      </c>
      <c r="I64" s="50"/>
    </row>
    <row r="65" spans="1:9">
      <c r="A65" s="48">
        <v>62</v>
      </c>
      <c r="B65" s="54" t="s">
        <v>2614</v>
      </c>
      <c r="C65" s="54"/>
      <c r="D65" s="54">
        <v>29356</v>
      </c>
      <c r="E65" s="51" t="s">
        <v>2615</v>
      </c>
      <c r="F65" s="55" t="s">
        <v>566</v>
      </c>
      <c r="G65" s="54" t="s">
        <v>573</v>
      </c>
      <c r="H65" s="52" t="s">
        <v>151</v>
      </c>
      <c r="I65" s="56"/>
    </row>
    <row r="66" spans="1:9">
      <c r="A66" s="48">
        <v>63</v>
      </c>
      <c r="B66" s="54" t="s">
        <v>2616</v>
      </c>
      <c r="C66" s="57"/>
      <c r="D66" s="54">
        <v>7726</v>
      </c>
      <c r="E66" s="51" t="s">
        <v>2617</v>
      </c>
      <c r="F66" s="55" t="s">
        <v>566</v>
      </c>
      <c r="G66" s="54" t="s">
        <v>151</v>
      </c>
      <c r="H66" s="52" t="s">
        <v>573</v>
      </c>
      <c r="I66" s="66"/>
    </row>
    <row r="67" spans="1:9">
      <c r="A67" s="48">
        <v>64</v>
      </c>
      <c r="B67" s="53" t="s">
        <v>2618</v>
      </c>
      <c r="C67" s="53"/>
      <c r="D67" s="54">
        <v>6571</v>
      </c>
      <c r="E67" s="51" t="s">
        <v>2619</v>
      </c>
      <c r="F67" s="52" t="s">
        <v>566</v>
      </c>
      <c r="G67" s="53" t="s">
        <v>151</v>
      </c>
      <c r="H67" s="52" t="s">
        <v>573</v>
      </c>
      <c r="I67" s="50"/>
    </row>
    <row r="68" spans="1:9">
      <c r="A68" s="48">
        <v>65</v>
      </c>
      <c r="B68" s="53" t="s">
        <v>2620</v>
      </c>
      <c r="C68" s="53"/>
      <c r="D68" s="54">
        <v>9083</v>
      </c>
      <c r="E68" s="51" t="s">
        <v>2621</v>
      </c>
      <c r="F68" s="52" t="s">
        <v>566</v>
      </c>
      <c r="G68" s="53" t="s">
        <v>151</v>
      </c>
      <c r="H68" s="52" t="s">
        <v>573</v>
      </c>
      <c r="I68" s="50"/>
    </row>
    <row r="69" spans="1:9">
      <c r="A69" s="48">
        <v>66</v>
      </c>
      <c r="B69" s="53" t="s">
        <v>652</v>
      </c>
      <c r="C69" s="53"/>
      <c r="D69" s="54">
        <v>420</v>
      </c>
      <c r="E69" s="51" t="s">
        <v>2308</v>
      </c>
      <c r="F69" s="48" t="s">
        <v>561</v>
      </c>
      <c r="G69" s="53" t="s">
        <v>573</v>
      </c>
      <c r="H69" s="52" t="s">
        <v>151</v>
      </c>
      <c r="I69" s="50"/>
    </row>
    <row r="70" spans="1:9">
      <c r="A70" s="48">
        <v>67</v>
      </c>
      <c r="B70" s="53" t="s">
        <v>2622</v>
      </c>
      <c r="C70" s="53"/>
      <c r="D70" s="54">
        <v>200</v>
      </c>
      <c r="E70" s="51" t="s">
        <v>2507</v>
      </c>
      <c r="F70" s="52" t="s">
        <v>566</v>
      </c>
      <c r="G70" s="53" t="s">
        <v>573</v>
      </c>
      <c r="H70" s="52" t="s">
        <v>151</v>
      </c>
      <c r="I70" s="50"/>
    </row>
    <row r="71" spans="1:9">
      <c r="A71" s="48">
        <v>68</v>
      </c>
      <c r="B71" s="53" t="s">
        <v>2513</v>
      </c>
      <c r="C71" s="53"/>
      <c r="D71" s="54">
        <v>349.82</v>
      </c>
      <c r="E71" s="51" t="s">
        <v>2576</v>
      </c>
      <c r="F71" s="52" t="s">
        <v>566</v>
      </c>
      <c r="G71" s="53" t="s">
        <v>573</v>
      </c>
      <c r="H71" s="52" t="s">
        <v>154</v>
      </c>
      <c r="I71" s="50"/>
    </row>
    <row r="72" spans="1:9">
      <c r="A72" s="48">
        <v>69</v>
      </c>
      <c r="B72" s="53" t="s">
        <v>260</v>
      </c>
      <c r="C72" s="53"/>
      <c r="D72" s="54">
        <v>2</v>
      </c>
      <c r="E72" s="51" t="s">
        <v>2577</v>
      </c>
      <c r="F72" s="52" t="s">
        <v>566</v>
      </c>
      <c r="G72" s="53" t="s">
        <v>573</v>
      </c>
      <c r="H72" s="52" t="s">
        <v>1251</v>
      </c>
      <c r="I72" s="50"/>
    </row>
    <row r="73" spans="1:9">
      <c r="A73" s="48">
        <v>70</v>
      </c>
      <c r="B73" s="54" t="s">
        <v>2623</v>
      </c>
      <c r="C73" s="54"/>
      <c r="D73" s="54">
        <v>600</v>
      </c>
      <c r="E73" s="51" t="s">
        <v>2511</v>
      </c>
      <c r="F73" s="52" t="s">
        <v>566</v>
      </c>
      <c r="G73" s="53" t="s">
        <v>573</v>
      </c>
      <c r="H73" s="52" t="s">
        <v>151</v>
      </c>
      <c r="I73" s="56"/>
    </row>
    <row r="74" spans="1:9">
      <c r="A74" s="48">
        <v>71</v>
      </c>
      <c r="B74" s="53" t="s">
        <v>2483</v>
      </c>
      <c r="C74" s="53"/>
      <c r="D74" s="54">
        <v>1800</v>
      </c>
      <c r="E74" s="51" t="s">
        <v>2624</v>
      </c>
      <c r="F74" s="52" t="s">
        <v>561</v>
      </c>
      <c r="G74" s="53" t="s">
        <v>573</v>
      </c>
      <c r="H74" s="52" t="s">
        <v>151</v>
      </c>
      <c r="I74" s="50"/>
    </row>
    <row r="75" spans="1:9">
      <c r="A75" s="48">
        <v>72</v>
      </c>
      <c r="B75" s="54" t="s">
        <v>2625</v>
      </c>
      <c r="C75" s="54"/>
      <c r="D75" s="54">
        <v>83</v>
      </c>
      <c r="E75" s="51" t="s">
        <v>2454</v>
      </c>
      <c r="F75" s="52" t="s">
        <v>566</v>
      </c>
      <c r="G75" s="53" t="s">
        <v>573</v>
      </c>
      <c r="H75" s="52" t="s">
        <v>1251</v>
      </c>
      <c r="I75" s="50"/>
    </row>
    <row r="76" spans="1:9">
      <c r="A76" s="48">
        <v>73</v>
      </c>
      <c r="B76" s="59" t="s">
        <v>952</v>
      </c>
      <c r="C76" s="59"/>
      <c r="D76" s="59">
        <v>267</v>
      </c>
      <c r="E76" s="60" t="s">
        <v>2626</v>
      </c>
      <c r="F76" s="52" t="s">
        <v>561</v>
      </c>
      <c r="G76" s="53" t="s">
        <v>573</v>
      </c>
      <c r="H76" s="52" t="s">
        <v>1251</v>
      </c>
      <c r="I76" s="61"/>
    </row>
    <row r="77" spans="1:9">
      <c r="A77" s="48">
        <v>74</v>
      </c>
      <c r="B77" s="54" t="s">
        <v>509</v>
      </c>
      <c r="C77" s="54"/>
      <c r="D77" s="54">
        <v>3</v>
      </c>
      <c r="E77" s="51" t="s">
        <v>2456</v>
      </c>
      <c r="F77" s="52" t="s">
        <v>566</v>
      </c>
      <c r="G77" s="53" t="s">
        <v>573</v>
      </c>
      <c r="H77" s="52" t="s">
        <v>151</v>
      </c>
      <c r="I77" s="50"/>
    </row>
    <row r="78" spans="1:9">
      <c r="A78" s="48">
        <v>75</v>
      </c>
      <c r="B78" s="52" t="s">
        <v>159</v>
      </c>
      <c r="C78" s="62"/>
      <c r="D78" s="63">
        <v>999</v>
      </c>
      <c r="E78" s="51" t="s">
        <v>2457</v>
      </c>
      <c r="F78" s="52" t="s">
        <v>566</v>
      </c>
      <c r="G78" s="53" t="s">
        <v>573</v>
      </c>
      <c r="H78" s="52" t="s">
        <v>154</v>
      </c>
      <c r="I78" s="50"/>
    </row>
    <row r="79" spans="1:9">
      <c r="A79" s="48">
        <v>76</v>
      </c>
      <c r="B79" s="52" t="s">
        <v>2625</v>
      </c>
      <c r="C79" s="62"/>
      <c r="D79" s="63">
        <v>180</v>
      </c>
      <c r="E79" s="51" t="s">
        <v>2627</v>
      </c>
      <c r="F79" s="52" t="s">
        <v>561</v>
      </c>
      <c r="G79" s="53" t="s">
        <v>573</v>
      </c>
      <c r="H79" s="52" t="s">
        <v>151</v>
      </c>
      <c r="I79" s="50"/>
    </row>
    <row r="80" spans="1:9">
      <c r="A80" s="48">
        <v>77</v>
      </c>
      <c r="B80" s="52" t="s">
        <v>509</v>
      </c>
      <c r="C80" s="62"/>
      <c r="D80" s="63">
        <v>3</v>
      </c>
      <c r="E80" s="51" t="s">
        <v>2327</v>
      </c>
      <c r="F80" s="52" t="s">
        <v>566</v>
      </c>
      <c r="G80" s="53" t="s">
        <v>573</v>
      </c>
      <c r="H80" s="52" t="s">
        <v>151</v>
      </c>
      <c r="I80" s="50"/>
    </row>
    <row r="81" spans="1:9">
      <c r="A81" s="48">
        <v>78</v>
      </c>
      <c r="B81" s="52" t="s">
        <v>952</v>
      </c>
      <c r="C81" s="62"/>
      <c r="D81" s="63">
        <v>289</v>
      </c>
      <c r="E81" s="51" t="s">
        <v>2628</v>
      </c>
      <c r="F81" s="52" t="s">
        <v>561</v>
      </c>
      <c r="G81" s="53" t="s">
        <v>573</v>
      </c>
      <c r="H81" s="52" t="s">
        <v>151</v>
      </c>
      <c r="I81" s="50"/>
    </row>
    <row r="82" spans="1:9">
      <c r="A82" s="48">
        <v>79</v>
      </c>
      <c r="B82" s="52" t="s">
        <v>2629</v>
      </c>
      <c r="C82" s="62"/>
      <c r="D82" s="63">
        <v>350</v>
      </c>
      <c r="E82" s="51" t="s">
        <v>2580</v>
      </c>
      <c r="F82" s="52" t="s">
        <v>566</v>
      </c>
      <c r="G82" s="53" t="s">
        <v>573</v>
      </c>
      <c r="H82" s="52" t="s">
        <v>151</v>
      </c>
      <c r="I82" s="50"/>
    </row>
    <row r="83" spans="1:9">
      <c r="A83" s="48">
        <v>80</v>
      </c>
      <c r="B83" s="52" t="s">
        <v>2483</v>
      </c>
      <c r="C83" s="62"/>
      <c r="D83" s="63">
        <v>2000</v>
      </c>
      <c r="E83" s="51" t="s">
        <v>2581</v>
      </c>
      <c r="F83" s="52" t="s">
        <v>561</v>
      </c>
      <c r="G83" s="53" t="s">
        <v>573</v>
      </c>
      <c r="H83" s="52" t="s">
        <v>151</v>
      </c>
      <c r="I83" s="50"/>
    </row>
    <row r="84" spans="1:9">
      <c r="A84" s="48">
        <v>81</v>
      </c>
      <c r="B84" s="52" t="s">
        <v>2630</v>
      </c>
      <c r="C84" s="62"/>
      <c r="D84" s="63">
        <v>386</v>
      </c>
      <c r="E84" s="51" t="s">
        <v>2519</v>
      </c>
      <c r="F84" s="52" t="s">
        <v>561</v>
      </c>
      <c r="G84" s="53" t="s">
        <v>573</v>
      </c>
      <c r="H84" s="52" t="s">
        <v>151</v>
      </c>
      <c r="I84" s="50"/>
    </row>
    <row r="85" spans="1:9">
      <c r="A85" s="48">
        <v>82</v>
      </c>
      <c r="B85" s="52" t="s">
        <v>2630</v>
      </c>
      <c r="C85" s="62"/>
      <c r="D85" s="63">
        <v>478</v>
      </c>
      <c r="E85" s="51" t="s">
        <v>2520</v>
      </c>
      <c r="F85" s="52" t="s">
        <v>561</v>
      </c>
      <c r="G85" s="52" t="s">
        <v>573</v>
      </c>
      <c r="H85" s="52" t="s">
        <v>151</v>
      </c>
      <c r="I85" s="50"/>
    </row>
    <row r="86" spans="1:9">
      <c r="A86" s="48">
        <v>83</v>
      </c>
      <c r="B86" s="52" t="s">
        <v>2631</v>
      </c>
      <c r="C86" s="62"/>
      <c r="D86" s="63">
        <v>6000</v>
      </c>
      <c r="E86" s="51" t="s">
        <v>2521</v>
      </c>
      <c r="F86" s="52" t="s">
        <v>566</v>
      </c>
      <c r="G86" s="52" t="s">
        <v>151</v>
      </c>
      <c r="H86" s="52" t="s">
        <v>154</v>
      </c>
      <c r="I86" s="50"/>
    </row>
    <row r="87" spans="1:9">
      <c r="A87" s="48">
        <v>84</v>
      </c>
      <c r="B87" s="52" t="s">
        <v>2143</v>
      </c>
      <c r="C87" s="62"/>
      <c r="D87" s="63">
        <v>59400</v>
      </c>
      <c r="E87" s="51" t="s">
        <v>2632</v>
      </c>
      <c r="F87" s="52" t="s">
        <v>561</v>
      </c>
      <c r="G87" s="52" t="s">
        <v>151</v>
      </c>
      <c r="H87" s="52" t="s">
        <v>154</v>
      </c>
      <c r="I87" s="50"/>
    </row>
    <row r="88" spans="1:9">
      <c r="A88" s="48">
        <v>85</v>
      </c>
      <c r="B88" s="52" t="s">
        <v>2145</v>
      </c>
      <c r="C88" s="62"/>
      <c r="D88" s="63">
        <v>25500</v>
      </c>
      <c r="E88" s="51" t="s">
        <v>2633</v>
      </c>
      <c r="F88" s="52" t="s">
        <v>561</v>
      </c>
      <c r="G88" s="52" t="s">
        <v>151</v>
      </c>
      <c r="H88" s="52" t="s">
        <v>154</v>
      </c>
      <c r="I88" s="50"/>
    </row>
    <row r="89" spans="1:9">
      <c r="A89" s="48">
        <v>86</v>
      </c>
      <c r="B89" s="52" t="s">
        <v>952</v>
      </c>
      <c r="C89" s="53"/>
      <c r="D89" s="54">
        <v>541</v>
      </c>
      <c r="E89" s="51" t="s">
        <v>2634</v>
      </c>
      <c r="F89" s="52" t="s">
        <v>561</v>
      </c>
      <c r="G89" s="53" t="s">
        <v>1958</v>
      </c>
      <c r="H89" s="52" t="s">
        <v>151</v>
      </c>
      <c r="I89" s="50"/>
    </row>
    <row r="90" spans="1:9">
      <c r="A90" s="48">
        <v>87</v>
      </c>
      <c r="B90" s="53" t="s">
        <v>2303</v>
      </c>
      <c r="C90" s="53"/>
      <c r="D90" s="54">
        <v>100</v>
      </c>
      <c r="E90" s="51" t="s">
        <v>2635</v>
      </c>
      <c r="F90" s="52" t="s">
        <v>566</v>
      </c>
      <c r="G90" s="53" t="s">
        <v>151</v>
      </c>
      <c r="H90" s="52" t="s">
        <v>573</v>
      </c>
      <c r="I90" s="50"/>
    </row>
    <row r="91" spans="1:9">
      <c r="A91" s="48">
        <v>88</v>
      </c>
      <c r="B91" s="53" t="s">
        <v>159</v>
      </c>
      <c r="C91" s="54"/>
      <c r="D91" s="54">
        <v>230</v>
      </c>
      <c r="E91" s="51" t="s">
        <v>2636</v>
      </c>
      <c r="F91" s="55" t="s">
        <v>566</v>
      </c>
      <c r="G91" s="54" t="s">
        <v>151</v>
      </c>
      <c r="H91" s="52" t="s">
        <v>573</v>
      </c>
      <c r="I91" s="50"/>
    </row>
    <row r="92" spans="1:9">
      <c r="A92" s="48">
        <v>89</v>
      </c>
      <c r="B92" s="53" t="s">
        <v>2637</v>
      </c>
      <c r="C92" s="53"/>
      <c r="D92" s="54">
        <v>4000</v>
      </c>
      <c r="E92" s="51" t="s">
        <v>2638</v>
      </c>
      <c r="F92" s="52" t="s">
        <v>566</v>
      </c>
      <c r="G92" s="53" t="s">
        <v>151</v>
      </c>
      <c r="H92" s="52" t="s">
        <v>573</v>
      </c>
      <c r="I92" s="67" t="s">
        <v>2639</v>
      </c>
    </row>
    <row r="93" spans="1:9">
      <c r="A93" s="48">
        <v>90</v>
      </c>
      <c r="B93" s="54" t="s">
        <v>2625</v>
      </c>
      <c r="C93" s="54"/>
      <c r="D93" s="54">
        <v>320</v>
      </c>
      <c r="E93" s="51" t="s">
        <v>2640</v>
      </c>
      <c r="F93" s="55" t="s">
        <v>566</v>
      </c>
      <c r="G93" s="54" t="s">
        <v>151</v>
      </c>
      <c r="H93" s="52" t="s">
        <v>573</v>
      </c>
      <c r="I93" s="56"/>
    </row>
    <row r="94" spans="1:9">
      <c r="A94" s="48">
        <v>91</v>
      </c>
      <c r="B94" s="54" t="s">
        <v>2641</v>
      </c>
      <c r="C94" s="57"/>
      <c r="D94" s="54">
        <v>5950</v>
      </c>
      <c r="E94" s="51" t="s">
        <v>2642</v>
      </c>
      <c r="F94" s="55" t="s">
        <v>566</v>
      </c>
      <c r="G94" s="54" t="s">
        <v>151</v>
      </c>
      <c r="H94" s="52" t="s">
        <v>573</v>
      </c>
      <c r="I94" s="66"/>
    </row>
    <row r="95" spans="1:9">
      <c r="A95" s="48">
        <v>92</v>
      </c>
      <c r="B95" s="53" t="s">
        <v>2643</v>
      </c>
      <c r="C95" s="53"/>
      <c r="D95" s="54">
        <v>100</v>
      </c>
      <c r="E95" s="51" t="s">
        <v>2644</v>
      </c>
      <c r="F95" s="52" t="s">
        <v>566</v>
      </c>
      <c r="G95" s="53" t="s">
        <v>151</v>
      </c>
      <c r="H95" s="52" t="s">
        <v>573</v>
      </c>
      <c r="I95" s="50"/>
    </row>
    <row r="96" spans="1:9">
      <c r="A96" s="48">
        <v>93</v>
      </c>
      <c r="B96" s="53" t="s">
        <v>2303</v>
      </c>
      <c r="C96" s="53"/>
      <c r="D96" s="54">
        <v>2430</v>
      </c>
      <c r="E96" s="51" t="s">
        <v>2645</v>
      </c>
      <c r="F96" s="52" t="s">
        <v>566</v>
      </c>
      <c r="G96" s="53" t="s">
        <v>151</v>
      </c>
      <c r="H96" s="52" t="s">
        <v>573</v>
      </c>
      <c r="I96" s="50"/>
    </row>
    <row r="97" spans="1:9">
      <c r="A97" s="48">
        <v>94</v>
      </c>
      <c r="B97" s="53" t="s">
        <v>2055</v>
      </c>
      <c r="C97" s="53"/>
      <c r="D97" s="54">
        <v>1040</v>
      </c>
      <c r="E97" s="51" t="s">
        <v>2646</v>
      </c>
      <c r="F97" s="48" t="s">
        <v>566</v>
      </c>
      <c r="G97" s="53" t="s">
        <v>151</v>
      </c>
      <c r="H97" s="52" t="s">
        <v>573</v>
      </c>
      <c r="I97" s="50"/>
    </row>
    <row r="98" spans="1:9">
      <c r="A98" s="48">
        <v>95</v>
      </c>
      <c r="B98" s="53" t="s">
        <v>2303</v>
      </c>
      <c r="C98" s="53"/>
      <c r="D98" s="54">
        <v>198</v>
      </c>
      <c r="E98" s="51" t="s">
        <v>2647</v>
      </c>
      <c r="F98" s="52" t="s">
        <v>566</v>
      </c>
      <c r="G98" s="53" t="s">
        <v>151</v>
      </c>
      <c r="H98" s="52" t="s">
        <v>573</v>
      </c>
      <c r="I98" s="50"/>
    </row>
    <row r="99" spans="1:9">
      <c r="A99" s="48">
        <v>96</v>
      </c>
      <c r="B99" s="53" t="s">
        <v>2648</v>
      </c>
      <c r="C99" s="53"/>
      <c r="D99" s="54">
        <v>494.27</v>
      </c>
      <c r="E99" s="51" t="s">
        <v>2649</v>
      </c>
      <c r="F99" s="52" t="s">
        <v>566</v>
      </c>
      <c r="G99" s="53" t="s">
        <v>151</v>
      </c>
      <c r="H99" s="52" t="s">
        <v>1251</v>
      </c>
      <c r="I99" s="50"/>
    </row>
    <row r="100" spans="1:9">
      <c r="A100" s="48">
        <v>97</v>
      </c>
      <c r="B100" s="53" t="s">
        <v>2650</v>
      </c>
      <c r="C100" s="53"/>
      <c r="D100" s="54">
        <v>126</v>
      </c>
      <c r="E100" s="51" t="s">
        <v>2651</v>
      </c>
      <c r="F100" s="52" t="s">
        <v>566</v>
      </c>
      <c r="G100" s="53" t="s">
        <v>151</v>
      </c>
      <c r="H100" s="52" t="s">
        <v>1251</v>
      </c>
      <c r="I100" s="50"/>
    </row>
    <row r="101" spans="1:9">
      <c r="A101" s="48">
        <v>98</v>
      </c>
      <c r="B101" s="54" t="s">
        <v>159</v>
      </c>
      <c r="C101" s="54"/>
      <c r="D101" s="54">
        <v>569</v>
      </c>
      <c r="E101" s="51" t="s">
        <v>2652</v>
      </c>
      <c r="F101" s="52" t="s">
        <v>566</v>
      </c>
      <c r="G101" s="53" t="s">
        <v>151</v>
      </c>
      <c r="H101" s="52" t="s">
        <v>1251</v>
      </c>
      <c r="I101" s="56"/>
    </row>
    <row r="102" spans="1:9">
      <c r="A102" s="48">
        <v>99</v>
      </c>
      <c r="B102" s="53" t="s">
        <v>2303</v>
      </c>
      <c r="C102" s="53"/>
      <c r="D102" s="54">
        <v>220</v>
      </c>
      <c r="E102" s="51" t="s">
        <v>2653</v>
      </c>
      <c r="F102" s="52" t="s">
        <v>566</v>
      </c>
      <c r="G102" s="53" t="s">
        <v>151</v>
      </c>
      <c r="H102" s="52" t="s">
        <v>1251</v>
      </c>
      <c r="I102" s="50"/>
    </row>
    <row r="103" spans="1:9">
      <c r="A103" s="48">
        <v>100</v>
      </c>
      <c r="B103" s="54" t="s">
        <v>159</v>
      </c>
      <c r="C103" s="54"/>
      <c r="D103" s="54">
        <v>2000</v>
      </c>
      <c r="E103" s="51" t="s">
        <v>2654</v>
      </c>
      <c r="F103" s="52" t="s">
        <v>566</v>
      </c>
      <c r="G103" s="53" t="s">
        <v>151</v>
      </c>
      <c r="H103" s="52" t="s">
        <v>154</v>
      </c>
      <c r="I103" s="50"/>
    </row>
    <row r="104" spans="1:9">
      <c r="A104" s="48">
        <v>101</v>
      </c>
      <c r="B104" s="59" t="s">
        <v>2502</v>
      </c>
      <c r="C104" s="59"/>
      <c r="D104" s="59">
        <v>916</v>
      </c>
      <c r="E104" s="60" t="s">
        <v>2655</v>
      </c>
      <c r="F104" s="52" t="s">
        <v>561</v>
      </c>
      <c r="G104" s="53" t="s">
        <v>575</v>
      </c>
      <c r="H104" s="52" t="s">
        <v>573</v>
      </c>
      <c r="I104" s="61"/>
    </row>
    <row r="105" spans="1:9">
      <c r="A105" s="48">
        <v>102</v>
      </c>
      <c r="B105" s="54" t="s">
        <v>2586</v>
      </c>
      <c r="C105" s="54"/>
      <c r="D105" s="54">
        <v>110000</v>
      </c>
      <c r="E105" s="68"/>
      <c r="F105" s="53" t="s">
        <v>561</v>
      </c>
      <c r="G105" s="53" t="s">
        <v>2656</v>
      </c>
      <c r="H105" s="53"/>
      <c r="I105" s="53"/>
    </row>
    <row r="106" spans="1:9">
      <c r="A106" s="48">
        <v>103</v>
      </c>
      <c r="B106" s="52" t="s">
        <v>159</v>
      </c>
      <c r="C106" s="62"/>
      <c r="D106" s="63">
        <v>1095</v>
      </c>
      <c r="E106" s="51" t="s">
        <v>2657</v>
      </c>
      <c r="F106" s="52" t="s">
        <v>561</v>
      </c>
      <c r="G106" s="53" t="s">
        <v>573</v>
      </c>
      <c r="H106" s="52" t="s">
        <v>151</v>
      </c>
      <c r="I106" s="50"/>
    </row>
    <row r="107" spans="1:9">
      <c r="A107" s="48">
        <v>104</v>
      </c>
      <c r="B107" s="52" t="s">
        <v>603</v>
      </c>
      <c r="C107" s="62"/>
      <c r="D107" s="63">
        <v>810</v>
      </c>
      <c r="E107" s="51" t="s">
        <v>2658</v>
      </c>
      <c r="F107" s="52" t="s">
        <v>561</v>
      </c>
      <c r="G107" s="53" t="s">
        <v>151</v>
      </c>
      <c r="H107" s="52" t="s">
        <v>573</v>
      </c>
      <c r="I107" s="50"/>
    </row>
    <row r="108" spans="1:9">
      <c r="A108" s="48">
        <v>105</v>
      </c>
      <c r="B108" s="52"/>
      <c r="C108" s="62"/>
      <c r="D108" s="63"/>
      <c r="E108" s="51"/>
      <c r="F108" s="52"/>
      <c r="G108" s="53"/>
      <c r="H108" s="52"/>
      <c r="I108" s="50"/>
    </row>
    <row r="109" spans="1:9">
      <c r="A109" s="48">
        <v>106</v>
      </c>
      <c r="B109" s="52"/>
      <c r="C109" s="62"/>
      <c r="D109" s="63"/>
      <c r="E109" s="51"/>
      <c r="F109" s="52"/>
      <c r="G109" s="53"/>
      <c r="H109" s="52"/>
      <c r="I109" s="50"/>
    </row>
    <row r="110" spans="1:9">
      <c r="A110" s="48">
        <v>107</v>
      </c>
      <c r="B110" s="52"/>
      <c r="C110" s="62"/>
      <c r="D110" s="63"/>
      <c r="E110" s="51"/>
      <c r="F110" s="52"/>
      <c r="G110" s="53"/>
      <c r="H110" s="52"/>
      <c r="I110" s="50"/>
    </row>
    <row r="111" spans="1:9">
      <c r="A111" s="48">
        <v>108</v>
      </c>
      <c r="B111" s="52"/>
      <c r="C111" s="62"/>
      <c r="D111" s="63"/>
      <c r="E111" s="51"/>
      <c r="F111" s="52"/>
      <c r="G111" s="53"/>
      <c r="H111" s="52"/>
      <c r="I111" s="50"/>
    </row>
    <row r="112" spans="1:9">
      <c r="A112" s="48">
        <v>109</v>
      </c>
      <c r="B112" s="52"/>
      <c r="C112" s="62"/>
      <c r="D112" s="63"/>
      <c r="E112" s="51"/>
      <c r="F112" s="52"/>
      <c r="G112" s="53"/>
      <c r="H112" s="52"/>
      <c r="I112" s="50"/>
    </row>
    <row r="113" spans="1:9">
      <c r="A113" s="48">
        <v>110</v>
      </c>
      <c r="B113" s="52"/>
      <c r="C113" s="62"/>
      <c r="D113" s="63"/>
      <c r="E113" s="51"/>
      <c r="F113" s="52"/>
      <c r="G113" s="52"/>
      <c r="H113" s="52"/>
      <c r="I113" s="50"/>
    </row>
    <row r="114" spans="1:9">
      <c r="A114" s="48">
        <v>111</v>
      </c>
      <c r="B114" s="52"/>
      <c r="C114" s="62"/>
      <c r="D114" s="63"/>
      <c r="E114" s="51"/>
      <c r="F114" s="52"/>
      <c r="G114" s="52"/>
      <c r="H114" s="52"/>
      <c r="I114" s="50"/>
    </row>
    <row r="115" spans="1:9">
      <c r="A115" s="48">
        <v>112</v>
      </c>
      <c r="B115" s="52"/>
      <c r="C115" s="62"/>
      <c r="D115" s="63"/>
      <c r="E115" s="51"/>
      <c r="F115" s="52"/>
      <c r="G115" s="52"/>
      <c r="H115" s="52"/>
      <c r="I115" s="50"/>
    </row>
    <row r="116" spans="1:9">
      <c r="A116" s="48">
        <v>113</v>
      </c>
      <c r="B116" s="52"/>
      <c r="C116" s="62" t="s">
        <v>194</v>
      </c>
      <c r="D116" s="69">
        <v>369129.87</v>
      </c>
      <c r="E116" s="51"/>
      <c r="F116" s="52"/>
      <c r="G116" s="52"/>
      <c r="H116" s="52"/>
      <c r="I116" s="50"/>
    </row>
    <row r="117" spans="1:9">
      <c r="A117" s="70" t="s">
        <v>968</v>
      </c>
      <c r="B117" s="71"/>
      <c r="C117" s="72" t="s">
        <v>969</v>
      </c>
      <c r="D117" s="73"/>
      <c r="E117" s="74"/>
      <c r="F117" s="71"/>
      <c r="G117" s="71" t="s">
        <v>970</v>
      </c>
      <c r="H117" s="71"/>
      <c r="I117" s="75"/>
    </row>
  </sheetData>
  <mergeCells count="3">
    <mergeCell ref="A1:I1"/>
    <mergeCell ref="A2:B2"/>
    <mergeCell ref="G105:I105"/>
  </mergeCells>
  <dataValidations count="3">
    <dataValidation type="list" allowBlank="1" showInputMessage="1" showErrorMessage="1" sqref="F64 F92 F4:F7 F10:F11 F13:F30 F31:F60 F61:F62 F67:F68 F70:F88 F89:F90 F95:F96 F98:F117">
      <formula1>"有,无"</formula1>
    </dataValidation>
    <dataValidation type="list" allowBlank="1" showInputMessage="1" showErrorMessage="1" sqref="C1:C3">
      <formula1>"材料费,机械费,工资,福利费,招待费,差旅费,车辆费,办公费,租赁费,水电费,其他,安全费"</formula1>
    </dataValidation>
    <dataValidation type="list" allowBlank="1" showInputMessage="1" showErrorMessage="1" sqref="F1:F3">
      <formula1>"是,否"</formula1>
    </dataValidation>
  </dataValidation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19"/>
  <sheetViews>
    <sheetView topLeftCell="A107" workbookViewId="0">
      <selection activeCell="D118" sqref="D118"/>
    </sheetView>
  </sheetViews>
  <sheetFormatPr defaultColWidth="8.88333333333333" defaultRowHeight="10.5"/>
  <cols>
    <col min="1" max="1" width="5.21666666666667" style="407" customWidth="1"/>
    <col min="2" max="2" width="25.4416666666667" style="407" customWidth="1"/>
    <col min="3" max="3" width="11.8833333333333" style="407" customWidth="1"/>
    <col min="4" max="4" width="10.1083333333333" style="407" customWidth="1"/>
    <col min="5" max="5" width="29.8833333333333" style="408" customWidth="1"/>
    <col min="6" max="6" width="6.88333333333333" style="407" customWidth="1"/>
    <col min="7" max="7" width="17.2166666666667" style="407" customWidth="1"/>
    <col min="8" max="8" width="17.1083333333333" style="407" customWidth="1"/>
    <col min="9" max="9" width="8.775" style="407" customWidth="1"/>
    <col min="10" max="16384" width="8.88333333333333" style="409"/>
  </cols>
  <sheetData>
    <row r="1" ht="39.9" customHeight="1" spans="1:10">
      <c r="A1" s="268" t="s">
        <v>136</v>
      </c>
      <c r="B1" s="269"/>
      <c r="C1" s="269"/>
      <c r="D1" s="269"/>
      <c r="E1" s="270"/>
      <c r="F1" s="269"/>
      <c r="G1" s="269"/>
      <c r="H1" s="269"/>
      <c r="I1" s="269"/>
    </row>
    <row r="2" ht="28.5" customHeight="1" spans="1:10">
      <c r="A2" s="271" t="s">
        <v>198</v>
      </c>
      <c r="B2" s="271"/>
      <c r="C2" s="271"/>
      <c r="D2" s="271"/>
      <c r="E2" s="272"/>
      <c r="F2" s="271"/>
      <c r="G2" s="271"/>
      <c r="H2" s="271"/>
      <c r="I2" s="271"/>
    </row>
    <row r="3" ht="32.1" customHeight="1" spans="1:10">
      <c r="A3" s="218" t="s">
        <v>138</v>
      </c>
      <c r="B3" s="218" t="s">
        <v>139</v>
      </c>
      <c r="C3" s="218" t="s">
        <v>140</v>
      </c>
      <c r="D3" s="218" t="s">
        <v>141</v>
      </c>
      <c r="E3" s="219" t="s">
        <v>142</v>
      </c>
      <c r="F3" s="218" t="s">
        <v>143</v>
      </c>
      <c r="G3" s="218" t="s">
        <v>144</v>
      </c>
      <c r="H3" s="218" t="s">
        <v>145</v>
      </c>
      <c r="I3" s="218" t="s">
        <v>3</v>
      </c>
    </row>
    <row r="4" ht="32.1" customHeight="1" spans="1:10">
      <c r="A4" s="218">
        <v>4</v>
      </c>
      <c r="B4" s="218" t="s">
        <v>199</v>
      </c>
      <c r="C4" s="218" t="s">
        <v>200</v>
      </c>
      <c r="D4" s="218">
        <v>12000</v>
      </c>
      <c r="E4" s="219" t="s">
        <v>201</v>
      </c>
      <c r="F4" s="218" t="s">
        <v>149</v>
      </c>
      <c r="G4" s="218" t="s">
        <v>154</v>
      </c>
      <c r="H4" s="218" t="s">
        <v>157</v>
      </c>
      <c r="I4" s="218"/>
      <c r="J4" s="409" t="s">
        <v>202</v>
      </c>
    </row>
    <row r="5" ht="32.1" customHeight="1" spans="1:10">
      <c r="A5" s="218">
        <v>5</v>
      </c>
      <c r="B5" s="218" t="s">
        <v>203</v>
      </c>
      <c r="C5" s="218" t="s">
        <v>165</v>
      </c>
      <c r="D5" s="218">
        <v>40</v>
      </c>
      <c r="E5" s="219" t="s">
        <v>204</v>
      </c>
      <c r="F5" s="218" t="s">
        <v>161</v>
      </c>
      <c r="G5" s="218" t="s">
        <v>157</v>
      </c>
      <c r="H5" s="218" t="s">
        <v>151</v>
      </c>
      <c r="I5" s="218"/>
      <c r="J5" s="409" t="s">
        <v>202</v>
      </c>
    </row>
    <row r="6" ht="32.1" customHeight="1" spans="1:10">
      <c r="A6" s="218">
        <v>6</v>
      </c>
      <c r="B6" s="218" t="s">
        <v>205</v>
      </c>
      <c r="C6" s="218" t="s">
        <v>165</v>
      </c>
      <c r="D6" s="218">
        <v>55</v>
      </c>
      <c r="E6" s="219" t="s">
        <v>206</v>
      </c>
      <c r="F6" s="218" t="s">
        <v>161</v>
      </c>
      <c r="G6" s="218" t="s">
        <v>157</v>
      </c>
      <c r="H6" s="218" t="s">
        <v>151</v>
      </c>
      <c r="I6" s="218"/>
      <c r="J6" s="409" t="s">
        <v>202</v>
      </c>
    </row>
    <row r="7" ht="32.1" customHeight="1" spans="1:10">
      <c r="A7" s="218">
        <v>7</v>
      </c>
      <c r="B7" s="218" t="s">
        <v>207</v>
      </c>
      <c r="C7" s="218" t="s">
        <v>165</v>
      </c>
      <c r="D7" s="218">
        <v>20</v>
      </c>
      <c r="E7" s="219" t="s">
        <v>208</v>
      </c>
      <c r="F7" s="218" t="s">
        <v>161</v>
      </c>
      <c r="G7" s="218" t="s">
        <v>157</v>
      </c>
      <c r="H7" s="218" t="s">
        <v>151</v>
      </c>
      <c r="I7" s="218"/>
      <c r="J7" s="409" t="s">
        <v>202</v>
      </c>
    </row>
    <row r="8" ht="32.1" customHeight="1" spans="1:10">
      <c r="A8" s="218">
        <v>8</v>
      </c>
      <c r="B8" s="218" t="s">
        <v>209</v>
      </c>
      <c r="C8" s="218" t="s">
        <v>165</v>
      </c>
      <c r="D8" s="218">
        <v>155</v>
      </c>
      <c r="E8" s="219" t="s">
        <v>210</v>
      </c>
      <c r="F8" s="218" t="s">
        <v>149</v>
      </c>
      <c r="G8" s="218" t="s">
        <v>157</v>
      </c>
      <c r="H8" s="218" t="s">
        <v>151</v>
      </c>
      <c r="I8" s="218"/>
      <c r="J8" s="409" t="s">
        <v>202</v>
      </c>
    </row>
    <row r="9" ht="32.1" customHeight="1" spans="1:10">
      <c r="A9" s="218">
        <v>9</v>
      </c>
      <c r="B9" s="218" t="s">
        <v>211</v>
      </c>
      <c r="C9" s="218" t="s">
        <v>165</v>
      </c>
      <c r="D9" s="218">
        <v>212</v>
      </c>
      <c r="E9" s="219" t="s">
        <v>212</v>
      </c>
      <c r="F9" s="218" t="s">
        <v>149</v>
      </c>
      <c r="G9" s="218" t="s">
        <v>157</v>
      </c>
      <c r="H9" s="218" t="s">
        <v>151</v>
      </c>
      <c r="I9" s="218"/>
      <c r="J9" s="409" t="s">
        <v>202</v>
      </c>
    </row>
    <row r="10" ht="32.1" customHeight="1" spans="1:10">
      <c r="A10" s="218">
        <v>10</v>
      </c>
      <c r="B10" s="218" t="s">
        <v>213</v>
      </c>
      <c r="C10" s="218" t="s">
        <v>165</v>
      </c>
      <c r="D10" s="218">
        <v>413</v>
      </c>
      <c r="E10" s="219" t="s">
        <v>214</v>
      </c>
      <c r="F10" s="218" t="s">
        <v>149</v>
      </c>
      <c r="G10" s="218" t="s">
        <v>157</v>
      </c>
      <c r="H10" s="218" t="s">
        <v>151</v>
      </c>
      <c r="I10" s="218"/>
      <c r="J10" s="409" t="s">
        <v>202</v>
      </c>
    </row>
    <row r="11" ht="32.1" customHeight="1" spans="1:10">
      <c r="A11" s="218">
        <v>11</v>
      </c>
      <c r="B11" s="218" t="s">
        <v>215</v>
      </c>
      <c r="C11" s="218" t="s">
        <v>216</v>
      </c>
      <c r="D11" s="218">
        <v>556</v>
      </c>
      <c r="E11" s="219" t="s">
        <v>217</v>
      </c>
      <c r="F11" s="218" t="s">
        <v>149</v>
      </c>
      <c r="G11" s="218" t="s">
        <v>157</v>
      </c>
      <c r="H11" s="218" t="s">
        <v>151</v>
      </c>
      <c r="I11" s="218"/>
      <c r="J11" s="409" t="s">
        <v>202</v>
      </c>
    </row>
    <row r="12" ht="32.1" customHeight="1" spans="1:10">
      <c r="A12" s="218">
        <v>12</v>
      </c>
      <c r="B12" s="218" t="s">
        <v>218</v>
      </c>
      <c r="C12" s="218" t="s">
        <v>165</v>
      </c>
      <c r="D12" s="218">
        <v>30</v>
      </c>
      <c r="E12" s="219" t="s">
        <v>219</v>
      </c>
      <c r="F12" s="218" t="s">
        <v>161</v>
      </c>
      <c r="G12" s="218" t="s">
        <v>157</v>
      </c>
      <c r="H12" s="218" t="s">
        <v>151</v>
      </c>
      <c r="I12" s="218"/>
    </row>
    <row r="13" ht="32.1" customHeight="1" spans="1:10">
      <c r="A13" s="218">
        <v>13</v>
      </c>
      <c r="B13" s="218" t="s">
        <v>220</v>
      </c>
      <c r="C13" s="218" t="s">
        <v>216</v>
      </c>
      <c r="D13" s="218">
        <v>188</v>
      </c>
      <c r="E13" s="219" t="s">
        <v>221</v>
      </c>
      <c r="F13" s="218" t="s">
        <v>161</v>
      </c>
      <c r="G13" s="218" t="s">
        <v>157</v>
      </c>
      <c r="H13" s="218" t="s">
        <v>151</v>
      </c>
      <c r="I13" s="218"/>
      <c r="J13" s="409" t="s">
        <v>202</v>
      </c>
    </row>
    <row r="14" ht="32.1" customHeight="1" spans="1:10">
      <c r="A14" s="218">
        <v>14</v>
      </c>
      <c r="B14" s="218" t="s">
        <v>222</v>
      </c>
      <c r="C14" s="218" t="s">
        <v>216</v>
      </c>
      <c r="D14" s="218">
        <v>1398</v>
      </c>
      <c r="E14" s="219" t="s">
        <v>223</v>
      </c>
      <c r="F14" s="218" t="s">
        <v>149</v>
      </c>
      <c r="G14" s="218" t="s">
        <v>157</v>
      </c>
      <c r="H14" s="218" t="s">
        <v>151</v>
      </c>
      <c r="I14" s="218"/>
      <c r="J14" s="409" t="s">
        <v>202</v>
      </c>
    </row>
    <row r="15" ht="32.1" customHeight="1" spans="1:10">
      <c r="A15" s="218">
        <v>15</v>
      </c>
      <c r="B15" s="218" t="s">
        <v>224</v>
      </c>
      <c r="C15" s="218" t="s">
        <v>216</v>
      </c>
      <c r="D15" s="218">
        <v>175</v>
      </c>
      <c r="E15" s="219" t="s">
        <v>225</v>
      </c>
      <c r="F15" s="218" t="s">
        <v>161</v>
      </c>
      <c r="G15" s="218" t="s">
        <v>154</v>
      </c>
      <c r="H15" s="218" t="s">
        <v>157</v>
      </c>
      <c r="I15" s="218"/>
    </row>
    <row r="16" ht="32.1" customHeight="1" spans="1:10">
      <c r="A16" s="218">
        <v>16</v>
      </c>
      <c r="B16" s="218" t="s">
        <v>226</v>
      </c>
      <c r="C16" s="218" t="s">
        <v>147</v>
      </c>
      <c r="D16" s="218">
        <v>145</v>
      </c>
      <c r="E16" s="219" t="s">
        <v>227</v>
      </c>
      <c r="F16" s="218" t="s">
        <v>149</v>
      </c>
      <c r="G16" s="218" t="s">
        <v>150</v>
      </c>
      <c r="H16" s="218" t="s">
        <v>154</v>
      </c>
      <c r="I16" s="218"/>
      <c r="J16" s="409" t="s">
        <v>202</v>
      </c>
    </row>
    <row r="17" ht="32.1" customHeight="1" spans="1:10">
      <c r="A17" s="218">
        <v>17</v>
      </c>
      <c r="B17" s="218" t="s">
        <v>228</v>
      </c>
      <c r="C17" s="218" t="s">
        <v>147</v>
      </c>
      <c r="D17" s="218">
        <v>230</v>
      </c>
      <c r="E17" s="219" t="s">
        <v>229</v>
      </c>
      <c r="F17" s="218" t="s">
        <v>149</v>
      </c>
      <c r="G17" s="218" t="s">
        <v>150</v>
      </c>
      <c r="H17" s="218" t="s">
        <v>154</v>
      </c>
      <c r="I17" s="218"/>
      <c r="J17" s="409" t="s">
        <v>202</v>
      </c>
    </row>
    <row r="18" ht="32.1" customHeight="1" spans="1:10">
      <c r="A18" s="218">
        <v>18</v>
      </c>
      <c r="B18" s="218" t="s">
        <v>230</v>
      </c>
      <c r="C18" s="218" t="s">
        <v>147</v>
      </c>
      <c r="D18" s="218">
        <v>151</v>
      </c>
      <c r="E18" s="219" t="s">
        <v>231</v>
      </c>
      <c r="F18" s="218" t="s">
        <v>161</v>
      </c>
      <c r="G18" s="218" t="s">
        <v>150</v>
      </c>
      <c r="H18" s="218" t="s">
        <v>154</v>
      </c>
      <c r="I18" s="218"/>
    </row>
    <row r="19" ht="32.1" customHeight="1" spans="1:10">
      <c r="A19" s="218">
        <v>19</v>
      </c>
      <c r="B19" s="218" t="s">
        <v>232</v>
      </c>
      <c r="C19" s="218" t="s">
        <v>147</v>
      </c>
      <c r="D19" s="218">
        <v>1007</v>
      </c>
      <c r="E19" s="219" t="s">
        <v>233</v>
      </c>
      <c r="F19" s="218" t="s">
        <v>149</v>
      </c>
      <c r="G19" s="218" t="s">
        <v>150</v>
      </c>
      <c r="H19" s="218" t="s">
        <v>154</v>
      </c>
      <c r="I19" s="218"/>
      <c r="J19" s="409" t="s">
        <v>202</v>
      </c>
    </row>
    <row r="20" ht="32.1" customHeight="1" spans="1:10">
      <c r="A20" s="218">
        <v>20</v>
      </c>
      <c r="B20" s="218" t="s">
        <v>234</v>
      </c>
      <c r="C20" s="218" t="s">
        <v>159</v>
      </c>
      <c r="D20" s="218">
        <v>200</v>
      </c>
      <c r="E20" s="219" t="s">
        <v>235</v>
      </c>
      <c r="F20" s="218" t="s">
        <v>149</v>
      </c>
      <c r="G20" s="218" t="s">
        <v>150</v>
      </c>
      <c r="H20" s="218" t="s">
        <v>154</v>
      </c>
      <c r="I20" s="218"/>
      <c r="J20" s="409" t="s">
        <v>202</v>
      </c>
    </row>
    <row r="21" ht="32.1" customHeight="1" spans="1:10">
      <c r="A21" s="218">
        <v>21</v>
      </c>
      <c r="B21" s="218" t="s">
        <v>230</v>
      </c>
      <c r="C21" s="218" t="s">
        <v>147</v>
      </c>
      <c r="D21" s="218">
        <v>108.81</v>
      </c>
      <c r="E21" s="219" t="s">
        <v>236</v>
      </c>
      <c r="F21" s="218" t="s">
        <v>149</v>
      </c>
      <c r="G21" s="218" t="s">
        <v>150</v>
      </c>
      <c r="H21" s="218" t="s">
        <v>154</v>
      </c>
      <c r="I21" s="218"/>
      <c r="J21" s="409" t="s">
        <v>202</v>
      </c>
    </row>
    <row r="22" ht="32.1" customHeight="1" spans="1:10">
      <c r="A22" s="218">
        <v>22</v>
      </c>
      <c r="B22" s="218" t="s">
        <v>237</v>
      </c>
      <c r="C22" s="218" t="s">
        <v>147</v>
      </c>
      <c r="D22" s="218">
        <v>3128</v>
      </c>
      <c r="E22" s="219" t="s">
        <v>238</v>
      </c>
      <c r="F22" s="218" t="s">
        <v>149</v>
      </c>
      <c r="G22" s="218" t="s">
        <v>150</v>
      </c>
      <c r="H22" s="218" t="s">
        <v>154</v>
      </c>
      <c r="I22" s="218"/>
      <c r="J22" s="409" t="s">
        <v>202</v>
      </c>
    </row>
    <row r="23" ht="32.1" customHeight="1" spans="1:10">
      <c r="A23" s="218">
        <v>23</v>
      </c>
      <c r="B23" s="218" t="s">
        <v>239</v>
      </c>
      <c r="C23" s="218" t="s">
        <v>147</v>
      </c>
      <c r="D23" s="218">
        <v>10</v>
      </c>
      <c r="E23" s="219" t="s">
        <v>240</v>
      </c>
      <c r="F23" s="218" t="s">
        <v>149</v>
      </c>
      <c r="G23" s="218" t="s">
        <v>150</v>
      </c>
      <c r="H23" s="218" t="s">
        <v>154</v>
      </c>
      <c r="I23" s="218"/>
      <c r="J23" s="409" t="s">
        <v>202</v>
      </c>
    </row>
    <row r="24" ht="32.1" customHeight="1" spans="1:10">
      <c r="A24" s="218">
        <v>24</v>
      </c>
      <c r="B24" s="218" t="s">
        <v>230</v>
      </c>
      <c r="C24" s="218" t="s">
        <v>147</v>
      </c>
      <c r="D24" s="218">
        <v>75.5</v>
      </c>
      <c r="E24" s="219" t="s">
        <v>241</v>
      </c>
      <c r="F24" s="218" t="s">
        <v>149</v>
      </c>
      <c r="G24" s="218" t="s">
        <v>150</v>
      </c>
      <c r="H24" s="218" t="s">
        <v>154</v>
      </c>
      <c r="I24" s="218"/>
      <c r="J24" s="409" t="s">
        <v>202</v>
      </c>
    </row>
    <row r="25" ht="32.1" customHeight="1" spans="1:10">
      <c r="A25" s="218">
        <v>25</v>
      </c>
      <c r="B25" s="218" t="s">
        <v>242</v>
      </c>
      <c r="C25" s="218" t="s">
        <v>181</v>
      </c>
      <c r="D25" s="218">
        <v>565</v>
      </c>
      <c r="E25" s="219" t="s">
        <v>243</v>
      </c>
      <c r="F25" s="218" t="s">
        <v>149</v>
      </c>
      <c r="G25" s="218" t="s">
        <v>244</v>
      </c>
      <c r="H25" s="218" t="s">
        <v>150</v>
      </c>
      <c r="I25" s="218"/>
      <c r="J25" s="409" t="s">
        <v>202</v>
      </c>
    </row>
    <row r="26" ht="32.1" customHeight="1" spans="1:10">
      <c r="A26" s="218">
        <v>26</v>
      </c>
      <c r="B26" s="218" t="s">
        <v>245</v>
      </c>
      <c r="C26" s="218" t="s">
        <v>159</v>
      </c>
      <c r="D26" s="218">
        <v>100</v>
      </c>
      <c r="E26" s="219" t="s">
        <v>246</v>
      </c>
      <c r="F26" s="218" t="s">
        <v>161</v>
      </c>
      <c r="G26" s="218" t="s">
        <v>157</v>
      </c>
      <c r="H26" s="218" t="s">
        <v>150</v>
      </c>
      <c r="I26" s="218"/>
      <c r="J26" s="409" t="s">
        <v>202</v>
      </c>
    </row>
    <row r="27" ht="32.1" customHeight="1" spans="1:10">
      <c r="A27" s="218">
        <v>27</v>
      </c>
      <c r="B27" s="218" t="s">
        <v>247</v>
      </c>
      <c r="C27" s="218" t="s">
        <v>159</v>
      </c>
      <c r="D27" s="218">
        <v>1430</v>
      </c>
      <c r="E27" s="219" t="s">
        <v>248</v>
      </c>
      <c r="F27" s="218" t="s">
        <v>149</v>
      </c>
      <c r="G27" s="218" t="s">
        <v>157</v>
      </c>
      <c r="H27" s="218" t="s">
        <v>151</v>
      </c>
      <c r="I27" s="218"/>
      <c r="J27" s="409" t="s">
        <v>202</v>
      </c>
    </row>
    <row r="28" ht="32.1" customHeight="1" spans="1:10">
      <c r="A28" s="218">
        <v>28</v>
      </c>
      <c r="B28" s="218" t="s">
        <v>249</v>
      </c>
      <c r="C28" s="218" t="s">
        <v>159</v>
      </c>
      <c r="D28" s="218">
        <v>720</v>
      </c>
      <c r="E28" s="219" t="s">
        <v>250</v>
      </c>
      <c r="F28" s="218" t="s">
        <v>149</v>
      </c>
      <c r="G28" s="218" t="s">
        <v>154</v>
      </c>
      <c r="H28" s="218" t="s">
        <v>157</v>
      </c>
      <c r="I28" s="218"/>
      <c r="J28" s="409" t="s">
        <v>202</v>
      </c>
    </row>
    <row r="29" ht="32.1" customHeight="1" spans="1:10">
      <c r="A29" s="218">
        <v>29</v>
      </c>
      <c r="B29" s="218" t="s">
        <v>13</v>
      </c>
      <c r="C29" s="218" t="s">
        <v>159</v>
      </c>
      <c r="D29" s="218">
        <v>450</v>
      </c>
      <c r="E29" s="219" t="s">
        <v>251</v>
      </c>
      <c r="F29" s="218" t="s">
        <v>149</v>
      </c>
      <c r="G29" s="218" t="s">
        <v>154</v>
      </c>
      <c r="H29" s="218" t="s">
        <v>157</v>
      </c>
      <c r="I29" s="218"/>
      <c r="J29" s="409" t="s">
        <v>202</v>
      </c>
    </row>
    <row r="30" ht="32.1" customHeight="1" spans="1:10">
      <c r="A30" s="218">
        <v>30</v>
      </c>
      <c r="B30" s="218" t="s">
        <v>252</v>
      </c>
      <c r="C30" s="218" t="s">
        <v>159</v>
      </c>
      <c r="D30" s="218">
        <v>15</v>
      </c>
      <c r="E30" s="219" t="s">
        <v>253</v>
      </c>
      <c r="F30" s="218" t="s">
        <v>161</v>
      </c>
      <c r="G30" s="218" t="s">
        <v>157</v>
      </c>
      <c r="H30" s="218" t="s">
        <v>151</v>
      </c>
      <c r="I30" s="218"/>
    </row>
    <row r="31" ht="32.1" customHeight="1" spans="1:10">
      <c r="A31" s="218">
        <v>31</v>
      </c>
      <c r="B31" s="218" t="s">
        <v>254</v>
      </c>
      <c r="C31" s="218" t="s">
        <v>200</v>
      </c>
      <c r="D31" s="218">
        <v>100</v>
      </c>
      <c r="E31" s="219" t="s">
        <v>255</v>
      </c>
      <c r="F31" s="218" t="s">
        <v>161</v>
      </c>
      <c r="G31" s="218" t="s">
        <v>154</v>
      </c>
      <c r="H31" s="218" t="s">
        <v>157</v>
      </c>
      <c r="I31" s="218"/>
    </row>
    <row r="32" ht="32.1" customHeight="1" spans="1:10">
      <c r="A32" s="218">
        <v>32</v>
      </c>
      <c r="B32" s="218" t="s">
        <v>256</v>
      </c>
      <c r="C32" s="218" t="s">
        <v>147</v>
      </c>
      <c r="D32" s="218">
        <v>1692.07</v>
      </c>
      <c r="E32" s="219" t="s">
        <v>257</v>
      </c>
      <c r="F32" s="218" t="s">
        <v>149</v>
      </c>
      <c r="G32" s="218" t="s">
        <v>157</v>
      </c>
      <c r="H32" s="218" t="s">
        <v>154</v>
      </c>
      <c r="I32" s="218"/>
      <c r="J32" s="409" t="s">
        <v>202</v>
      </c>
    </row>
    <row r="33" ht="32.1" customHeight="1" spans="1:9">
      <c r="A33" s="218">
        <v>33</v>
      </c>
      <c r="B33" s="218" t="s">
        <v>258</v>
      </c>
      <c r="C33" s="218" t="s">
        <v>147</v>
      </c>
      <c r="D33" s="218">
        <v>210</v>
      </c>
      <c r="E33" s="219" t="s">
        <v>259</v>
      </c>
      <c r="F33" s="218" t="s">
        <v>161</v>
      </c>
      <c r="G33" s="218" t="s">
        <v>154</v>
      </c>
      <c r="H33" s="218" t="s">
        <v>157</v>
      </c>
      <c r="I33" s="218"/>
    </row>
    <row r="34" ht="32.1" customHeight="1" spans="1:9">
      <c r="A34" s="218">
        <v>34</v>
      </c>
      <c r="B34" s="218" t="s">
        <v>260</v>
      </c>
      <c r="C34" s="218" t="s">
        <v>147</v>
      </c>
      <c r="D34" s="218">
        <v>2</v>
      </c>
      <c r="E34" s="219" t="s">
        <v>261</v>
      </c>
      <c r="F34" s="218" t="s">
        <v>161</v>
      </c>
      <c r="G34" s="218" t="s">
        <v>157</v>
      </c>
      <c r="H34" s="218" t="s">
        <v>151</v>
      </c>
      <c r="I34" s="218"/>
    </row>
    <row r="35" ht="32.1" customHeight="1" spans="1:9">
      <c r="A35" s="218">
        <v>35</v>
      </c>
      <c r="B35" s="218" t="s">
        <v>262</v>
      </c>
      <c r="C35" s="218" t="s">
        <v>216</v>
      </c>
      <c r="D35" s="218">
        <v>50</v>
      </c>
      <c r="E35" s="219" t="s">
        <v>263</v>
      </c>
      <c r="F35" s="218" t="s">
        <v>161</v>
      </c>
      <c r="G35" s="218" t="s">
        <v>157</v>
      </c>
      <c r="H35" s="218" t="s">
        <v>151</v>
      </c>
      <c r="I35" s="218"/>
    </row>
    <row r="36" ht="32.1" customHeight="1" spans="1:9">
      <c r="A36" s="218">
        <v>36</v>
      </c>
      <c r="B36" s="218" t="s">
        <v>260</v>
      </c>
      <c r="C36" s="218" t="s">
        <v>147</v>
      </c>
      <c r="D36" s="218">
        <v>3.5</v>
      </c>
      <c r="E36" s="219" t="s">
        <v>264</v>
      </c>
      <c r="F36" s="218" t="s">
        <v>161</v>
      </c>
      <c r="G36" s="218" t="s">
        <v>151</v>
      </c>
      <c r="H36" s="218" t="s">
        <v>157</v>
      </c>
      <c r="I36" s="218"/>
    </row>
    <row r="37" ht="32.1" customHeight="1" spans="1:9">
      <c r="A37" s="218">
        <v>37</v>
      </c>
      <c r="B37" s="218" t="s">
        <v>260</v>
      </c>
      <c r="C37" s="218" t="s">
        <v>147</v>
      </c>
      <c r="D37" s="218">
        <v>3.5</v>
      </c>
      <c r="E37" s="219" t="s">
        <v>265</v>
      </c>
      <c r="F37" s="218" t="s">
        <v>161</v>
      </c>
      <c r="G37" s="218" t="s">
        <v>151</v>
      </c>
      <c r="H37" s="218" t="s">
        <v>157</v>
      </c>
      <c r="I37" s="218"/>
    </row>
    <row r="38" ht="32.1" customHeight="1" spans="1:9">
      <c r="A38" s="218">
        <v>38</v>
      </c>
      <c r="B38" s="218" t="s">
        <v>266</v>
      </c>
      <c r="C38" s="218" t="s">
        <v>216</v>
      </c>
      <c r="D38" s="218">
        <v>70</v>
      </c>
      <c r="E38" s="219" t="s">
        <v>267</v>
      </c>
      <c r="F38" s="218" t="s">
        <v>161</v>
      </c>
      <c r="G38" s="218" t="s">
        <v>151</v>
      </c>
      <c r="H38" s="218" t="s">
        <v>151</v>
      </c>
      <c r="I38" s="218"/>
    </row>
    <row r="39" ht="32.1" customHeight="1" spans="1:9">
      <c r="A39" s="218">
        <v>39</v>
      </c>
      <c r="B39" s="218" t="s">
        <v>268</v>
      </c>
      <c r="C39" s="218" t="s">
        <v>216</v>
      </c>
      <c r="D39" s="218">
        <v>82.98</v>
      </c>
      <c r="E39" s="219" t="s">
        <v>269</v>
      </c>
      <c r="F39" s="218" t="s">
        <v>161</v>
      </c>
      <c r="G39" s="218" t="s">
        <v>157</v>
      </c>
      <c r="H39" s="218" t="s">
        <v>151</v>
      </c>
      <c r="I39" s="218"/>
    </row>
    <row r="40" ht="32.1" customHeight="1" spans="1:9">
      <c r="A40" s="218">
        <v>40</v>
      </c>
      <c r="B40" s="218" t="s">
        <v>270</v>
      </c>
      <c r="C40" s="218" t="s">
        <v>147</v>
      </c>
      <c r="D40" s="218">
        <v>2</v>
      </c>
      <c r="E40" s="219" t="s">
        <v>271</v>
      </c>
      <c r="F40" s="218" t="s">
        <v>161</v>
      </c>
      <c r="G40" s="218" t="s">
        <v>157</v>
      </c>
      <c r="H40" s="218" t="s">
        <v>151</v>
      </c>
      <c r="I40" s="218"/>
    </row>
    <row r="41" ht="32.1" customHeight="1" spans="1:9">
      <c r="A41" s="218">
        <v>41</v>
      </c>
      <c r="B41" s="218" t="s">
        <v>272</v>
      </c>
      <c r="C41" s="218" t="s">
        <v>216</v>
      </c>
      <c r="D41" s="218">
        <v>18</v>
      </c>
      <c r="E41" s="219" t="s">
        <v>273</v>
      </c>
      <c r="F41" s="218" t="s">
        <v>161</v>
      </c>
      <c r="G41" s="218" t="s">
        <v>274</v>
      </c>
      <c r="H41" s="218" t="s">
        <v>157</v>
      </c>
      <c r="I41" s="218"/>
    </row>
    <row r="42" ht="32.1" customHeight="1" spans="1:9">
      <c r="A42" s="218">
        <v>42</v>
      </c>
      <c r="B42" s="218" t="s">
        <v>260</v>
      </c>
      <c r="C42" s="218" t="s">
        <v>147</v>
      </c>
      <c r="D42" s="218">
        <v>5.5</v>
      </c>
      <c r="E42" s="219" t="s">
        <v>275</v>
      </c>
      <c r="F42" s="218" t="s">
        <v>161</v>
      </c>
      <c r="G42" s="218" t="s">
        <v>151</v>
      </c>
      <c r="H42" s="218" t="s">
        <v>154</v>
      </c>
      <c r="I42" s="218"/>
    </row>
    <row r="43" ht="32.1" customHeight="1" spans="1:9">
      <c r="A43" s="218">
        <v>43</v>
      </c>
      <c r="B43" s="218" t="s">
        <v>260</v>
      </c>
      <c r="C43" s="218" t="s">
        <v>147</v>
      </c>
      <c r="D43" s="218">
        <v>2</v>
      </c>
      <c r="E43" s="219" t="s">
        <v>276</v>
      </c>
      <c r="F43" s="218" t="s">
        <v>161</v>
      </c>
      <c r="G43" s="218" t="s">
        <v>151</v>
      </c>
      <c r="H43" s="218" t="s">
        <v>157</v>
      </c>
      <c r="I43" s="218"/>
    </row>
    <row r="44" ht="32.1" customHeight="1" spans="1:9">
      <c r="A44" s="218">
        <v>44</v>
      </c>
      <c r="B44" s="218" t="s">
        <v>277</v>
      </c>
      <c r="C44" s="218" t="s">
        <v>216</v>
      </c>
      <c r="D44" s="218">
        <v>39.5</v>
      </c>
      <c r="E44" s="219" t="s">
        <v>278</v>
      </c>
      <c r="F44" s="218" t="s">
        <v>161</v>
      </c>
      <c r="G44" s="218" t="s">
        <v>157</v>
      </c>
      <c r="H44" s="218" t="s">
        <v>151</v>
      </c>
      <c r="I44" s="218"/>
    </row>
    <row r="45" ht="32.1" customHeight="1" spans="1:9">
      <c r="A45" s="218">
        <v>45</v>
      </c>
      <c r="B45" s="218" t="s">
        <v>260</v>
      </c>
      <c r="C45" s="218" t="s">
        <v>147</v>
      </c>
      <c r="D45" s="218">
        <v>4</v>
      </c>
      <c r="E45" s="219" t="s">
        <v>279</v>
      </c>
      <c r="F45" s="218" t="s">
        <v>161</v>
      </c>
      <c r="G45" s="218" t="s">
        <v>151</v>
      </c>
      <c r="H45" s="218" t="s">
        <v>157</v>
      </c>
      <c r="I45" s="218"/>
    </row>
    <row r="46" ht="32.1" customHeight="1" spans="1:9">
      <c r="A46" s="218">
        <v>46</v>
      </c>
      <c r="B46" s="218" t="s">
        <v>277</v>
      </c>
      <c r="C46" s="218" t="s">
        <v>216</v>
      </c>
      <c r="D46" s="218">
        <v>59</v>
      </c>
      <c r="E46" s="219" t="s">
        <v>280</v>
      </c>
      <c r="F46" s="218" t="s">
        <v>161</v>
      </c>
      <c r="G46" s="218" t="s">
        <v>157</v>
      </c>
      <c r="H46" s="218" t="s">
        <v>151</v>
      </c>
      <c r="I46" s="218"/>
    </row>
    <row r="47" ht="32.1" customHeight="1" spans="1:9">
      <c r="A47" s="218">
        <v>47</v>
      </c>
      <c r="B47" s="218" t="s">
        <v>260</v>
      </c>
      <c r="C47" s="218" t="s">
        <v>147</v>
      </c>
      <c r="D47" s="218">
        <v>3.5</v>
      </c>
      <c r="E47" s="219" t="s">
        <v>281</v>
      </c>
      <c r="F47" s="218" t="s">
        <v>161</v>
      </c>
      <c r="G47" s="218" t="s">
        <v>151</v>
      </c>
      <c r="H47" s="218" t="s">
        <v>157</v>
      </c>
      <c r="I47" s="218"/>
    </row>
    <row r="48" ht="32.1" customHeight="1" spans="1:9">
      <c r="A48" s="218">
        <v>48</v>
      </c>
      <c r="B48" s="218" t="s">
        <v>282</v>
      </c>
      <c r="C48" s="218" t="s">
        <v>147</v>
      </c>
      <c r="D48" s="218">
        <v>2</v>
      </c>
      <c r="E48" s="219" t="s">
        <v>283</v>
      </c>
      <c r="F48" s="218" t="s">
        <v>161</v>
      </c>
      <c r="G48" s="218" t="s">
        <v>157</v>
      </c>
      <c r="H48" s="218" t="s">
        <v>151</v>
      </c>
      <c r="I48" s="218"/>
    </row>
    <row r="49" ht="32.1" customHeight="1" spans="1:10">
      <c r="A49" s="218">
        <v>49</v>
      </c>
      <c r="B49" s="218" t="s">
        <v>284</v>
      </c>
      <c r="C49" s="218" t="s">
        <v>216</v>
      </c>
      <c r="D49" s="218">
        <v>128</v>
      </c>
      <c r="E49" s="219" t="s">
        <v>285</v>
      </c>
      <c r="F49" s="218" t="s">
        <v>161</v>
      </c>
      <c r="G49" s="218" t="s">
        <v>157</v>
      </c>
      <c r="H49" s="218" t="s">
        <v>151</v>
      </c>
      <c r="I49" s="218"/>
      <c r="J49" s="409" t="s">
        <v>202</v>
      </c>
    </row>
    <row r="50" ht="32.1" customHeight="1" spans="1:10">
      <c r="A50" s="218">
        <v>50</v>
      </c>
      <c r="B50" s="218" t="s">
        <v>277</v>
      </c>
      <c r="C50" s="218" t="s">
        <v>216</v>
      </c>
      <c r="D50" s="218">
        <v>34</v>
      </c>
      <c r="E50" s="219" t="s">
        <v>286</v>
      </c>
      <c r="F50" s="218" t="s">
        <v>161</v>
      </c>
      <c r="G50" s="218" t="s">
        <v>157</v>
      </c>
      <c r="H50" s="218" t="s">
        <v>151</v>
      </c>
      <c r="I50" s="218"/>
    </row>
    <row r="51" ht="32.1" customHeight="1" spans="1:10">
      <c r="A51" s="218">
        <v>51</v>
      </c>
      <c r="B51" s="218" t="s">
        <v>287</v>
      </c>
      <c r="C51" s="218" t="s">
        <v>216</v>
      </c>
      <c r="D51" s="218">
        <v>3500</v>
      </c>
      <c r="E51" s="219" t="s">
        <v>288</v>
      </c>
      <c r="F51" s="218" t="s">
        <v>149</v>
      </c>
      <c r="G51" s="218" t="s">
        <v>157</v>
      </c>
      <c r="H51" s="218" t="s">
        <v>151</v>
      </c>
      <c r="I51" s="218"/>
      <c r="J51" s="409" t="s">
        <v>202</v>
      </c>
    </row>
    <row r="52" ht="32.1" customHeight="1" spans="1:10">
      <c r="A52" s="218">
        <v>52</v>
      </c>
      <c r="B52" s="218" t="s">
        <v>289</v>
      </c>
      <c r="C52" s="218" t="s">
        <v>216</v>
      </c>
      <c r="D52" s="218">
        <v>1275</v>
      </c>
      <c r="E52" s="219" t="s">
        <v>290</v>
      </c>
      <c r="F52" s="218" t="s">
        <v>149</v>
      </c>
      <c r="G52" s="218" t="s">
        <v>157</v>
      </c>
      <c r="H52" s="218" t="s">
        <v>151</v>
      </c>
      <c r="I52" s="218"/>
      <c r="J52" s="409" t="s">
        <v>202</v>
      </c>
    </row>
    <row r="53" ht="32.1" customHeight="1" spans="1:10">
      <c r="A53" s="218">
        <v>53</v>
      </c>
      <c r="B53" s="218" t="s">
        <v>291</v>
      </c>
      <c r="C53" s="218" t="s">
        <v>216</v>
      </c>
      <c r="D53" s="218">
        <v>2640</v>
      </c>
      <c r="E53" s="219" t="s">
        <v>292</v>
      </c>
      <c r="F53" s="218" t="s">
        <v>149</v>
      </c>
      <c r="G53" s="218" t="s">
        <v>157</v>
      </c>
      <c r="H53" s="218" t="s">
        <v>154</v>
      </c>
      <c r="I53" s="218"/>
      <c r="J53" s="409" t="s">
        <v>202</v>
      </c>
    </row>
    <row r="54" ht="32.1" customHeight="1" spans="1:10">
      <c r="A54" s="218">
        <v>54</v>
      </c>
      <c r="B54" s="218" t="s">
        <v>293</v>
      </c>
      <c r="C54" s="218" t="s">
        <v>216</v>
      </c>
      <c r="D54" s="218">
        <v>355</v>
      </c>
      <c r="E54" s="219" t="s">
        <v>294</v>
      </c>
      <c r="F54" s="218" t="s">
        <v>161</v>
      </c>
      <c r="G54" s="218" t="s">
        <v>157</v>
      </c>
      <c r="H54" s="218" t="s">
        <v>151</v>
      </c>
      <c r="I54" s="218"/>
      <c r="J54" s="409" t="s">
        <v>202</v>
      </c>
    </row>
    <row r="55" ht="32.1" customHeight="1" spans="1:10">
      <c r="A55" s="218">
        <v>55</v>
      </c>
      <c r="B55" s="218" t="s">
        <v>295</v>
      </c>
      <c r="C55" s="218" t="s">
        <v>216</v>
      </c>
      <c r="D55" s="218">
        <v>420</v>
      </c>
      <c r="E55" s="219" t="s">
        <v>296</v>
      </c>
      <c r="F55" s="218" t="s">
        <v>149</v>
      </c>
      <c r="G55" s="218" t="s">
        <v>157</v>
      </c>
      <c r="H55" s="218" t="s">
        <v>151</v>
      </c>
      <c r="I55" s="218"/>
      <c r="J55" s="409" t="s">
        <v>202</v>
      </c>
    </row>
    <row r="56" ht="32.1" customHeight="1" spans="1:10">
      <c r="A56" s="218">
        <v>56</v>
      </c>
      <c r="B56" s="218" t="s">
        <v>297</v>
      </c>
      <c r="C56" s="218" t="s">
        <v>216</v>
      </c>
      <c r="D56" s="218">
        <v>355</v>
      </c>
      <c r="E56" s="219" t="s">
        <v>298</v>
      </c>
      <c r="F56" s="218" t="s">
        <v>161</v>
      </c>
      <c r="G56" s="218" t="s">
        <v>157</v>
      </c>
      <c r="H56" s="218" t="s">
        <v>151</v>
      </c>
      <c r="I56" s="218"/>
      <c r="J56" s="409" t="s">
        <v>202</v>
      </c>
    </row>
    <row r="57" ht="32.1" customHeight="1" spans="1:10">
      <c r="A57" s="218">
        <v>57</v>
      </c>
      <c r="B57" s="218" t="s">
        <v>299</v>
      </c>
      <c r="C57" s="218" t="s">
        <v>171</v>
      </c>
      <c r="D57" s="218">
        <v>41</v>
      </c>
      <c r="E57" s="219" t="s">
        <v>300</v>
      </c>
      <c r="F57" s="218" t="s">
        <v>161</v>
      </c>
      <c r="G57" s="218" t="s">
        <v>151</v>
      </c>
      <c r="H57" s="218" t="s">
        <v>157</v>
      </c>
      <c r="I57" s="218"/>
      <c r="J57" s="409" t="s">
        <v>202</v>
      </c>
    </row>
    <row r="58" ht="32.1" customHeight="1" spans="1:10">
      <c r="A58" s="218">
        <v>58</v>
      </c>
      <c r="B58" s="218" t="s">
        <v>301</v>
      </c>
      <c r="C58" s="218" t="s">
        <v>216</v>
      </c>
      <c r="D58" s="218">
        <v>520</v>
      </c>
      <c r="E58" s="219" t="s">
        <v>302</v>
      </c>
      <c r="F58" s="218" t="s">
        <v>149</v>
      </c>
      <c r="G58" s="218" t="s">
        <v>157</v>
      </c>
      <c r="H58" s="218" t="s">
        <v>151</v>
      </c>
      <c r="I58" s="218"/>
      <c r="J58" s="409" t="s">
        <v>202</v>
      </c>
    </row>
    <row r="59" ht="32.1" customHeight="1" spans="1:10">
      <c r="A59" s="218">
        <v>59</v>
      </c>
      <c r="B59" s="218" t="s">
        <v>303</v>
      </c>
      <c r="C59" s="218" t="s">
        <v>216</v>
      </c>
      <c r="D59" s="218">
        <v>490</v>
      </c>
      <c r="E59" s="219" t="s">
        <v>304</v>
      </c>
      <c r="F59" s="218" t="s">
        <v>149</v>
      </c>
      <c r="G59" s="218" t="s">
        <v>157</v>
      </c>
      <c r="H59" s="218" t="s">
        <v>151</v>
      </c>
      <c r="I59" s="218"/>
      <c r="J59" s="409" t="s">
        <v>202</v>
      </c>
    </row>
    <row r="60" ht="32.1" customHeight="1" spans="1:10">
      <c r="A60" s="218">
        <v>60</v>
      </c>
      <c r="B60" s="218" t="s">
        <v>224</v>
      </c>
      <c r="C60" s="218" t="s">
        <v>216</v>
      </c>
      <c r="D60" s="218">
        <v>1890</v>
      </c>
      <c r="E60" s="219" t="s">
        <v>305</v>
      </c>
      <c r="F60" s="218" t="s">
        <v>149</v>
      </c>
      <c r="G60" s="218" t="s">
        <v>157</v>
      </c>
      <c r="H60" s="218" t="s">
        <v>151</v>
      </c>
      <c r="I60" s="218"/>
      <c r="J60" s="409" t="s">
        <v>202</v>
      </c>
    </row>
    <row r="61" ht="32.1" customHeight="1" spans="1:10">
      <c r="A61" s="218">
        <v>61</v>
      </c>
      <c r="B61" s="218" t="s">
        <v>306</v>
      </c>
      <c r="C61" s="218" t="s">
        <v>165</v>
      </c>
      <c r="D61" s="218">
        <v>72</v>
      </c>
      <c r="E61" s="219" t="s">
        <v>307</v>
      </c>
      <c r="F61" s="218" t="s">
        <v>161</v>
      </c>
      <c r="G61" s="218" t="s">
        <v>157</v>
      </c>
      <c r="H61" s="218" t="s">
        <v>151</v>
      </c>
      <c r="I61" s="218"/>
    </row>
    <row r="62" ht="32.1" customHeight="1" spans="1:10">
      <c r="A62" s="218">
        <v>62</v>
      </c>
      <c r="B62" s="218" t="s">
        <v>308</v>
      </c>
      <c r="C62" s="218" t="s">
        <v>309</v>
      </c>
      <c r="D62" s="218">
        <v>356</v>
      </c>
      <c r="E62" s="219" t="s">
        <v>310</v>
      </c>
      <c r="F62" s="218" t="s">
        <v>149</v>
      </c>
      <c r="G62" s="218" t="s">
        <v>157</v>
      </c>
      <c r="H62" s="218" t="s">
        <v>151</v>
      </c>
      <c r="I62" s="218"/>
      <c r="J62" s="409" t="s">
        <v>202</v>
      </c>
    </row>
    <row r="63" ht="32.1" customHeight="1" spans="1:10">
      <c r="A63" s="218">
        <v>63</v>
      </c>
      <c r="B63" s="218" t="s">
        <v>311</v>
      </c>
      <c r="C63" s="218" t="s">
        <v>312</v>
      </c>
      <c r="D63" s="218">
        <v>3000</v>
      </c>
      <c r="E63" s="219" t="s">
        <v>313</v>
      </c>
      <c r="F63" s="218" t="s">
        <v>161</v>
      </c>
      <c r="G63" s="218" t="s">
        <v>154</v>
      </c>
      <c r="H63" s="218" t="s">
        <v>157</v>
      </c>
      <c r="I63" s="218"/>
    </row>
    <row r="64" ht="32.1" customHeight="1" spans="1:10">
      <c r="A64" s="218">
        <v>64</v>
      </c>
      <c r="B64" s="218" t="s">
        <v>314</v>
      </c>
      <c r="C64" s="218" t="s">
        <v>315</v>
      </c>
      <c r="D64" s="218">
        <v>460</v>
      </c>
      <c r="E64" s="219" t="s">
        <v>316</v>
      </c>
      <c r="F64" s="218" t="s">
        <v>149</v>
      </c>
      <c r="G64" s="218" t="s">
        <v>157</v>
      </c>
      <c r="H64" s="218" t="s">
        <v>151</v>
      </c>
      <c r="I64" s="218"/>
      <c r="J64" s="409" t="s">
        <v>202</v>
      </c>
    </row>
    <row r="65" ht="32.1" customHeight="1" spans="1:10">
      <c r="A65" s="218">
        <v>65</v>
      </c>
      <c r="B65" s="218" t="s">
        <v>317</v>
      </c>
      <c r="C65" s="218" t="s">
        <v>315</v>
      </c>
      <c r="D65" s="218">
        <v>35</v>
      </c>
      <c r="E65" s="219" t="s">
        <v>318</v>
      </c>
      <c r="F65" s="218" t="s">
        <v>161</v>
      </c>
      <c r="G65" s="218" t="s">
        <v>151</v>
      </c>
      <c r="H65" s="218" t="s">
        <v>157</v>
      </c>
      <c r="I65" s="218"/>
    </row>
    <row r="66" ht="32.1" customHeight="1" spans="1:10">
      <c r="A66" s="218">
        <v>66</v>
      </c>
      <c r="B66" s="218" t="s">
        <v>319</v>
      </c>
      <c r="C66" s="218" t="s">
        <v>165</v>
      </c>
      <c r="D66" s="218">
        <v>10</v>
      </c>
      <c r="E66" s="219" t="s">
        <v>320</v>
      </c>
      <c r="F66" s="218" t="s">
        <v>161</v>
      </c>
      <c r="G66" s="218" t="s">
        <v>157</v>
      </c>
      <c r="H66" s="218" t="s">
        <v>151</v>
      </c>
      <c r="I66" s="218"/>
    </row>
    <row r="67" ht="30" customHeight="1" spans="1:10">
      <c r="A67" s="218">
        <v>67</v>
      </c>
      <c r="B67" s="218" t="s">
        <v>321</v>
      </c>
      <c r="C67" s="218" t="s">
        <v>165</v>
      </c>
      <c r="D67" s="218">
        <v>5</v>
      </c>
      <c r="E67" s="219" t="s">
        <v>322</v>
      </c>
      <c r="F67" s="218" t="s">
        <v>161</v>
      </c>
      <c r="G67" s="218" t="s">
        <v>157</v>
      </c>
      <c r="H67" s="218" t="s">
        <v>151</v>
      </c>
      <c r="I67" s="218"/>
    </row>
    <row r="68" ht="30" customHeight="1" spans="1:10">
      <c r="A68" s="218">
        <v>68</v>
      </c>
      <c r="B68" s="218" t="s">
        <v>323</v>
      </c>
      <c r="C68" s="218" t="s">
        <v>165</v>
      </c>
      <c r="D68" s="218">
        <v>3</v>
      </c>
      <c r="E68" s="219" t="s">
        <v>324</v>
      </c>
      <c r="F68" s="218" t="s">
        <v>161</v>
      </c>
      <c r="G68" s="218" t="s">
        <v>157</v>
      </c>
      <c r="H68" s="218" t="s">
        <v>151</v>
      </c>
      <c r="I68" s="218"/>
    </row>
    <row r="69" ht="30" customHeight="1" spans="1:10">
      <c r="A69" s="218">
        <v>69</v>
      </c>
      <c r="B69" s="218" t="s">
        <v>325</v>
      </c>
      <c r="C69" s="218" t="s">
        <v>165</v>
      </c>
      <c r="D69" s="218">
        <v>27</v>
      </c>
      <c r="E69" s="219" t="s">
        <v>326</v>
      </c>
      <c r="F69" s="218" t="s">
        <v>161</v>
      </c>
      <c r="G69" s="218" t="s">
        <v>157</v>
      </c>
      <c r="H69" s="218" t="s">
        <v>151</v>
      </c>
      <c r="I69" s="218"/>
    </row>
    <row r="70" ht="30" customHeight="1" spans="1:10">
      <c r="A70" s="218">
        <v>70</v>
      </c>
      <c r="B70" s="218" t="s">
        <v>327</v>
      </c>
      <c r="C70" s="218" t="s">
        <v>165</v>
      </c>
      <c r="D70" s="218">
        <v>23</v>
      </c>
      <c r="E70" s="219" t="s">
        <v>328</v>
      </c>
      <c r="F70" s="218" t="s">
        <v>161</v>
      </c>
      <c r="G70" s="218" t="s">
        <v>157</v>
      </c>
      <c r="H70" s="218" t="s">
        <v>151</v>
      </c>
      <c r="I70" s="218"/>
    </row>
    <row r="71" ht="30" customHeight="1" spans="1:10">
      <c r="A71" s="218">
        <v>71</v>
      </c>
      <c r="B71" s="218" t="s">
        <v>329</v>
      </c>
      <c r="C71" s="218" t="s">
        <v>309</v>
      </c>
      <c r="D71" s="218">
        <v>200</v>
      </c>
      <c r="E71" s="219" t="s">
        <v>330</v>
      </c>
      <c r="F71" s="218" t="s">
        <v>161</v>
      </c>
      <c r="G71" s="218" t="s">
        <v>151</v>
      </c>
      <c r="H71" s="218" t="s">
        <v>157</v>
      </c>
      <c r="I71" s="218"/>
    </row>
    <row r="72" ht="30" customHeight="1" spans="1:10">
      <c r="A72" s="218">
        <v>72</v>
      </c>
      <c r="B72" s="218" t="s">
        <v>331</v>
      </c>
      <c r="C72" s="218" t="s">
        <v>216</v>
      </c>
      <c r="D72" s="218">
        <v>10520</v>
      </c>
      <c r="E72" s="219" t="s">
        <v>332</v>
      </c>
      <c r="F72" s="218" t="s">
        <v>149</v>
      </c>
      <c r="G72" s="218" t="s">
        <v>154</v>
      </c>
      <c r="H72" s="218" t="s">
        <v>157</v>
      </c>
      <c r="I72" s="218"/>
      <c r="J72" s="409" t="s">
        <v>202</v>
      </c>
    </row>
    <row r="73" ht="30" customHeight="1" spans="1:10">
      <c r="A73" s="218">
        <v>73</v>
      </c>
      <c r="B73" s="218" t="s">
        <v>333</v>
      </c>
      <c r="C73" s="218" t="s">
        <v>216</v>
      </c>
      <c r="D73" s="218">
        <v>832</v>
      </c>
      <c r="E73" s="219" t="s">
        <v>334</v>
      </c>
      <c r="F73" s="218" t="s">
        <v>161</v>
      </c>
      <c r="G73" s="218" t="s">
        <v>157</v>
      </c>
      <c r="H73" s="218" t="s">
        <v>151</v>
      </c>
      <c r="I73" s="218"/>
      <c r="J73" s="409" t="s">
        <v>202</v>
      </c>
    </row>
    <row r="74" ht="30" customHeight="1" spans="1:10">
      <c r="A74" s="218">
        <v>74</v>
      </c>
      <c r="B74" s="218" t="s">
        <v>335</v>
      </c>
      <c r="C74" s="218" t="s">
        <v>216</v>
      </c>
      <c r="D74" s="218">
        <v>893</v>
      </c>
      <c r="E74" s="219" t="s">
        <v>336</v>
      </c>
      <c r="F74" s="218" t="s">
        <v>161</v>
      </c>
      <c r="G74" s="218" t="s">
        <v>157</v>
      </c>
      <c r="H74" s="218" t="s">
        <v>151</v>
      </c>
      <c r="I74" s="218"/>
      <c r="J74" s="409" t="s">
        <v>202</v>
      </c>
    </row>
    <row r="75" ht="30" customHeight="1" spans="1:10">
      <c r="A75" s="218">
        <v>75</v>
      </c>
      <c r="B75" s="218" t="s">
        <v>337</v>
      </c>
      <c r="C75" s="218" t="s">
        <v>216</v>
      </c>
      <c r="D75" s="218">
        <v>125</v>
      </c>
      <c r="E75" s="219" t="s">
        <v>338</v>
      </c>
      <c r="F75" s="218" t="s">
        <v>161</v>
      </c>
      <c r="G75" s="218" t="s">
        <v>157</v>
      </c>
      <c r="H75" s="218" t="s">
        <v>151</v>
      </c>
      <c r="I75" s="218"/>
      <c r="J75" s="409" t="s">
        <v>202</v>
      </c>
    </row>
    <row r="76" ht="30" customHeight="1" spans="1:10">
      <c r="A76" s="218">
        <v>76</v>
      </c>
      <c r="B76" s="218" t="s">
        <v>339</v>
      </c>
      <c r="C76" s="218" t="s">
        <v>216</v>
      </c>
      <c r="D76" s="218">
        <v>285</v>
      </c>
      <c r="E76" s="219" t="s">
        <v>340</v>
      </c>
      <c r="F76" s="218" t="s">
        <v>161</v>
      </c>
      <c r="G76" s="218" t="s">
        <v>157</v>
      </c>
      <c r="H76" s="218" t="s">
        <v>151</v>
      </c>
      <c r="I76" s="218"/>
    </row>
    <row r="77" ht="30" customHeight="1" spans="1:10">
      <c r="A77" s="218">
        <v>77</v>
      </c>
      <c r="B77" s="218" t="s">
        <v>341</v>
      </c>
      <c r="C77" s="218" t="s">
        <v>216</v>
      </c>
      <c r="D77" s="218">
        <v>516</v>
      </c>
      <c r="E77" s="219" t="s">
        <v>342</v>
      </c>
      <c r="F77" s="218" t="s">
        <v>161</v>
      </c>
      <c r="G77" s="218" t="s">
        <v>157</v>
      </c>
      <c r="H77" s="218" t="s">
        <v>154</v>
      </c>
      <c r="I77" s="218"/>
      <c r="J77" s="409" t="s">
        <v>202</v>
      </c>
    </row>
    <row r="78" ht="30" customHeight="1" spans="1:10">
      <c r="A78" s="218">
        <v>78</v>
      </c>
      <c r="B78" s="218" t="s">
        <v>343</v>
      </c>
      <c r="C78" s="218" t="s">
        <v>165</v>
      </c>
      <c r="D78" s="218">
        <v>350</v>
      </c>
      <c r="E78" s="219" t="s">
        <v>344</v>
      </c>
      <c r="F78" s="218" t="s">
        <v>149</v>
      </c>
      <c r="G78" s="218" t="s">
        <v>157</v>
      </c>
      <c r="H78" s="218" t="s">
        <v>151</v>
      </c>
      <c r="I78" s="218"/>
      <c r="J78" s="409" t="s">
        <v>202</v>
      </c>
    </row>
    <row r="79" ht="30" customHeight="1" spans="1:10">
      <c r="A79" s="218">
        <v>79</v>
      </c>
      <c r="B79" s="218" t="s">
        <v>345</v>
      </c>
      <c r="C79" s="218" t="s">
        <v>165</v>
      </c>
      <c r="D79" s="218">
        <v>6</v>
      </c>
      <c r="E79" s="219" t="s">
        <v>346</v>
      </c>
      <c r="F79" s="218" t="s">
        <v>161</v>
      </c>
      <c r="G79" s="218" t="s">
        <v>157</v>
      </c>
      <c r="H79" s="218" t="s">
        <v>151</v>
      </c>
      <c r="I79" s="218"/>
    </row>
    <row r="80" ht="30" customHeight="1" spans="1:10">
      <c r="A80" s="218">
        <v>80</v>
      </c>
      <c r="B80" s="218" t="s">
        <v>347</v>
      </c>
      <c r="C80" s="218" t="s">
        <v>181</v>
      </c>
      <c r="D80" s="218">
        <v>1963</v>
      </c>
      <c r="E80" s="219" t="s">
        <v>348</v>
      </c>
      <c r="F80" s="218" t="s">
        <v>149</v>
      </c>
      <c r="G80" s="218" t="s">
        <v>151</v>
      </c>
      <c r="H80" s="218" t="s">
        <v>154</v>
      </c>
      <c r="I80" s="218"/>
      <c r="J80" s="409" t="s">
        <v>202</v>
      </c>
    </row>
    <row r="81" ht="30" customHeight="1" spans="1:10">
      <c r="A81" s="218">
        <v>81</v>
      </c>
      <c r="B81" s="218" t="s">
        <v>349</v>
      </c>
      <c r="C81" s="218" t="s">
        <v>181</v>
      </c>
      <c r="D81" s="218">
        <v>1500</v>
      </c>
      <c r="E81" s="219" t="s">
        <v>350</v>
      </c>
      <c r="F81" s="218" t="s">
        <v>149</v>
      </c>
      <c r="G81" s="218" t="s">
        <v>154</v>
      </c>
      <c r="H81" s="218" t="s">
        <v>157</v>
      </c>
      <c r="I81" s="218"/>
    </row>
    <row r="82" ht="30" customHeight="1" spans="1:10">
      <c r="A82" s="218">
        <v>82</v>
      </c>
      <c r="B82" s="218" t="s">
        <v>351</v>
      </c>
      <c r="C82" s="218" t="s">
        <v>171</v>
      </c>
      <c r="D82" s="218">
        <v>200</v>
      </c>
      <c r="E82" s="219" t="s">
        <v>352</v>
      </c>
      <c r="F82" s="218" t="s">
        <v>161</v>
      </c>
      <c r="G82" s="218" t="s">
        <v>154</v>
      </c>
      <c r="H82" s="218" t="s">
        <v>157</v>
      </c>
      <c r="I82" s="218"/>
    </row>
    <row r="83" ht="30" customHeight="1" spans="1:10">
      <c r="A83" s="218">
        <v>83</v>
      </c>
      <c r="B83" s="218" t="s">
        <v>347</v>
      </c>
      <c r="C83" s="218" t="s">
        <v>181</v>
      </c>
      <c r="D83" s="218">
        <v>1800</v>
      </c>
      <c r="E83" s="219" t="s">
        <v>353</v>
      </c>
      <c r="F83" s="218" t="s">
        <v>149</v>
      </c>
      <c r="G83" s="218" t="s">
        <v>157</v>
      </c>
      <c r="H83" s="218" t="s">
        <v>154</v>
      </c>
      <c r="I83" s="218"/>
      <c r="J83" s="409" t="s">
        <v>202</v>
      </c>
    </row>
    <row r="84" ht="30" customHeight="1" spans="1:10">
      <c r="A84" s="218">
        <v>84</v>
      </c>
      <c r="B84" s="218" t="s">
        <v>354</v>
      </c>
      <c r="C84" s="218" t="s">
        <v>165</v>
      </c>
      <c r="D84" s="218">
        <v>160</v>
      </c>
      <c r="E84" s="219" t="s">
        <v>355</v>
      </c>
      <c r="F84" s="218" t="s">
        <v>161</v>
      </c>
      <c r="G84" s="218" t="s">
        <v>157</v>
      </c>
      <c r="H84" s="218" t="s">
        <v>151</v>
      </c>
      <c r="I84" s="218"/>
      <c r="J84" s="409" t="s">
        <v>202</v>
      </c>
    </row>
    <row r="85" ht="30" customHeight="1" spans="1:10">
      <c r="A85" s="218">
        <v>85</v>
      </c>
      <c r="B85" s="218" t="s">
        <v>356</v>
      </c>
      <c r="C85" s="218" t="s">
        <v>165</v>
      </c>
      <c r="D85" s="218">
        <v>440</v>
      </c>
      <c r="E85" s="219" t="s">
        <v>357</v>
      </c>
      <c r="F85" s="218" t="s">
        <v>149</v>
      </c>
      <c r="G85" s="218" t="s">
        <v>157</v>
      </c>
      <c r="H85" s="218" t="s">
        <v>151</v>
      </c>
      <c r="I85" s="218"/>
      <c r="J85" s="409" t="s">
        <v>202</v>
      </c>
    </row>
    <row r="86" ht="30" customHeight="1" spans="1:10">
      <c r="A86" s="218">
        <v>86</v>
      </c>
      <c r="B86" s="218" t="s">
        <v>356</v>
      </c>
      <c r="C86" s="218" t="s">
        <v>165</v>
      </c>
      <c r="D86" s="218">
        <v>130</v>
      </c>
      <c r="E86" s="219" t="s">
        <v>358</v>
      </c>
      <c r="F86" s="218" t="s">
        <v>161</v>
      </c>
      <c r="G86" s="218" t="s">
        <v>157</v>
      </c>
      <c r="H86" s="218" t="s">
        <v>151</v>
      </c>
      <c r="I86" s="218"/>
      <c r="J86" s="409" t="s">
        <v>202</v>
      </c>
    </row>
    <row r="87" ht="30" customHeight="1" spans="1:10">
      <c r="A87" s="218">
        <v>87</v>
      </c>
      <c r="B87" s="218" t="s">
        <v>359</v>
      </c>
      <c r="C87" s="218" t="s">
        <v>165</v>
      </c>
      <c r="D87" s="218">
        <v>110</v>
      </c>
      <c r="E87" s="219" t="s">
        <v>360</v>
      </c>
      <c r="F87" s="218" t="s">
        <v>161</v>
      </c>
      <c r="G87" s="218" t="s">
        <v>151</v>
      </c>
      <c r="H87" s="218" t="s">
        <v>154</v>
      </c>
      <c r="I87" s="218"/>
      <c r="J87" s="409" t="s">
        <v>202</v>
      </c>
    </row>
    <row r="88" ht="30" customHeight="1" spans="1:10">
      <c r="A88" s="218">
        <v>88</v>
      </c>
      <c r="B88" s="218" t="s">
        <v>361</v>
      </c>
      <c r="C88" s="218" t="s">
        <v>165</v>
      </c>
      <c r="D88" s="218">
        <v>628</v>
      </c>
      <c r="E88" s="219" t="s">
        <v>362</v>
      </c>
      <c r="F88" s="218" t="s">
        <v>149</v>
      </c>
      <c r="G88" s="218" t="s">
        <v>157</v>
      </c>
      <c r="H88" s="218" t="s">
        <v>151</v>
      </c>
      <c r="I88" s="218"/>
      <c r="J88" s="409" t="s">
        <v>202</v>
      </c>
    </row>
    <row r="89" ht="30" customHeight="1" spans="1:10">
      <c r="A89" s="218">
        <v>89</v>
      </c>
      <c r="B89" s="218" t="s">
        <v>363</v>
      </c>
      <c r="C89" s="218" t="s">
        <v>165</v>
      </c>
      <c r="D89" s="218">
        <v>240</v>
      </c>
      <c r="E89" s="219" t="s">
        <v>364</v>
      </c>
      <c r="F89" s="218" t="s">
        <v>149</v>
      </c>
      <c r="G89" s="218" t="s">
        <v>157</v>
      </c>
      <c r="H89" s="218" t="s">
        <v>151</v>
      </c>
      <c r="I89" s="218"/>
      <c r="J89" s="409" t="s">
        <v>202</v>
      </c>
    </row>
    <row r="90" ht="30" customHeight="1" spans="1:10">
      <c r="A90" s="218">
        <v>90</v>
      </c>
      <c r="B90" s="218" t="s">
        <v>365</v>
      </c>
      <c r="C90" s="218" t="s">
        <v>165</v>
      </c>
      <c r="D90" s="218">
        <v>500</v>
      </c>
      <c r="E90" s="219" t="s">
        <v>366</v>
      </c>
      <c r="F90" s="218" t="s">
        <v>149</v>
      </c>
      <c r="G90" s="218" t="s">
        <v>157</v>
      </c>
      <c r="H90" s="218" t="s">
        <v>151</v>
      </c>
      <c r="I90" s="218"/>
      <c r="J90" s="409" t="s">
        <v>202</v>
      </c>
    </row>
    <row r="91" ht="30" customHeight="1" spans="1:10">
      <c r="A91" s="218">
        <v>91</v>
      </c>
      <c r="B91" s="218" t="s">
        <v>367</v>
      </c>
      <c r="C91" s="218" t="s">
        <v>165</v>
      </c>
      <c r="D91" s="218">
        <v>330</v>
      </c>
      <c r="E91" s="219" t="s">
        <v>368</v>
      </c>
      <c r="F91" s="218" t="s">
        <v>149</v>
      </c>
      <c r="G91" s="218" t="s">
        <v>157</v>
      </c>
      <c r="H91" s="218" t="s">
        <v>151</v>
      </c>
      <c r="I91" s="218"/>
      <c r="J91" s="409" t="s">
        <v>202</v>
      </c>
    </row>
    <row r="92" ht="30" customHeight="1" spans="1:10">
      <c r="A92" s="218">
        <v>92</v>
      </c>
      <c r="B92" s="218" t="s">
        <v>369</v>
      </c>
      <c r="C92" s="218" t="s">
        <v>171</v>
      </c>
      <c r="D92" s="218">
        <v>40</v>
      </c>
      <c r="E92" s="219" t="s">
        <v>370</v>
      </c>
      <c r="F92" s="218" t="s">
        <v>161</v>
      </c>
      <c r="G92" s="218" t="s">
        <v>157</v>
      </c>
      <c r="H92" s="218" t="s">
        <v>154</v>
      </c>
      <c r="I92" s="218"/>
    </row>
    <row r="93" ht="30" customHeight="1" spans="1:10">
      <c r="A93" s="218">
        <v>93</v>
      </c>
      <c r="B93" s="218" t="s">
        <v>371</v>
      </c>
      <c r="C93" s="218" t="s">
        <v>165</v>
      </c>
      <c r="D93" s="218">
        <v>792</v>
      </c>
      <c r="E93" s="219" t="s">
        <v>372</v>
      </c>
      <c r="F93" s="218" t="s">
        <v>149</v>
      </c>
      <c r="G93" s="218" t="s">
        <v>150</v>
      </c>
      <c r="H93" s="218" t="s">
        <v>157</v>
      </c>
      <c r="I93" s="218"/>
      <c r="J93" s="409" t="s">
        <v>202</v>
      </c>
    </row>
    <row r="94" ht="30" customHeight="1" spans="1:10">
      <c r="A94" s="218">
        <v>94</v>
      </c>
      <c r="B94" s="218" t="s">
        <v>373</v>
      </c>
      <c r="C94" s="218" t="s">
        <v>171</v>
      </c>
      <c r="D94" s="218">
        <v>700</v>
      </c>
      <c r="E94" s="219" t="s">
        <v>374</v>
      </c>
      <c r="F94" s="218" t="s">
        <v>161</v>
      </c>
      <c r="G94" s="218" t="s">
        <v>274</v>
      </c>
      <c r="H94" s="218" t="s">
        <v>154</v>
      </c>
      <c r="I94" s="218"/>
      <c r="J94" s="409" t="s">
        <v>202</v>
      </c>
    </row>
    <row r="95" ht="30" customHeight="1" spans="1:10">
      <c r="A95" s="218">
        <v>95</v>
      </c>
      <c r="B95" s="218" t="s">
        <v>375</v>
      </c>
      <c r="C95" s="218" t="s">
        <v>171</v>
      </c>
      <c r="D95" s="218">
        <v>780</v>
      </c>
      <c r="E95" s="219" t="s">
        <v>376</v>
      </c>
      <c r="F95" s="218" t="s">
        <v>161</v>
      </c>
      <c r="G95" s="218" t="s">
        <v>151</v>
      </c>
      <c r="H95" s="218" t="s">
        <v>154</v>
      </c>
      <c r="I95" s="218"/>
      <c r="J95" s="409" t="s">
        <v>202</v>
      </c>
    </row>
    <row r="96" ht="30" customHeight="1" spans="1:10">
      <c r="A96" s="218">
        <v>96</v>
      </c>
      <c r="B96" s="218" t="s">
        <v>377</v>
      </c>
      <c r="C96" s="218" t="s">
        <v>171</v>
      </c>
      <c r="D96" s="218">
        <v>400</v>
      </c>
      <c r="E96" s="219" t="s">
        <v>378</v>
      </c>
      <c r="F96" s="218" t="s">
        <v>161</v>
      </c>
      <c r="G96" s="218" t="s">
        <v>151</v>
      </c>
      <c r="H96" s="218" t="s">
        <v>154</v>
      </c>
      <c r="I96" s="218"/>
      <c r="J96" s="409" t="s">
        <v>202</v>
      </c>
    </row>
    <row r="97" ht="30" customHeight="1" spans="1:10">
      <c r="A97" s="218">
        <v>97</v>
      </c>
      <c r="B97" s="218" t="s">
        <v>379</v>
      </c>
      <c r="C97" s="218" t="s">
        <v>171</v>
      </c>
      <c r="D97" s="218">
        <v>300</v>
      </c>
      <c r="E97" s="219" t="s">
        <v>380</v>
      </c>
      <c r="F97" s="218" t="s">
        <v>161</v>
      </c>
      <c r="G97" s="218" t="s">
        <v>151</v>
      </c>
      <c r="H97" s="218" t="s">
        <v>154</v>
      </c>
      <c r="I97" s="218"/>
      <c r="J97" s="409" t="s">
        <v>202</v>
      </c>
    </row>
    <row r="98" ht="30" customHeight="1" spans="1:10">
      <c r="A98" s="218">
        <v>98</v>
      </c>
      <c r="B98" s="218" t="s">
        <v>381</v>
      </c>
      <c r="C98" s="218" t="s">
        <v>171</v>
      </c>
      <c r="D98" s="218">
        <v>600</v>
      </c>
      <c r="E98" s="219" t="s">
        <v>382</v>
      </c>
      <c r="F98" s="218" t="s">
        <v>161</v>
      </c>
      <c r="G98" s="218" t="s">
        <v>151</v>
      </c>
      <c r="H98" s="218" t="s">
        <v>154</v>
      </c>
      <c r="I98" s="218"/>
      <c r="J98" s="409" t="s">
        <v>202</v>
      </c>
    </row>
    <row r="99" ht="30" customHeight="1" spans="1:10">
      <c r="A99" s="218">
        <v>99</v>
      </c>
      <c r="B99" s="218" t="s">
        <v>383</v>
      </c>
      <c r="C99" s="218" t="s">
        <v>181</v>
      </c>
      <c r="D99" s="218">
        <v>800</v>
      </c>
      <c r="E99" s="219" t="s">
        <v>384</v>
      </c>
      <c r="F99" s="218" t="s">
        <v>161</v>
      </c>
      <c r="G99" s="218" t="s">
        <v>157</v>
      </c>
      <c r="H99" s="218" t="s">
        <v>151</v>
      </c>
      <c r="I99" s="218"/>
      <c r="J99" s="409" t="s">
        <v>202</v>
      </c>
    </row>
    <row r="100" ht="30" customHeight="1" spans="1:10">
      <c r="A100" s="218">
        <v>100</v>
      </c>
      <c r="B100" s="218" t="s">
        <v>385</v>
      </c>
      <c r="C100" s="218" t="s">
        <v>171</v>
      </c>
      <c r="D100" s="218">
        <v>1500</v>
      </c>
      <c r="E100" s="219" t="s">
        <v>386</v>
      </c>
      <c r="F100" s="218" t="s">
        <v>161</v>
      </c>
      <c r="G100" s="218" t="s">
        <v>157</v>
      </c>
      <c r="H100" s="218" t="s">
        <v>151</v>
      </c>
      <c r="I100" s="218"/>
      <c r="J100" s="409" t="s">
        <v>202</v>
      </c>
    </row>
    <row r="101" ht="30" customHeight="1" spans="1:10">
      <c r="A101" s="218">
        <v>101</v>
      </c>
      <c r="B101" s="218" t="s">
        <v>385</v>
      </c>
      <c r="C101" s="218" t="s">
        <v>171</v>
      </c>
      <c r="D101" s="218">
        <v>1500</v>
      </c>
      <c r="E101" s="219" t="s">
        <v>387</v>
      </c>
      <c r="F101" s="218" t="s">
        <v>161</v>
      </c>
      <c r="G101" s="218" t="s">
        <v>157</v>
      </c>
      <c r="H101" s="218" t="s">
        <v>151</v>
      </c>
      <c r="I101" s="218"/>
      <c r="J101" s="409" t="s">
        <v>202</v>
      </c>
    </row>
    <row r="102" ht="30" customHeight="1" spans="1:10">
      <c r="A102" s="218">
        <v>102</v>
      </c>
      <c r="B102" s="218" t="s">
        <v>388</v>
      </c>
      <c r="C102" s="218" t="s">
        <v>171</v>
      </c>
      <c r="D102" s="218">
        <v>720</v>
      </c>
      <c r="E102" s="219" t="s">
        <v>389</v>
      </c>
      <c r="F102" s="218" t="s">
        <v>161</v>
      </c>
      <c r="G102" s="218" t="s">
        <v>157</v>
      </c>
      <c r="H102" s="218" t="s">
        <v>151</v>
      </c>
      <c r="I102" s="218"/>
      <c r="J102" s="409" t="s">
        <v>202</v>
      </c>
    </row>
    <row r="103" ht="30" customHeight="1" spans="1:10">
      <c r="A103" s="218">
        <v>103</v>
      </c>
      <c r="B103" s="218" t="s">
        <v>390</v>
      </c>
      <c r="C103" s="218" t="s">
        <v>171</v>
      </c>
      <c r="D103" s="218">
        <v>780</v>
      </c>
      <c r="E103" s="219" t="s">
        <v>391</v>
      </c>
      <c r="F103" s="218" t="s">
        <v>161</v>
      </c>
      <c r="G103" s="218" t="s">
        <v>157</v>
      </c>
      <c r="H103" s="218" t="s">
        <v>151</v>
      </c>
      <c r="I103" s="218"/>
      <c r="J103" s="409" t="s">
        <v>202</v>
      </c>
    </row>
    <row r="104" ht="30" customHeight="1" spans="1:10">
      <c r="A104" s="218">
        <v>104</v>
      </c>
      <c r="B104" s="218" t="s">
        <v>392</v>
      </c>
      <c r="C104" s="218" t="s">
        <v>181</v>
      </c>
      <c r="D104" s="218">
        <v>12800</v>
      </c>
      <c r="E104" s="219" t="s">
        <v>393</v>
      </c>
      <c r="F104" s="218" t="s">
        <v>161</v>
      </c>
      <c r="G104" s="218" t="s">
        <v>151</v>
      </c>
      <c r="H104" s="218" t="s">
        <v>154</v>
      </c>
      <c r="I104" s="218"/>
      <c r="J104" s="409" t="s">
        <v>202</v>
      </c>
    </row>
    <row r="105" ht="30" customHeight="1" spans="1:10">
      <c r="A105" s="218">
        <v>105</v>
      </c>
      <c r="B105" s="218" t="s">
        <v>394</v>
      </c>
      <c r="C105" s="218" t="s">
        <v>181</v>
      </c>
      <c r="D105" s="218">
        <v>2500</v>
      </c>
      <c r="E105" s="219" t="s">
        <v>395</v>
      </c>
      <c r="F105" s="218" t="s">
        <v>161</v>
      </c>
      <c r="G105" s="218" t="s">
        <v>154</v>
      </c>
      <c r="H105" s="218" t="s">
        <v>157</v>
      </c>
      <c r="I105" s="218"/>
    </row>
    <row r="106" ht="30" customHeight="1" spans="1:10">
      <c r="A106" s="218">
        <v>106</v>
      </c>
      <c r="B106" s="218" t="s">
        <v>396</v>
      </c>
      <c r="C106" s="218" t="s">
        <v>397</v>
      </c>
      <c r="D106" s="218">
        <v>571</v>
      </c>
      <c r="E106" s="219" t="s">
        <v>398</v>
      </c>
      <c r="F106" s="218" t="s">
        <v>149</v>
      </c>
      <c r="G106" s="218" t="s">
        <v>157</v>
      </c>
      <c r="H106" s="218" t="s">
        <v>151</v>
      </c>
      <c r="I106" s="218"/>
      <c r="J106" s="409" t="s">
        <v>202</v>
      </c>
    </row>
    <row r="107" ht="30" customHeight="1" spans="1:10">
      <c r="A107" s="218">
        <v>107</v>
      </c>
      <c r="B107" s="218" t="s">
        <v>399</v>
      </c>
      <c r="C107" s="218" t="s">
        <v>171</v>
      </c>
      <c r="D107" s="218">
        <v>158</v>
      </c>
      <c r="E107" s="219" t="s">
        <v>400</v>
      </c>
      <c r="F107" s="218" t="s">
        <v>161</v>
      </c>
      <c r="G107" s="218" t="s">
        <v>151</v>
      </c>
      <c r="H107" s="218" t="s">
        <v>154</v>
      </c>
      <c r="I107" s="218"/>
      <c r="J107" s="409" t="s">
        <v>202</v>
      </c>
    </row>
    <row r="108" ht="30" customHeight="1" spans="1:10">
      <c r="A108" s="218">
        <v>108</v>
      </c>
      <c r="B108" s="218" t="s">
        <v>401</v>
      </c>
      <c r="C108" s="218" t="s">
        <v>171</v>
      </c>
      <c r="D108" s="218">
        <v>5220</v>
      </c>
      <c r="E108" s="219" t="s">
        <v>402</v>
      </c>
      <c r="F108" s="218" t="s">
        <v>149</v>
      </c>
      <c r="G108" s="218" t="s">
        <v>151</v>
      </c>
      <c r="H108" s="218" t="s">
        <v>154</v>
      </c>
      <c r="I108" s="218"/>
      <c r="J108" s="409" t="s">
        <v>202</v>
      </c>
    </row>
    <row r="109" ht="30" customHeight="1" spans="1:10">
      <c r="A109" s="218">
        <v>109</v>
      </c>
      <c r="B109" s="218" t="s">
        <v>403</v>
      </c>
      <c r="C109" s="218" t="s">
        <v>171</v>
      </c>
      <c r="D109" s="218">
        <v>100</v>
      </c>
      <c r="E109" s="219" t="s">
        <v>404</v>
      </c>
      <c r="F109" s="218" t="s">
        <v>161</v>
      </c>
      <c r="G109" s="218" t="s">
        <v>151</v>
      </c>
      <c r="H109" s="218" t="s">
        <v>154</v>
      </c>
      <c r="I109" s="218"/>
      <c r="J109" s="409" t="s">
        <v>202</v>
      </c>
    </row>
    <row r="110" ht="30" customHeight="1" spans="1:10">
      <c r="A110" s="218">
        <v>110</v>
      </c>
      <c r="B110" s="218" t="s">
        <v>405</v>
      </c>
      <c r="C110" s="218" t="s">
        <v>171</v>
      </c>
      <c r="D110" s="218">
        <v>600</v>
      </c>
      <c r="E110" s="219" t="s">
        <v>406</v>
      </c>
      <c r="F110" s="218" t="s">
        <v>149</v>
      </c>
      <c r="G110" s="218" t="s">
        <v>151</v>
      </c>
      <c r="H110" s="218" t="s">
        <v>154</v>
      </c>
      <c r="I110" s="218"/>
      <c r="J110" s="409" t="s">
        <v>202</v>
      </c>
    </row>
    <row r="111" ht="30" customHeight="1" spans="1:10">
      <c r="A111" s="218">
        <v>111</v>
      </c>
      <c r="B111" s="218" t="s">
        <v>407</v>
      </c>
      <c r="C111" s="218" t="s">
        <v>165</v>
      </c>
      <c r="D111" s="218">
        <v>3941</v>
      </c>
      <c r="E111" s="219" t="s">
        <v>408</v>
      </c>
      <c r="F111" s="218" t="s">
        <v>149</v>
      </c>
      <c r="G111" s="218" t="s">
        <v>157</v>
      </c>
      <c r="H111" s="218" t="s">
        <v>151</v>
      </c>
      <c r="I111" s="218"/>
      <c r="J111" s="409" t="s">
        <v>202</v>
      </c>
    </row>
    <row r="112" ht="30" customHeight="1" spans="1:10">
      <c r="A112" s="218">
        <v>112</v>
      </c>
      <c r="B112" s="218" t="s">
        <v>409</v>
      </c>
      <c r="C112" s="218" t="s">
        <v>165</v>
      </c>
      <c r="D112" s="218">
        <v>90</v>
      </c>
      <c r="E112" s="219" t="s">
        <v>410</v>
      </c>
      <c r="F112" s="218" t="s">
        <v>149</v>
      </c>
      <c r="G112" s="218" t="s">
        <v>157</v>
      </c>
      <c r="H112" s="218" t="s">
        <v>151</v>
      </c>
      <c r="I112" s="218"/>
      <c r="J112" s="409" t="s">
        <v>202</v>
      </c>
    </row>
    <row r="113" ht="30" customHeight="1" spans="1:10">
      <c r="A113" s="218">
        <v>113</v>
      </c>
      <c r="B113" s="218" t="s">
        <v>411</v>
      </c>
      <c r="C113" s="218" t="s">
        <v>171</v>
      </c>
      <c r="D113" s="218">
        <v>51.6</v>
      </c>
      <c r="E113" s="219" t="s">
        <v>412</v>
      </c>
      <c r="F113" s="218" t="s">
        <v>149</v>
      </c>
      <c r="G113" s="218" t="s">
        <v>157</v>
      </c>
      <c r="H113" s="218" t="s">
        <v>151</v>
      </c>
      <c r="I113" s="218"/>
      <c r="J113" s="409" t="s">
        <v>202</v>
      </c>
    </row>
    <row r="114" ht="30" customHeight="1" spans="1:10">
      <c r="A114" s="218">
        <v>114</v>
      </c>
      <c r="B114" s="218" t="s">
        <v>413</v>
      </c>
      <c r="C114" s="218" t="s">
        <v>397</v>
      </c>
      <c r="D114" s="218">
        <v>180</v>
      </c>
      <c r="E114" s="219" t="s">
        <v>414</v>
      </c>
      <c r="F114" s="218" t="s">
        <v>149</v>
      </c>
      <c r="G114" s="218" t="s">
        <v>157</v>
      </c>
      <c r="H114" s="218" t="s">
        <v>151</v>
      </c>
      <c r="I114" s="218" t="s">
        <v>415</v>
      </c>
    </row>
    <row r="115" ht="30" customHeight="1" spans="1:10">
      <c r="A115" s="218">
        <v>115</v>
      </c>
      <c r="B115" s="218" t="s">
        <v>416</v>
      </c>
      <c r="C115" s="218" t="s">
        <v>171</v>
      </c>
      <c r="D115" s="218">
        <v>2645</v>
      </c>
      <c r="E115" s="219" t="s">
        <v>417</v>
      </c>
      <c r="F115" s="218" t="s">
        <v>149</v>
      </c>
      <c r="G115" s="218" t="s">
        <v>157</v>
      </c>
      <c r="H115" s="218" t="s">
        <v>151</v>
      </c>
      <c r="I115" s="410" t="s">
        <v>418</v>
      </c>
    </row>
    <row r="116" ht="30" customHeight="1" spans="1:10">
      <c r="A116" s="218">
        <v>116</v>
      </c>
      <c r="B116" s="218" t="s">
        <v>419</v>
      </c>
      <c r="C116" s="218" t="s">
        <v>171</v>
      </c>
      <c r="D116" s="218">
        <v>3926</v>
      </c>
      <c r="E116" s="219" t="s">
        <v>420</v>
      </c>
      <c r="F116" s="218" t="s">
        <v>149</v>
      </c>
      <c r="G116" s="218" t="s">
        <v>157</v>
      </c>
      <c r="H116" s="218" t="s">
        <v>151</v>
      </c>
      <c r="I116" s="411"/>
    </row>
    <row r="117" ht="30" customHeight="1" spans="1:10">
      <c r="A117" s="218">
        <v>117</v>
      </c>
      <c r="B117" s="218" t="s">
        <v>421</v>
      </c>
      <c r="C117" s="218" t="s">
        <v>165</v>
      </c>
      <c r="D117" s="218">
        <v>435</v>
      </c>
      <c r="E117" s="219" t="s">
        <v>422</v>
      </c>
      <c r="F117" s="218" t="s">
        <v>149</v>
      </c>
      <c r="G117" s="218" t="s">
        <v>157</v>
      </c>
      <c r="H117" s="218" t="s">
        <v>151</v>
      </c>
      <c r="I117" s="218"/>
      <c r="J117" s="409" t="s">
        <v>202</v>
      </c>
    </row>
    <row r="118" ht="25.2" customHeight="1" spans="1:10">
      <c r="A118" s="218" t="s">
        <v>194</v>
      </c>
      <c r="B118" s="218"/>
      <c r="C118" s="218"/>
      <c r="D118" s="193">
        <f>SUM(D1:D117)</f>
        <v>105423.46</v>
      </c>
      <c r="E118" s="219"/>
      <c r="F118" s="218"/>
      <c r="G118" s="218"/>
      <c r="H118" s="218"/>
      <c r="I118" s="218"/>
    </row>
    <row r="119" ht="27" customHeight="1" spans="1:10">
      <c r="A119" s="412" t="s">
        <v>195</v>
      </c>
      <c r="B119" s="412"/>
      <c r="C119" s="399"/>
      <c r="D119" s="399"/>
      <c r="E119" s="413" t="s">
        <v>196</v>
      </c>
      <c r="F119" s="399"/>
      <c r="G119" s="399" t="s">
        <v>197</v>
      </c>
      <c r="H119" s="399"/>
      <c r="I119" s="414"/>
    </row>
  </sheetData>
  <mergeCells count="4">
    <mergeCell ref="A1:I1"/>
    <mergeCell ref="A2:I2"/>
    <mergeCell ref="A119:B119"/>
    <mergeCell ref="I115:I116"/>
  </mergeCells>
  <dataValidations count="2">
    <dataValidation type="list" allowBlank="1" showInputMessage="1" showErrorMessage="1" sqref="C$1:C$1048576">
      <formula1>"材料费,机械费,工资,福利费,招待费,差旅费,车辆费,办公费,租赁费,水电费,其他,安全费"</formula1>
    </dataValidation>
    <dataValidation type="list" allowBlank="1" showInputMessage="1" showErrorMessage="1" sqref="F$1:F$1048576">
      <formula1>"是,否"</formula1>
    </dataValidation>
  </dataValidations>
  <pageMargins left="0.7" right="0.7" top="0.75" bottom="0.75" header="0.3" footer="0.3"/>
  <pageSetup paperSize="9" orientation="portrait"/>
  <headerFooter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84"/>
  <sheetViews>
    <sheetView workbookViewId="0">
      <selection activeCell="D82" sqref="D82"/>
    </sheetView>
  </sheetViews>
  <sheetFormatPr defaultColWidth="9" defaultRowHeight="13.5"/>
  <cols>
    <col min="1" max="1" width="7.75" style="1" customWidth="1"/>
    <col min="2" max="2" width="36.75" style="1" customWidth="1"/>
    <col min="3" max="3" width="8.5" style="1" customWidth="1"/>
    <col min="4" max="4" width="11.5" style="1" customWidth="1"/>
    <col min="5" max="5" width="14.75" style="1" customWidth="1"/>
    <col min="6" max="6" width="11.5" style="1" customWidth="1"/>
    <col min="7" max="7" width="12.125" style="1" customWidth="1"/>
    <col min="8" max="8" width="11.25" style="1" customWidth="1"/>
    <col min="9" max="9" width="17.5" style="1" customWidth="1"/>
    <col min="10" max="10" width="9" style="1"/>
    <col min="11" max="13" width="10.375" style="1"/>
    <col min="14" max="14" width="9.375" style="1"/>
    <col min="15" max="16384" width="9" style="1"/>
  </cols>
  <sheetData>
    <row r="1" s="1" customFormat="1" ht="27" spans="1:9">
      <c r="A1" s="3" t="s">
        <v>136</v>
      </c>
      <c r="B1" s="4"/>
      <c r="C1" s="4"/>
      <c r="D1" s="4"/>
      <c r="E1" s="5"/>
      <c r="F1" s="4"/>
      <c r="G1" s="4"/>
      <c r="H1" s="4"/>
      <c r="I1" s="4"/>
    </row>
    <row r="2" s="1" customFormat="1" spans="1:9">
      <c r="A2" s="6" t="s">
        <v>2659</v>
      </c>
      <c r="B2" s="6"/>
      <c r="C2" s="7"/>
      <c r="D2" s="7"/>
      <c r="E2" s="7"/>
      <c r="F2" s="7"/>
      <c r="G2" s="7"/>
      <c r="H2" s="7"/>
      <c r="I2" s="7"/>
    </row>
    <row r="3" s="1" customFormat="1" ht="27" spans="1:9">
      <c r="A3" s="8" t="s">
        <v>138</v>
      </c>
      <c r="B3" s="8" t="s">
        <v>139</v>
      </c>
      <c r="C3" s="8" t="s">
        <v>140</v>
      </c>
      <c r="D3" s="8" t="s">
        <v>141</v>
      </c>
      <c r="E3" s="8" t="s">
        <v>142</v>
      </c>
      <c r="F3" s="8" t="s">
        <v>143</v>
      </c>
      <c r="G3" s="8" t="s">
        <v>144</v>
      </c>
      <c r="H3" s="8" t="s">
        <v>145</v>
      </c>
      <c r="I3" s="8" t="s">
        <v>3</v>
      </c>
    </row>
    <row r="4" s="1" customFormat="1" spans="1:9">
      <c r="A4" s="8">
        <v>1</v>
      </c>
      <c r="B4" s="9" t="s">
        <v>874</v>
      </c>
      <c r="C4" s="10"/>
      <c r="D4" s="9">
        <v>67.87</v>
      </c>
      <c r="E4" s="11" t="s">
        <v>2228</v>
      </c>
      <c r="F4" s="12" t="s">
        <v>566</v>
      </c>
      <c r="G4" s="13" t="s">
        <v>151</v>
      </c>
      <c r="H4" s="12" t="s">
        <v>573</v>
      </c>
      <c r="I4" s="10"/>
    </row>
    <row r="5" s="1" customFormat="1" spans="1:9">
      <c r="A5" s="8">
        <v>2</v>
      </c>
      <c r="B5" s="14" t="s">
        <v>2303</v>
      </c>
      <c r="C5" s="13"/>
      <c r="D5" s="14">
        <v>52</v>
      </c>
      <c r="E5" s="11" t="s">
        <v>2171</v>
      </c>
      <c r="F5" s="12"/>
      <c r="G5" s="13" t="s">
        <v>151</v>
      </c>
      <c r="H5" s="12" t="s">
        <v>573</v>
      </c>
      <c r="I5" s="10"/>
    </row>
    <row r="6" s="1" customFormat="1" spans="1:9">
      <c r="A6" s="8">
        <v>3</v>
      </c>
      <c r="B6" s="13" t="s">
        <v>509</v>
      </c>
      <c r="C6" s="13"/>
      <c r="D6" s="14">
        <v>22.33</v>
      </c>
      <c r="E6" s="11" t="s">
        <v>2229</v>
      </c>
      <c r="F6" s="12"/>
      <c r="G6" s="13" t="s">
        <v>151</v>
      </c>
      <c r="H6" s="12" t="s">
        <v>573</v>
      </c>
      <c r="I6" s="10"/>
    </row>
    <row r="7" s="1" customFormat="1" spans="1:9">
      <c r="A7" s="8">
        <v>4</v>
      </c>
      <c r="B7" s="13" t="s">
        <v>1483</v>
      </c>
      <c r="C7" s="13"/>
      <c r="D7" s="14">
        <v>2127.5</v>
      </c>
      <c r="E7" s="11" t="s">
        <v>2460</v>
      </c>
      <c r="F7" s="12"/>
      <c r="G7" s="13" t="s">
        <v>151</v>
      </c>
      <c r="H7" s="12" t="s">
        <v>573</v>
      </c>
      <c r="I7" s="10"/>
    </row>
    <row r="8" s="1" customFormat="1" spans="1:9">
      <c r="A8" s="8">
        <v>5</v>
      </c>
      <c r="B8" s="14" t="s">
        <v>159</v>
      </c>
      <c r="C8" s="14"/>
      <c r="D8" s="14">
        <v>419</v>
      </c>
      <c r="E8" s="11" t="s">
        <v>2110</v>
      </c>
      <c r="F8" s="15"/>
      <c r="G8" s="13" t="s">
        <v>151</v>
      </c>
      <c r="H8" s="12" t="s">
        <v>573</v>
      </c>
      <c r="I8" s="16"/>
    </row>
    <row r="9" s="1" customFormat="1" spans="1:9">
      <c r="A9" s="8">
        <v>6</v>
      </c>
      <c r="B9" s="14" t="s">
        <v>159</v>
      </c>
      <c r="C9" s="17"/>
      <c r="D9" s="14">
        <v>108</v>
      </c>
      <c r="E9" s="11" t="s">
        <v>2111</v>
      </c>
      <c r="F9" s="15"/>
      <c r="G9" s="13" t="s">
        <v>151</v>
      </c>
      <c r="H9" s="12" t="s">
        <v>573</v>
      </c>
      <c r="I9" s="16"/>
    </row>
    <row r="10" s="1" customFormat="1" spans="1:9">
      <c r="A10" s="8">
        <v>7</v>
      </c>
      <c r="B10" s="13" t="s">
        <v>1120</v>
      </c>
      <c r="C10" s="13"/>
      <c r="D10" s="14">
        <v>200</v>
      </c>
      <c r="E10" s="11" t="s">
        <v>2177</v>
      </c>
      <c r="F10" s="12"/>
      <c r="G10" s="13" t="s">
        <v>151</v>
      </c>
      <c r="H10" s="12" t="s">
        <v>573</v>
      </c>
      <c r="I10" s="10"/>
    </row>
    <row r="11" s="1" customFormat="1" spans="1:9">
      <c r="A11" s="8">
        <v>8</v>
      </c>
      <c r="B11" s="13" t="s">
        <v>2660</v>
      </c>
      <c r="C11" s="13"/>
      <c r="D11" s="14">
        <v>350</v>
      </c>
      <c r="E11" s="11" t="s">
        <v>2113</v>
      </c>
      <c r="F11" s="12"/>
      <c r="G11" s="13" t="s">
        <v>1958</v>
      </c>
      <c r="H11" s="12" t="s">
        <v>573</v>
      </c>
      <c r="I11" s="10"/>
    </row>
    <row r="12" s="1" customFormat="1" spans="1:9">
      <c r="A12" s="8">
        <v>9</v>
      </c>
      <c r="B12" s="13" t="s">
        <v>2661</v>
      </c>
      <c r="C12" s="13"/>
      <c r="D12" s="14">
        <v>1600</v>
      </c>
      <c r="E12" s="11" t="s">
        <v>2337</v>
      </c>
      <c r="F12" s="12"/>
      <c r="G12" s="13" t="s">
        <v>151</v>
      </c>
      <c r="H12" s="12" t="s">
        <v>154</v>
      </c>
      <c r="I12" s="10"/>
    </row>
    <row r="13" s="1" customFormat="1" spans="1:9">
      <c r="A13" s="8">
        <v>10</v>
      </c>
      <c r="B13" s="13" t="s">
        <v>2662</v>
      </c>
      <c r="C13" s="13"/>
      <c r="D13" s="14">
        <v>5000</v>
      </c>
      <c r="E13" s="11" t="s">
        <v>2119</v>
      </c>
      <c r="F13" s="12"/>
      <c r="G13" s="13" t="s">
        <v>151</v>
      </c>
      <c r="H13" s="12" t="s">
        <v>1958</v>
      </c>
      <c r="I13" s="10"/>
    </row>
    <row r="14" s="1" customFormat="1" spans="1:9">
      <c r="A14" s="8">
        <v>11</v>
      </c>
      <c r="B14" s="13" t="s">
        <v>2663</v>
      </c>
      <c r="C14" s="13"/>
      <c r="D14" s="14">
        <v>840</v>
      </c>
      <c r="E14" s="11" t="s">
        <v>2180</v>
      </c>
      <c r="F14" s="12"/>
      <c r="G14" s="13" t="s">
        <v>151</v>
      </c>
      <c r="H14" s="12" t="s">
        <v>573</v>
      </c>
      <c r="I14" s="10"/>
    </row>
    <row r="15" s="1" customFormat="1" spans="1:9">
      <c r="A15" s="8">
        <v>12</v>
      </c>
      <c r="B15" s="14" t="s">
        <v>2664</v>
      </c>
      <c r="C15" s="14"/>
      <c r="D15" s="14">
        <v>341.48</v>
      </c>
      <c r="E15" s="11" t="s">
        <v>2122</v>
      </c>
      <c r="F15" s="12"/>
      <c r="G15" s="13" t="s">
        <v>151</v>
      </c>
      <c r="H15" s="12" t="s">
        <v>573</v>
      </c>
      <c r="I15" s="16"/>
    </row>
    <row r="16" s="1" customFormat="1" spans="1:9">
      <c r="A16" s="8">
        <v>13</v>
      </c>
      <c r="B16" s="13" t="s">
        <v>239</v>
      </c>
      <c r="C16" s="13"/>
      <c r="D16" s="14">
        <v>52</v>
      </c>
      <c r="E16" s="11" t="s">
        <v>2182</v>
      </c>
      <c r="F16" s="12"/>
      <c r="G16" s="13" t="s">
        <v>151</v>
      </c>
      <c r="H16" s="12" t="s">
        <v>573</v>
      </c>
      <c r="I16" s="10"/>
    </row>
    <row r="17" s="1" customFormat="1" spans="1:9">
      <c r="A17" s="8">
        <v>14</v>
      </c>
      <c r="B17" s="14" t="s">
        <v>952</v>
      </c>
      <c r="C17" s="14"/>
      <c r="D17" s="14">
        <v>200</v>
      </c>
      <c r="E17" s="11" t="s">
        <v>2183</v>
      </c>
      <c r="F17" s="12"/>
      <c r="G17" s="13" t="s">
        <v>151</v>
      </c>
      <c r="H17" s="12" t="s">
        <v>573</v>
      </c>
      <c r="I17" s="10"/>
    </row>
    <row r="18" s="1" customFormat="1" spans="1:9">
      <c r="A18" s="8">
        <v>15</v>
      </c>
      <c r="B18" s="20" t="s">
        <v>2665</v>
      </c>
      <c r="C18" s="20"/>
      <c r="D18" s="20">
        <v>5400</v>
      </c>
      <c r="E18" s="21" t="s">
        <v>2533</v>
      </c>
      <c r="F18" s="12"/>
      <c r="G18" s="13" t="s">
        <v>151</v>
      </c>
      <c r="H18" s="12" t="s">
        <v>1958</v>
      </c>
      <c r="I18" s="22"/>
    </row>
    <row r="19" s="1" customFormat="1" spans="1:9">
      <c r="A19" s="8">
        <v>16</v>
      </c>
      <c r="B19" s="14" t="s">
        <v>2660</v>
      </c>
      <c r="C19" s="14"/>
      <c r="D19" s="14">
        <v>404</v>
      </c>
      <c r="E19" s="11" t="s">
        <v>2127</v>
      </c>
      <c r="F19" s="12"/>
      <c r="G19" s="13" t="s">
        <v>151</v>
      </c>
      <c r="H19" s="12" t="s">
        <v>573</v>
      </c>
      <c r="I19" s="10"/>
    </row>
    <row r="20" s="1" customFormat="1" spans="1:9">
      <c r="A20" s="8">
        <v>17</v>
      </c>
      <c r="B20" s="12" t="s">
        <v>952</v>
      </c>
      <c r="C20" s="23"/>
      <c r="D20" s="24">
        <v>330</v>
      </c>
      <c r="E20" s="11" t="s">
        <v>2247</v>
      </c>
      <c r="F20" s="12"/>
      <c r="G20" s="13" t="s">
        <v>151</v>
      </c>
      <c r="H20" s="12" t="s">
        <v>573</v>
      </c>
      <c r="I20" s="10"/>
    </row>
    <row r="21" s="1" customFormat="1" spans="1:9">
      <c r="A21" s="8">
        <v>18</v>
      </c>
      <c r="B21" s="12" t="s">
        <v>2666</v>
      </c>
      <c r="C21" s="23"/>
      <c r="D21" s="24">
        <v>90</v>
      </c>
      <c r="E21" s="11" t="s">
        <v>2249</v>
      </c>
      <c r="F21" s="12"/>
      <c r="G21" s="13" t="s">
        <v>151</v>
      </c>
      <c r="H21" s="12" t="s">
        <v>573</v>
      </c>
      <c r="I21" s="10"/>
    </row>
    <row r="22" s="1" customFormat="1" spans="1:9">
      <c r="A22" s="8">
        <v>19</v>
      </c>
      <c r="B22" s="12" t="s">
        <v>2667</v>
      </c>
      <c r="C22" s="23"/>
      <c r="D22" s="24">
        <v>2309</v>
      </c>
      <c r="E22" s="11" t="s">
        <v>2668</v>
      </c>
      <c r="F22" s="12"/>
      <c r="G22" s="13" t="s">
        <v>151</v>
      </c>
      <c r="H22" s="12" t="s">
        <v>573</v>
      </c>
      <c r="I22" s="10"/>
    </row>
    <row r="23" s="1" customFormat="1" spans="1:9">
      <c r="A23" s="8">
        <v>20</v>
      </c>
      <c r="B23" s="12" t="s">
        <v>159</v>
      </c>
      <c r="C23" s="23"/>
      <c r="D23" s="24">
        <v>398</v>
      </c>
      <c r="E23" s="11" t="s">
        <v>2353</v>
      </c>
      <c r="F23" s="12"/>
      <c r="G23" s="13" t="s">
        <v>151</v>
      </c>
      <c r="H23" s="12" t="s">
        <v>573</v>
      </c>
      <c r="I23" s="10"/>
    </row>
    <row r="24" s="1" customFormat="1" spans="1:9">
      <c r="A24" s="8">
        <v>21</v>
      </c>
      <c r="B24" s="12" t="s">
        <v>2669</v>
      </c>
      <c r="C24" s="23"/>
      <c r="D24" s="24">
        <v>1200</v>
      </c>
      <c r="E24" s="11" t="s">
        <v>2355</v>
      </c>
      <c r="F24" s="12"/>
      <c r="G24" s="13" t="s">
        <v>151</v>
      </c>
      <c r="H24" s="12" t="s">
        <v>154</v>
      </c>
      <c r="I24" s="25" t="s">
        <v>2670</v>
      </c>
    </row>
    <row r="25" s="1" customFormat="1" spans="1:9">
      <c r="A25" s="8">
        <v>22</v>
      </c>
      <c r="B25" s="12" t="s">
        <v>159</v>
      </c>
      <c r="C25" s="23"/>
      <c r="D25" s="24">
        <v>5200</v>
      </c>
      <c r="E25" s="11" t="s">
        <v>2671</v>
      </c>
      <c r="F25" s="12"/>
      <c r="G25" s="13" t="s">
        <v>151</v>
      </c>
      <c r="H25" s="12" t="s">
        <v>154</v>
      </c>
      <c r="I25" s="10" t="s">
        <v>2672</v>
      </c>
    </row>
    <row r="26" s="1" customFormat="1" spans="1:9">
      <c r="A26" s="8">
        <v>23</v>
      </c>
      <c r="B26" s="12" t="s">
        <v>1120</v>
      </c>
      <c r="C26" s="23"/>
      <c r="D26" s="24">
        <v>200</v>
      </c>
      <c r="E26" s="11" t="s">
        <v>2253</v>
      </c>
      <c r="F26" s="12"/>
      <c r="G26" s="13" t="s">
        <v>151</v>
      </c>
      <c r="H26" s="12" t="s">
        <v>573</v>
      </c>
      <c r="I26" s="10"/>
    </row>
    <row r="27" s="1" customFormat="1" spans="1:9">
      <c r="A27" s="8">
        <v>24</v>
      </c>
      <c r="B27" s="12" t="s">
        <v>2303</v>
      </c>
      <c r="C27" s="23"/>
      <c r="D27" s="24">
        <v>1150</v>
      </c>
      <c r="E27" s="11" t="s">
        <v>2254</v>
      </c>
      <c r="F27" s="12"/>
      <c r="G27" s="13" t="s">
        <v>151</v>
      </c>
      <c r="H27" s="12" t="s">
        <v>573</v>
      </c>
      <c r="I27" s="10"/>
    </row>
    <row r="28" s="1" customFormat="1" spans="1:9">
      <c r="A28" s="8">
        <v>25</v>
      </c>
      <c r="B28" s="12" t="s">
        <v>2168</v>
      </c>
      <c r="C28" s="23"/>
      <c r="D28" s="24">
        <v>2</v>
      </c>
      <c r="E28" s="11" t="s">
        <v>2359</v>
      </c>
      <c r="F28" s="12"/>
      <c r="G28" s="13" t="s">
        <v>151</v>
      </c>
      <c r="H28" s="12" t="s">
        <v>573</v>
      </c>
      <c r="I28" s="10"/>
    </row>
    <row r="29" s="1" customFormat="1" spans="1:9">
      <c r="A29" s="8">
        <v>26</v>
      </c>
      <c r="B29" s="12" t="s">
        <v>952</v>
      </c>
      <c r="C29" s="23"/>
      <c r="D29" s="24">
        <v>305</v>
      </c>
      <c r="E29" s="11" t="s">
        <v>2480</v>
      </c>
      <c r="F29" s="12"/>
      <c r="G29" s="13" t="s">
        <v>151</v>
      </c>
      <c r="H29" s="12" t="s">
        <v>573</v>
      </c>
      <c r="I29" s="10"/>
    </row>
    <row r="30" s="1" customFormat="1" spans="1:9">
      <c r="A30" s="8">
        <v>27</v>
      </c>
      <c r="B30" s="12" t="s">
        <v>2673</v>
      </c>
      <c r="C30" s="23"/>
      <c r="D30" s="24">
        <v>1100</v>
      </c>
      <c r="E30" s="11" t="s">
        <v>2258</v>
      </c>
      <c r="F30" s="12"/>
      <c r="G30" s="13" t="s">
        <v>151</v>
      </c>
      <c r="H30" s="12" t="s">
        <v>1958</v>
      </c>
      <c r="I30" s="10"/>
    </row>
    <row r="31" s="1" customFormat="1" spans="1:9">
      <c r="A31" s="8">
        <v>28</v>
      </c>
      <c r="B31" s="12" t="s">
        <v>2674</v>
      </c>
      <c r="C31" s="23"/>
      <c r="D31" s="24">
        <v>400</v>
      </c>
      <c r="E31" s="11" t="s">
        <v>2481</v>
      </c>
      <c r="F31" s="12"/>
      <c r="G31" s="13" t="s">
        <v>151</v>
      </c>
      <c r="H31" s="12" t="s">
        <v>573</v>
      </c>
      <c r="I31" s="10"/>
    </row>
    <row r="32" s="1" customFormat="1" spans="1:9">
      <c r="A32" s="8">
        <v>29</v>
      </c>
      <c r="B32" s="12" t="s">
        <v>2675</v>
      </c>
      <c r="C32" s="23"/>
      <c r="D32" s="24">
        <v>48</v>
      </c>
      <c r="E32" s="11" t="s">
        <v>2259</v>
      </c>
      <c r="F32" s="12"/>
      <c r="G32" s="13" t="s">
        <v>151</v>
      </c>
      <c r="H32" s="12" t="s">
        <v>573</v>
      </c>
      <c r="I32" s="10"/>
    </row>
    <row r="33" s="1" customFormat="1" spans="1:9">
      <c r="A33" s="8">
        <v>30</v>
      </c>
      <c r="B33" s="12" t="s">
        <v>2676</v>
      </c>
      <c r="C33" s="23"/>
      <c r="D33" s="24">
        <v>360</v>
      </c>
      <c r="E33" s="11" t="s">
        <v>2260</v>
      </c>
      <c r="F33" s="12"/>
      <c r="G33" s="13" t="s">
        <v>151</v>
      </c>
      <c r="H33" s="12" t="s">
        <v>573</v>
      </c>
      <c r="I33" s="10"/>
    </row>
    <row r="34" s="1" customFormat="1" spans="1:9">
      <c r="A34" s="8">
        <v>31</v>
      </c>
      <c r="B34" s="12" t="s">
        <v>2677</v>
      </c>
      <c r="C34" s="23"/>
      <c r="D34" s="24">
        <v>360</v>
      </c>
      <c r="E34" s="11" t="s">
        <v>2262</v>
      </c>
      <c r="F34" s="12"/>
      <c r="G34" s="13" t="s">
        <v>151</v>
      </c>
      <c r="H34" s="12" t="s">
        <v>573</v>
      </c>
      <c r="I34" s="10"/>
    </row>
    <row r="35" s="1" customFormat="1" spans="1:9">
      <c r="A35" s="8">
        <v>32</v>
      </c>
      <c r="B35" s="12" t="s">
        <v>2678</v>
      </c>
      <c r="C35" s="23"/>
      <c r="D35" s="24">
        <v>750</v>
      </c>
      <c r="E35" s="11" t="s">
        <v>2265</v>
      </c>
      <c r="F35" s="12"/>
      <c r="G35" s="13" t="s">
        <v>151</v>
      </c>
      <c r="H35" s="12" t="s">
        <v>573</v>
      </c>
      <c r="I35" s="10"/>
    </row>
    <row r="36" s="1" customFormat="1" spans="1:9">
      <c r="A36" s="8">
        <v>33</v>
      </c>
      <c r="B36" s="12" t="s">
        <v>2679</v>
      </c>
      <c r="C36" s="23"/>
      <c r="D36" s="24">
        <v>409</v>
      </c>
      <c r="E36" s="11" t="s">
        <v>2154</v>
      </c>
      <c r="F36" s="12"/>
      <c r="G36" s="13" t="s">
        <v>151</v>
      </c>
      <c r="H36" s="12" t="s">
        <v>154</v>
      </c>
      <c r="I36" s="10"/>
    </row>
    <row r="37" s="1" customFormat="1" spans="1:9">
      <c r="A37" s="8">
        <v>34</v>
      </c>
      <c r="B37" s="12" t="s">
        <v>2672</v>
      </c>
      <c r="C37" s="23"/>
      <c r="D37" s="24">
        <v>2078</v>
      </c>
      <c r="E37" s="11" t="s">
        <v>2214</v>
      </c>
      <c r="F37" s="12"/>
      <c r="G37" s="13" t="s">
        <v>151</v>
      </c>
      <c r="H37" s="12" t="s">
        <v>154</v>
      </c>
      <c r="I37" s="10" t="s">
        <v>2680</v>
      </c>
    </row>
    <row r="38" s="1" customFormat="1" spans="1:9">
      <c r="A38" s="8">
        <v>35</v>
      </c>
      <c r="B38" s="12" t="s">
        <v>2681</v>
      </c>
      <c r="C38" s="23"/>
      <c r="D38" s="24">
        <v>2126.4</v>
      </c>
      <c r="E38" s="11" t="s">
        <v>2682</v>
      </c>
      <c r="F38" s="12"/>
      <c r="G38" s="13" t="s">
        <v>151</v>
      </c>
      <c r="H38" s="12" t="s">
        <v>154</v>
      </c>
      <c r="I38" s="10"/>
    </row>
    <row r="39" s="1" customFormat="1" spans="1:9">
      <c r="A39" s="8">
        <v>36</v>
      </c>
      <c r="B39" s="12" t="s">
        <v>2683</v>
      </c>
      <c r="C39" s="23"/>
      <c r="D39" s="24">
        <v>1299.3</v>
      </c>
      <c r="E39" s="11" t="s">
        <v>2597</v>
      </c>
      <c r="F39" s="12"/>
      <c r="G39" s="13" t="s">
        <v>151</v>
      </c>
      <c r="H39" s="12" t="s">
        <v>154</v>
      </c>
      <c r="I39" s="26" t="s">
        <v>2684</v>
      </c>
    </row>
    <row r="40" s="1" customFormat="1" spans="1:9">
      <c r="A40" s="8">
        <v>37</v>
      </c>
      <c r="B40" s="12" t="s">
        <v>2685</v>
      </c>
      <c r="C40" s="23"/>
      <c r="D40" s="24">
        <v>150</v>
      </c>
      <c r="E40" s="11" t="s">
        <v>2269</v>
      </c>
      <c r="F40" s="12"/>
      <c r="G40" s="13" t="s">
        <v>151</v>
      </c>
      <c r="H40" s="12" t="s">
        <v>154</v>
      </c>
      <c r="I40" s="10"/>
    </row>
    <row r="41" s="1" customFormat="1" spans="1:9">
      <c r="A41" s="8">
        <v>38</v>
      </c>
      <c r="B41" s="12" t="s">
        <v>2686</v>
      </c>
      <c r="C41" s="23"/>
      <c r="D41" s="24">
        <v>400</v>
      </c>
      <c r="E41" s="11" t="s">
        <v>2271</v>
      </c>
      <c r="F41" s="12"/>
      <c r="G41" s="13" t="s">
        <v>151</v>
      </c>
      <c r="H41" s="12" t="s">
        <v>154</v>
      </c>
      <c r="I41" s="10"/>
    </row>
    <row r="42" s="1" customFormat="1" spans="1:9">
      <c r="A42" s="8">
        <v>39</v>
      </c>
      <c r="B42" s="12" t="s">
        <v>1483</v>
      </c>
      <c r="C42" s="23"/>
      <c r="D42" s="24">
        <v>1361.03</v>
      </c>
      <c r="E42" s="11" t="s">
        <v>2272</v>
      </c>
      <c r="F42" s="12"/>
      <c r="G42" s="13" t="s">
        <v>151</v>
      </c>
      <c r="H42" s="12" t="s">
        <v>573</v>
      </c>
      <c r="I42" s="10"/>
    </row>
    <row r="43" s="1" customFormat="1" spans="1:9">
      <c r="A43" s="8">
        <v>40</v>
      </c>
      <c r="B43" s="12" t="s">
        <v>337</v>
      </c>
      <c r="C43" s="23"/>
      <c r="D43" s="24">
        <v>170.22</v>
      </c>
      <c r="E43" s="11" t="s">
        <v>2273</v>
      </c>
      <c r="F43" s="12"/>
      <c r="G43" s="13" t="s">
        <v>151</v>
      </c>
      <c r="H43" s="12" t="s">
        <v>573</v>
      </c>
      <c r="I43" s="10"/>
    </row>
    <row r="44" s="1" customFormat="1" spans="1:9">
      <c r="A44" s="8">
        <v>41</v>
      </c>
      <c r="B44" s="12" t="s">
        <v>2687</v>
      </c>
      <c r="C44" s="23"/>
      <c r="D44" s="24">
        <v>2100</v>
      </c>
      <c r="E44" s="11" t="s">
        <v>2422</v>
      </c>
      <c r="F44" s="12"/>
      <c r="G44" s="13" t="s">
        <v>151</v>
      </c>
      <c r="H44" s="12" t="s">
        <v>573</v>
      </c>
      <c r="I44" s="13"/>
    </row>
    <row r="45" s="1" customFormat="1" ht="18" spans="1:9">
      <c r="A45" s="8">
        <v>42</v>
      </c>
      <c r="B45" s="12" t="s">
        <v>2688</v>
      </c>
      <c r="C45" s="23"/>
      <c r="D45" s="24">
        <v>3077.41</v>
      </c>
      <c r="E45" s="11" t="s">
        <v>2689</v>
      </c>
      <c r="F45" s="12"/>
      <c r="G45" s="13" t="s">
        <v>151</v>
      </c>
      <c r="H45" s="12" t="s">
        <v>1958</v>
      </c>
      <c r="I45" s="27" t="s">
        <v>2690</v>
      </c>
    </row>
    <row r="46" s="1" customFormat="1" spans="1:9">
      <c r="A46" s="8">
        <v>43</v>
      </c>
      <c r="B46" s="12" t="s">
        <v>2451</v>
      </c>
      <c r="C46" s="23"/>
      <c r="D46" s="24">
        <v>400</v>
      </c>
      <c r="E46" s="11" t="s">
        <v>2277</v>
      </c>
      <c r="F46" s="12"/>
      <c r="G46" s="13" t="s">
        <v>151</v>
      </c>
      <c r="H46" s="12" t="s">
        <v>573</v>
      </c>
      <c r="I46" s="10"/>
    </row>
    <row r="47" s="1" customFormat="1" spans="1:9">
      <c r="A47" s="8">
        <v>44</v>
      </c>
      <c r="B47" s="12" t="s">
        <v>1120</v>
      </c>
      <c r="C47" s="23"/>
      <c r="D47" s="24">
        <v>200</v>
      </c>
      <c r="E47" s="11" t="s">
        <v>2601</v>
      </c>
      <c r="F47" s="12"/>
      <c r="G47" s="13" t="s">
        <v>151</v>
      </c>
      <c r="H47" s="12" t="s">
        <v>573</v>
      </c>
      <c r="I47" s="10"/>
    </row>
    <row r="48" s="1" customFormat="1" spans="1:9">
      <c r="A48" s="8">
        <v>45</v>
      </c>
      <c r="B48" s="12" t="s">
        <v>2691</v>
      </c>
      <c r="C48" s="23"/>
      <c r="D48" s="24">
        <v>2650</v>
      </c>
      <c r="E48" s="11" t="s">
        <v>2692</v>
      </c>
      <c r="F48" s="12"/>
      <c r="G48" s="13" t="s">
        <v>151</v>
      </c>
      <c r="H48" s="12" t="s">
        <v>573</v>
      </c>
      <c r="I48" s="10"/>
    </row>
    <row r="49" s="1" customFormat="1" spans="1:9">
      <c r="A49" s="8">
        <v>46</v>
      </c>
      <c r="B49" s="12" t="s">
        <v>952</v>
      </c>
      <c r="C49" s="23"/>
      <c r="D49" s="24">
        <v>200</v>
      </c>
      <c r="E49" s="11" t="s">
        <v>2280</v>
      </c>
      <c r="F49" s="12"/>
      <c r="G49" s="13" t="s">
        <v>151</v>
      </c>
      <c r="H49" s="12" t="s">
        <v>573</v>
      </c>
      <c r="I49" s="10"/>
    </row>
    <row r="50" s="1" customFormat="1" spans="1:9">
      <c r="A50" s="8">
        <v>47</v>
      </c>
      <c r="B50" s="12" t="s">
        <v>2373</v>
      </c>
      <c r="C50" s="23"/>
      <c r="D50" s="24">
        <v>749</v>
      </c>
      <c r="E50" s="11" t="s">
        <v>2693</v>
      </c>
      <c r="F50" s="12"/>
      <c r="G50" s="13" t="s">
        <v>151</v>
      </c>
      <c r="H50" s="12" t="s">
        <v>154</v>
      </c>
      <c r="I50" s="10"/>
    </row>
    <row r="51" s="1" customFormat="1" spans="1:9">
      <c r="A51" s="8">
        <v>48</v>
      </c>
      <c r="B51" s="12" t="s">
        <v>952</v>
      </c>
      <c r="C51" s="23"/>
      <c r="D51" s="24">
        <v>300</v>
      </c>
      <c r="E51" s="11" t="s">
        <v>2606</v>
      </c>
      <c r="F51" s="12"/>
      <c r="G51" s="13" t="s">
        <v>151</v>
      </c>
      <c r="H51" s="12" t="s">
        <v>573</v>
      </c>
      <c r="I51" s="10"/>
    </row>
    <row r="52" s="1" customFormat="1" spans="1:9">
      <c r="A52" s="8">
        <v>49</v>
      </c>
      <c r="B52" s="12" t="s">
        <v>1483</v>
      </c>
      <c r="C52" s="23"/>
      <c r="D52" s="24">
        <v>891.85</v>
      </c>
      <c r="E52" s="11" t="s">
        <v>2432</v>
      </c>
      <c r="F52" s="12"/>
      <c r="G52" s="13" t="s">
        <v>151</v>
      </c>
      <c r="H52" s="12" t="s">
        <v>573</v>
      </c>
      <c r="I52" s="10"/>
    </row>
    <row r="53" s="1" customFormat="1" spans="1:9">
      <c r="A53" s="8">
        <v>50</v>
      </c>
      <c r="B53" s="12" t="s">
        <v>260</v>
      </c>
      <c r="C53" s="23"/>
      <c r="D53" s="24">
        <v>20</v>
      </c>
      <c r="E53" s="11" t="s">
        <v>2694</v>
      </c>
      <c r="F53" s="12"/>
      <c r="G53" s="13" t="s">
        <v>151</v>
      </c>
      <c r="H53" s="12" t="s">
        <v>573</v>
      </c>
      <c r="I53" s="10"/>
    </row>
    <row r="54" s="1" customFormat="1" spans="1:9">
      <c r="A54" s="8">
        <v>51</v>
      </c>
      <c r="B54" s="12" t="s">
        <v>952</v>
      </c>
      <c r="C54" s="23"/>
      <c r="D54" s="24">
        <v>300</v>
      </c>
      <c r="E54" s="11" t="s">
        <v>2285</v>
      </c>
      <c r="F54" s="12"/>
      <c r="G54" s="13" t="s">
        <v>151</v>
      </c>
      <c r="H54" s="12" t="s">
        <v>573</v>
      </c>
      <c r="I54" s="10"/>
    </row>
    <row r="55" s="1" customFormat="1" spans="1:9">
      <c r="A55" s="8">
        <v>52</v>
      </c>
      <c r="B55" s="12" t="s">
        <v>260</v>
      </c>
      <c r="C55" s="23"/>
      <c r="D55" s="24">
        <v>2</v>
      </c>
      <c r="E55" s="11" t="s">
        <v>2286</v>
      </c>
      <c r="F55" s="12"/>
      <c r="G55" s="13" t="s">
        <v>151</v>
      </c>
      <c r="H55" s="12" t="s">
        <v>573</v>
      </c>
      <c r="I55" s="10"/>
    </row>
    <row r="56" s="1" customFormat="1" spans="1:9">
      <c r="A56" s="8">
        <v>53</v>
      </c>
      <c r="B56" s="12" t="s">
        <v>2695</v>
      </c>
      <c r="C56" s="23"/>
      <c r="D56" s="24">
        <v>125</v>
      </c>
      <c r="E56" s="11" t="s">
        <v>2288</v>
      </c>
      <c r="F56" s="12"/>
      <c r="G56" s="13" t="s">
        <v>151</v>
      </c>
      <c r="H56" s="12" t="s">
        <v>573</v>
      </c>
      <c r="I56" s="26" t="s">
        <v>2696</v>
      </c>
    </row>
    <row r="57" s="1" customFormat="1" spans="1:9">
      <c r="A57" s="8">
        <v>54</v>
      </c>
      <c r="B57" s="12" t="s">
        <v>2697</v>
      </c>
      <c r="C57" s="13"/>
      <c r="D57" s="14">
        <v>165.75</v>
      </c>
      <c r="E57" s="11" t="s">
        <v>2498</v>
      </c>
      <c r="F57" s="12"/>
      <c r="G57" s="13" t="s">
        <v>151</v>
      </c>
      <c r="H57" s="12" t="s">
        <v>573</v>
      </c>
      <c r="I57" s="10"/>
    </row>
    <row r="58" s="1" customFormat="1" spans="1:9">
      <c r="A58" s="8">
        <v>55</v>
      </c>
      <c r="B58" s="13" t="s">
        <v>2698</v>
      </c>
      <c r="C58" s="13"/>
      <c r="D58" s="14">
        <v>522</v>
      </c>
      <c r="E58" s="11" t="s">
        <v>2499</v>
      </c>
      <c r="F58" s="12"/>
      <c r="G58" s="13" t="s">
        <v>157</v>
      </c>
      <c r="H58" s="12" t="s">
        <v>151</v>
      </c>
      <c r="I58" s="10"/>
    </row>
    <row r="59" s="1" customFormat="1" spans="1:9">
      <c r="A59" s="8">
        <v>56</v>
      </c>
      <c r="B59" s="13" t="s">
        <v>2314</v>
      </c>
      <c r="C59" s="14"/>
      <c r="D59" s="14">
        <v>275</v>
      </c>
      <c r="E59" s="11" t="s">
        <v>2563</v>
      </c>
      <c r="F59" s="15"/>
      <c r="G59" s="14" t="s">
        <v>1958</v>
      </c>
      <c r="H59" s="12" t="s">
        <v>573</v>
      </c>
      <c r="I59" s="10"/>
    </row>
    <row r="60" s="1" customFormat="1" spans="1:9">
      <c r="A60" s="8">
        <v>57</v>
      </c>
      <c r="B60" s="13" t="s">
        <v>2699</v>
      </c>
      <c r="C60" s="13"/>
      <c r="D60" s="14">
        <v>5300</v>
      </c>
      <c r="E60" s="11" t="s">
        <v>2612</v>
      </c>
      <c r="F60" s="12"/>
      <c r="G60" s="13" t="s">
        <v>151</v>
      </c>
      <c r="H60" s="12" t="s">
        <v>154</v>
      </c>
      <c r="I60" s="10"/>
    </row>
    <row r="61" s="1" customFormat="1" spans="1:9">
      <c r="A61" s="8">
        <v>58</v>
      </c>
      <c r="B61" s="14" t="s">
        <v>2700</v>
      </c>
      <c r="C61" s="14"/>
      <c r="D61" s="14">
        <v>10000</v>
      </c>
      <c r="E61" s="11" t="s">
        <v>2438</v>
      </c>
      <c r="F61" s="15"/>
      <c r="G61" s="14" t="s">
        <v>151</v>
      </c>
      <c r="H61" s="12" t="s">
        <v>154</v>
      </c>
      <c r="I61" s="16"/>
    </row>
    <row r="62" s="1" customFormat="1" ht="27" spans="1:9">
      <c r="A62" s="8">
        <v>59</v>
      </c>
      <c r="B62" s="28" t="s">
        <v>2701</v>
      </c>
      <c r="C62" s="17"/>
      <c r="D62" s="14">
        <v>13596</v>
      </c>
      <c r="E62" s="11" t="s">
        <v>2702</v>
      </c>
      <c r="F62" s="15"/>
      <c r="G62" s="14" t="s">
        <v>151</v>
      </c>
      <c r="H62" s="12" t="s">
        <v>573</v>
      </c>
      <c r="I62" s="29"/>
    </row>
    <row r="63" s="1" customFormat="1" spans="1:9">
      <c r="A63" s="8">
        <v>60</v>
      </c>
      <c r="B63" s="13" t="s">
        <v>952</v>
      </c>
      <c r="C63" s="13"/>
      <c r="D63" s="14">
        <v>500</v>
      </c>
      <c r="E63" s="11" t="s">
        <v>2302</v>
      </c>
      <c r="F63" s="12"/>
      <c r="G63" s="13" t="s">
        <v>573</v>
      </c>
      <c r="H63" s="12" t="s">
        <v>151</v>
      </c>
      <c r="I63" s="10"/>
    </row>
    <row r="64" s="1" customFormat="1" spans="1:9">
      <c r="A64" s="8">
        <v>61</v>
      </c>
      <c r="B64" s="13" t="s">
        <v>2703</v>
      </c>
      <c r="C64" s="13"/>
      <c r="D64" s="14">
        <v>7900</v>
      </c>
      <c r="E64" s="11" t="s">
        <v>2704</v>
      </c>
      <c r="F64" s="12"/>
      <c r="G64" s="13" t="s">
        <v>573</v>
      </c>
      <c r="H64" s="12" t="s">
        <v>151</v>
      </c>
      <c r="I64" s="10"/>
    </row>
    <row r="65" s="1" customFormat="1" spans="1:9">
      <c r="A65" s="8">
        <v>62</v>
      </c>
      <c r="B65" s="13" t="s">
        <v>509</v>
      </c>
      <c r="C65" s="13"/>
      <c r="D65" s="14">
        <v>3</v>
      </c>
      <c r="E65" s="11" t="s">
        <v>2572</v>
      </c>
      <c r="F65" s="8"/>
      <c r="G65" s="13" t="s">
        <v>573</v>
      </c>
      <c r="H65" s="12" t="s">
        <v>151</v>
      </c>
      <c r="I65" s="10"/>
    </row>
    <row r="66" s="1" customFormat="1" spans="1:9">
      <c r="A66" s="8">
        <v>63</v>
      </c>
      <c r="B66" s="13" t="s">
        <v>2303</v>
      </c>
      <c r="C66" s="13"/>
      <c r="D66" s="14">
        <v>300</v>
      </c>
      <c r="E66" s="11" t="s">
        <v>2443</v>
      </c>
      <c r="F66" s="12"/>
      <c r="G66" s="13" t="s">
        <v>573</v>
      </c>
      <c r="H66" s="12" t="s">
        <v>151</v>
      </c>
      <c r="I66" s="10"/>
    </row>
    <row r="67" s="1" customFormat="1" spans="1:9">
      <c r="A67" s="8">
        <v>64</v>
      </c>
      <c r="B67" s="13" t="s">
        <v>2312</v>
      </c>
      <c r="C67" s="13"/>
      <c r="D67" s="14">
        <v>1914.9</v>
      </c>
      <c r="E67" s="11" t="s">
        <v>2705</v>
      </c>
      <c r="F67" s="12"/>
      <c r="G67" s="13" t="s">
        <v>573</v>
      </c>
      <c r="H67" s="12" t="s">
        <v>151</v>
      </c>
      <c r="I67" s="10"/>
    </row>
    <row r="68" s="1" customFormat="1" spans="1:9">
      <c r="A68" s="8">
        <v>65</v>
      </c>
      <c r="B68" s="35" t="s">
        <v>2706</v>
      </c>
      <c r="C68" s="13"/>
      <c r="D68" s="14">
        <v>4000</v>
      </c>
      <c r="E68" s="11" t="s">
        <v>2311</v>
      </c>
      <c r="F68" s="12"/>
      <c r="G68" s="13" t="s">
        <v>151</v>
      </c>
      <c r="H68" s="12" t="s">
        <v>573</v>
      </c>
      <c r="I68" s="10"/>
    </row>
    <row r="69" s="1" customFormat="1" spans="1:9">
      <c r="A69" s="8">
        <v>66</v>
      </c>
      <c r="B69" s="14" t="s">
        <v>2707</v>
      </c>
      <c r="C69" s="14"/>
      <c r="D69" s="14">
        <v>13800</v>
      </c>
      <c r="E69" s="11" t="s">
        <v>2446</v>
      </c>
      <c r="F69" s="12"/>
      <c r="G69" s="13" t="s">
        <v>151</v>
      </c>
      <c r="H69" s="12" t="s">
        <v>573</v>
      </c>
      <c r="I69" s="16"/>
    </row>
    <row r="70" s="1" customFormat="1" spans="1:9">
      <c r="A70" s="8">
        <v>67</v>
      </c>
      <c r="B70" s="13" t="s">
        <v>2708</v>
      </c>
      <c r="C70" s="13"/>
      <c r="D70" s="14">
        <v>15300</v>
      </c>
      <c r="E70" s="11" t="s">
        <v>2709</v>
      </c>
      <c r="F70" s="12"/>
      <c r="G70" s="13" t="s">
        <v>151</v>
      </c>
      <c r="H70" s="12" t="s">
        <v>573</v>
      </c>
      <c r="I70" s="10"/>
    </row>
    <row r="71" s="1" customFormat="1" spans="1:9">
      <c r="A71" s="8">
        <v>68</v>
      </c>
      <c r="B71" s="14" t="s">
        <v>2710</v>
      </c>
      <c r="C71" s="14"/>
      <c r="D71" s="14">
        <v>6760</v>
      </c>
      <c r="E71" s="11" t="s">
        <v>2511</v>
      </c>
      <c r="F71" s="12"/>
      <c r="G71" s="13" t="s">
        <v>151</v>
      </c>
      <c r="H71" s="12" t="s">
        <v>573</v>
      </c>
      <c r="I71" s="10" t="s">
        <v>2711</v>
      </c>
    </row>
    <row r="72" s="1" customFormat="1" spans="1:9">
      <c r="A72" s="8">
        <v>69</v>
      </c>
      <c r="B72" s="20" t="s">
        <v>159</v>
      </c>
      <c r="C72" s="20"/>
      <c r="D72" s="20">
        <v>213</v>
      </c>
      <c r="E72" s="21" t="s">
        <v>2452</v>
      </c>
      <c r="F72" s="12"/>
      <c r="G72" s="13" t="s">
        <v>151</v>
      </c>
      <c r="H72" s="12" t="s">
        <v>573</v>
      </c>
      <c r="I72" s="22"/>
    </row>
    <row r="73" s="1" customFormat="1" spans="1:9">
      <c r="A73" s="8">
        <v>70</v>
      </c>
      <c r="B73" s="14" t="s">
        <v>1084</v>
      </c>
      <c r="C73" s="14"/>
      <c r="D73" s="14">
        <v>516</v>
      </c>
      <c r="E73" s="11" t="s">
        <v>2454</v>
      </c>
      <c r="F73" s="12"/>
      <c r="G73" s="13" t="s">
        <v>151</v>
      </c>
      <c r="H73" s="12" t="s">
        <v>573</v>
      </c>
      <c r="I73" s="10"/>
    </row>
    <row r="74" s="1" customFormat="1" spans="1:9">
      <c r="A74" s="8">
        <v>71</v>
      </c>
      <c r="B74" s="12" t="s">
        <v>896</v>
      </c>
      <c r="C74" s="23"/>
      <c r="D74" s="24">
        <v>35</v>
      </c>
      <c r="E74" s="11" t="s">
        <v>2322</v>
      </c>
      <c r="F74" s="12"/>
      <c r="G74" s="13" t="s">
        <v>151</v>
      </c>
      <c r="H74" s="12" t="s">
        <v>573</v>
      </c>
      <c r="I74" s="10"/>
    </row>
    <row r="75" s="1" customFormat="1" spans="1:9">
      <c r="A75" s="8">
        <v>72</v>
      </c>
      <c r="B75" s="12" t="s">
        <v>2712</v>
      </c>
      <c r="C75" s="23"/>
      <c r="D75" s="24">
        <v>2080</v>
      </c>
      <c r="E75" s="11" t="s">
        <v>2713</v>
      </c>
      <c r="F75" s="12"/>
      <c r="G75" s="13" t="s">
        <v>154</v>
      </c>
      <c r="H75" s="12" t="s">
        <v>151</v>
      </c>
      <c r="I75" s="10"/>
    </row>
    <row r="76" s="1" customFormat="1" spans="1:9">
      <c r="A76" s="8">
        <v>73</v>
      </c>
      <c r="B76" s="12"/>
      <c r="C76" s="23"/>
      <c r="D76" s="24"/>
      <c r="E76" s="11"/>
      <c r="F76" s="12"/>
      <c r="G76" s="13"/>
      <c r="H76" s="12"/>
      <c r="I76" s="10"/>
    </row>
    <row r="77" s="1" customFormat="1" spans="1:9">
      <c r="A77" s="8">
        <v>74</v>
      </c>
      <c r="B77" s="12"/>
      <c r="C77" s="23"/>
      <c r="D77" s="24"/>
      <c r="E77" s="11"/>
      <c r="F77" s="12"/>
      <c r="G77" s="13"/>
      <c r="H77" s="12"/>
      <c r="I77" s="10"/>
    </row>
    <row r="78" s="1" customFormat="1" spans="1:9">
      <c r="A78" s="8">
        <v>75</v>
      </c>
      <c r="B78" s="12"/>
      <c r="C78" s="23"/>
      <c r="D78" s="24"/>
      <c r="E78" s="11"/>
      <c r="F78" s="12"/>
      <c r="G78" s="13"/>
      <c r="H78" s="12"/>
      <c r="I78" s="10"/>
    </row>
    <row r="79" s="1" customFormat="1" spans="1:9">
      <c r="A79" s="8">
        <v>76</v>
      </c>
      <c r="B79" s="12"/>
      <c r="C79" s="23"/>
      <c r="D79" s="24"/>
      <c r="E79" s="11"/>
      <c r="F79" s="12"/>
      <c r="G79" s="13"/>
      <c r="H79" s="12"/>
      <c r="I79" s="10"/>
    </row>
    <row r="80" s="1" customFormat="1" spans="1:9">
      <c r="A80" s="8">
        <v>77</v>
      </c>
      <c r="B80" s="12"/>
      <c r="C80" s="23"/>
      <c r="D80" s="24"/>
      <c r="E80" s="11"/>
      <c r="F80" s="12"/>
      <c r="G80" s="13"/>
      <c r="H80" s="12"/>
      <c r="I80" s="10"/>
    </row>
    <row r="81" s="1" customFormat="1" spans="1:9">
      <c r="A81" s="8">
        <v>78</v>
      </c>
      <c r="B81" s="12"/>
      <c r="C81" s="23"/>
      <c r="D81" s="24"/>
      <c r="E81" s="11"/>
      <c r="F81" s="12"/>
      <c r="G81" s="12"/>
      <c r="H81" s="12"/>
      <c r="I81" s="10"/>
    </row>
    <row r="82" s="1" customFormat="1" spans="1:9">
      <c r="A82" s="8">
        <v>79</v>
      </c>
      <c r="B82" s="12"/>
      <c r="C82" s="23" t="s">
        <v>194</v>
      </c>
      <c r="D82" s="36">
        <v>133576.04</v>
      </c>
      <c r="E82" s="11"/>
      <c r="F82" s="12"/>
      <c r="G82" s="12"/>
      <c r="H82" s="12"/>
      <c r="I82" s="10"/>
    </row>
    <row r="83" s="1" customFormat="1" spans="1:9">
      <c r="A83" s="8">
        <v>80</v>
      </c>
      <c r="B83" s="12"/>
      <c r="C83" s="23"/>
      <c r="D83" s="24"/>
      <c r="E83" s="11"/>
      <c r="F83" s="12"/>
      <c r="G83" s="12"/>
      <c r="H83" s="12"/>
      <c r="I83" s="10"/>
    </row>
    <row r="84" s="1" customFormat="1" spans="1:9">
      <c r="A84" s="37" t="s">
        <v>968</v>
      </c>
      <c r="B84" s="38"/>
      <c r="C84" s="39" t="s">
        <v>969</v>
      </c>
      <c r="D84" s="40"/>
      <c r="E84" s="41"/>
      <c r="F84" s="38"/>
      <c r="G84" s="38" t="s">
        <v>970</v>
      </c>
      <c r="H84" s="38"/>
      <c r="I84" s="42"/>
    </row>
  </sheetData>
  <mergeCells count="2">
    <mergeCell ref="A1:I1"/>
    <mergeCell ref="A2:B2"/>
  </mergeCells>
  <dataValidations count="3">
    <dataValidation type="list" allowBlank="1" showInputMessage="1" showErrorMessage="1" sqref="F60 F84 F4:F7 F10:F27 F28:F56 F57:F58 F63:F64 F66:F83">
      <formula1>"有,无"</formula1>
    </dataValidation>
    <dataValidation type="list" allowBlank="1" showInputMessage="1" showErrorMessage="1" sqref="C1:C3">
      <formula1>"材料费,机械费,工资,福利费,招待费,差旅费,车辆费,办公费,租赁费,水电费,其他,安全费"</formula1>
    </dataValidation>
    <dataValidation type="list" allowBlank="1" showInputMessage="1" showErrorMessage="1" sqref="F1:F3">
      <formula1>"是,否"</formula1>
    </dataValidation>
  </dataValidations>
  <pageMargins left="0.75" right="0.75" top="1" bottom="1" header="0.5" footer="0.5"/>
  <headerFooter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63"/>
  <sheetViews>
    <sheetView workbookViewId="0">
      <selection activeCell="D62" sqref="D62"/>
    </sheetView>
  </sheetViews>
  <sheetFormatPr defaultColWidth="9" defaultRowHeight="13.5"/>
  <cols>
    <col min="1" max="1" width="7.75" style="1" customWidth="1"/>
    <col min="2" max="2" width="36.75" style="1" customWidth="1"/>
    <col min="3" max="3" width="8.5" style="1" customWidth="1"/>
    <col min="4" max="4" width="11.5" style="1" customWidth="1"/>
    <col min="5" max="5" width="14.75" style="1" customWidth="1"/>
    <col min="6" max="6" width="11.5" style="1" customWidth="1"/>
    <col min="7" max="7" width="12.125" style="1" customWidth="1"/>
    <col min="8" max="8" width="11.25" style="1" customWidth="1"/>
    <col min="9" max="9" width="17.5" style="1" customWidth="1"/>
    <col min="10" max="10" width="9" style="1"/>
    <col min="11" max="13" width="10.375" style="1"/>
    <col min="14" max="14" width="9.375" style="1"/>
    <col min="15" max="16384" width="9" style="1"/>
  </cols>
  <sheetData>
    <row r="1" s="1" customFormat="1" ht="27" spans="1:9">
      <c r="A1" s="3" t="s">
        <v>136</v>
      </c>
      <c r="B1" s="4"/>
      <c r="C1" s="4"/>
      <c r="D1" s="4"/>
      <c r="E1" s="5"/>
      <c r="F1" s="4"/>
      <c r="G1" s="4"/>
      <c r="H1" s="4"/>
      <c r="I1" s="4"/>
    </row>
    <row r="2" s="1" customFormat="1" spans="1:9">
      <c r="A2" s="6" t="s">
        <v>2714</v>
      </c>
      <c r="B2" s="6"/>
      <c r="C2" s="7"/>
      <c r="D2" s="7"/>
      <c r="E2" s="7"/>
      <c r="F2" s="7"/>
      <c r="G2" s="7"/>
      <c r="H2" s="7"/>
      <c r="I2" s="7"/>
    </row>
    <row r="3" s="1" customFormat="1" ht="27" spans="1:9">
      <c r="A3" s="8" t="s">
        <v>138</v>
      </c>
      <c r="B3" s="8" t="s">
        <v>139</v>
      </c>
      <c r="C3" s="8" t="s">
        <v>140</v>
      </c>
      <c r="D3" s="8" t="s">
        <v>141</v>
      </c>
      <c r="E3" s="8" t="s">
        <v>142</v>
      </c>
      <c r="F3" s="8" t="s">
        <v>143</v>
      </c>
      <c r="G3" s="8" t="s">
        <v>144</v>
      </c>
      <c r="H3" s="8" t="s">
        <v>145</v>
      </c>
      <c r="I3" s="8" t="s">
        <v>3</v>
      </c>
    </row>
    <row r="4" s="1" customFormat="1" spans="1:9">
      <c r="A4" s="8">
        <v>1</v>
      </c>
      <c r="B4" s="9" t="s">
        <v>509</v>
      </c>
      <c r="C4" s="10"/>
      <c r="D4" s="9">
        <v>13</v>
      </c>
      <c r="E4" s="11" t="s">
        <v>2103</v>
      </c>
      <c r="F4" s="12"/>
      <c r="G4" s="13" t="s">
        <v>151</v>
      </c>
      <c r="H4" s="12" t="s">
        <v>573</v>
      </c>
      <c r="I4" s="10"/>
    </row>
    <row r="5" s="1" customFormat="1" spans="1:9">
      <c r="A5" s="8">
        <v>2</v>
      </c>
      <c r="B5" s="14" t="s">
        <v>2303</v>
      </c>
      <c r="C5" s="13"/>
      <c r="D5" s="14">
        <v>400</v>
      </c>
      <c r="E5" s="11" t="s">
        <v>2171</v>
      </c>
      <c r="F5" s="12"/>
      <c r="G5" s="13" t="s">
        <v>151</v>
      </c>
      <c r="H5" s="12" t="s">
        <v>573</v>
      </c>
      <c r="I5" s="10"/>
    </row>
    <row r="6" s="1" customFormat="1" spans="1:9">
      <c r="A6" s="8">
        <v>3</v>
      </c>
      <c r="B6" s="13" t="s">
        <v>2715</v>
      </c>
      <c r="C6" s="13"/>
      <c r="D6" s="14">
        <v>3000</v>
      </c>
      <c r="E6" s="11" t="s">
        <v>2229</v>
      </c>
      <c r="F6" s="12"/>
      <c r="G6" s="13" t="s">
        <v>151</v>
      </c>
      <c r="H6" s="12" t="s">
        <v>1958</v>
      </c>
      <c r="I6" s="10"/>
    </row>
    <row r="7" s="1" customFormat="1" spans="1:9">
      <c r="A7" s="8">
        <v>4</v>
      </c>
      <c r="B7" s="13" t="s">
        <v>2716</v>
      </c>
      <c r="C7" s="13"/>
      <c r="D7" s="14">
        <v>1800</v>
      </c>
      <c r="E7" s="11" t="s">
        <v>2460</v>
      </c>
      <c r="F7" s="12"/>
      <c r="G7" s="13" t="s">
        <v>1958</v>
      </c>
      <c r="H7" s="12" t="s">
        <v>151</v>
      </c>
      <c r="I7" s="10"/>
    </row>
    <row r="8" s="1" customFormat="1" spans="1:9">
      <c r="A8" s="8">
        <v>5</v>
      </c>
      <c r="B8" s="14" t="s">
        <v>2717</v>
      </c>
      <c r="C8" s="14"/>
      <c r="D8" s="14">
        <v>1038</v>
      </c>
      <c r="E8" s="11" t="s">
        <v>2231</v>
      </c>
      <c r="F8" s="15"/>
      <c r="G8" s="13" t="s">
        <v>151</v>
      </c>
      <c r="H8" s="12" t="s">
        <v>154</v>
      </c>
      <c r="I8" s="16"/>
    </row>
    <row r="9" s="1" customFormat="1" spans="1:9">
      <c r="A9" s="8">
        <v>6</v>
      </c>
      <c r="B9" s="14" t="s">
        <v>260</v>
      </c>
      <c r="C9" s="17"/>
      <c r="D9" s="14">
        <v>6</v>
      </c>
      <c r="E9" s="11" t="s">
        <v>2175</v>
      </c>
      <c r="F9" s="15"/>
      <c r="G9" s="13" t="s">
        <v>151</v>
      </c>
      <c r="H9" s="12" t="s">
        <v>154</v>
      </c>
      <c r="I9" s="16"/>
    </row>
    <row r="10" s="1" customFormat="1" spans="1:9">
      <c r="A10" s="8">
        <v>7</v>
      </c>
      <c r="B10" s="13" t="s">
        <v>239</v>
      </c>
      <c r="C10" s="13"/>
      <c r="D10" s="14">
        <v>59</v>
      </c>
      <c r="E10" s="11" t="s">
        <v>2718</v>
      </c>
      <c r="F10" s="12"/>
      <c r="G10" s="13" t="s">
        <v>151</v>
      </c>
      <c r="H10" s="12" t="s">
        <v>154</v>
      </c>
      <c r="I10" s="10" t="s">
        <v>2719</v>
      </c>
    </row>
    <row r="11" s="1" customFormat="1" spans="1:9">
      <c r="A11" s="8">
        <v>8</v>
      </c>
      <c r="B11" s="13" t="s">
        <v>952</v>
      </c>
      <c r="C11" s="13"/>
      <c r="D11" s="14">
        <v>300</v>
      </c>
      <c r="E11" s="11" t="s">
        <v>2113</v>
      </c>
      <c r="F11" s="12"/>
      <c r="G11" s="13" t="s">
        <v>151</v>
      </c>
      <c r="H11" s="12" t="s">
        <v>154</v>
      </c>
      <c r="I11" s="10"/>
    </row>
    <row r="12" s="1" customFormat="1" spans="1:9">
      <c r="A12" s="8">
        <v>9</v>
      </c>
      <c r="B12" s="13" t="s">
        <v>239</v>
      </c>
      <c r="C12" s="13"/>
      <c r="D12" s="14">
        <v>10</v>
      </c>
      <c r="E12" s="11" t="s">
        <v>2236</v>
      </c>
      <c r="F12" s="12"/>
      <c r="G12" s="13" t="s">
        <v>151</v>
      </c>
      <c r="H12" s="12" t="s">
        <v>154</v>
      </c>
      <c r="I12" s="10"/>
    </row>
    <row r="13" s="1" customFormat="1" spans="1:9">
      <c r="A13" s="8">
        <v>10</v>
      </c>
      <c r="B13" s="13" t="s">
        <v>2720</v>
      </c>
      <c r="C13" s="13"/>
      <c r="D13" s="14">
        <v>1819</v>
      </c>
      <c r="E13" s="11" t="s">
        <v>2337</v>
      </c>
      <c r="F13" s="12"/>
      <c r="G13" s="13" t="s">
        <v>151</v>
      </c>
      <c r="H13" s="12" t="s">
        <v>573</v>
      </c>
      <c r="I13" s="10"/>
    </row>
    <row r="14" s="1" customFormat="1" spans="1:9">
      <c r="A14" s="8">
        <v>11</v>
      </c>
      <c r="B14" s="13" t="s">
        <v>2720</v>
      </c>
      <c r="C14" s="13"/>
      <c r="D14" s="14">
        <v>260</v>
      </c>
      <c r="E14" s="11" t="s">
        <v>2529</v>
      </c>
      <c r="F14" s="12"/>
      <c r="G14" s="13" t="s">
        <v>151</v>
      </c>
      <c r="H14" s="12" t="s">
        <v>573</v>
      </c>
      <c r="I14" s="10"/>
    </row>
    <row r="15" s="1" customFormat="1" spans="1:9">
      <c r="A15" s="8">
        <v>12</v>
      </c>
      <c r="B15" s="14" t="s">
        <v>952</v>
      </c>
      <c r="C15" s="14"/>
      <c r="D15" s="14">
        <v>330</v>
      </c>
      <c r="E15" s="11" t="s">
        <v>2121</v>
      </c>
      <c r="F15" s="12"/>
      <c r="G15" s="13" t="s">
        <v>151</v>
      </c>
      <c r="H15" s="12" t="s">
        <v>573</v>
      </c>
      <c r="I15" s="16"/>
    </row>
    <row r="16" s="1" customFormat="1" spans="1:9">
      <c r="A16" s="8">
        <v>13</v>
      </c>
      <c r="B16" s="13" t="s">
        <v>2721</v>
      </c>
      <c r="C16" s="13"/>
      <c r="D16" s="14">
        <v>544.66</v>
      </c>
      <c r="E16" s="11" t="s">
        <v>2240</v>
      </c>
      <c r="F16" s="12"/>
      <c r="G16" s="13" t="s">
        <v>151</v>
      </c>
      <c r="H16" s="12" t="s">
        <v>573</v>
      </c>
      <c r="I16" s="10"/>
    </row>
    <row r="17" s="1" customFormat="1" spans="1:9">
      <c r="A17" s="8">
        <v>14</v>
      </c>
      <c r="B17" s="14" t="s">
        <v>2722</v>
      </c>
      <c r="C17" s="14"/>
      <c r="D17" s="14">
        <v>23</v>
      </c>
      <c r="E17" s="11" t="s">
        <v>2182</v>
      </c>
      <c r="F17" s="12"/>
      <c r="G17" s="13" t="s">
        <v>151</v>
      </c>
      <c r="H17" s="12" t="s">
        <v>154</v>
      </c>
      <c r="I17" s="10"/>
    </row>
    <row r="18" s="1" customFormat="1" spans="1:9">
      <c r="A18" s="8">
        <v>15</v>
      </c>
      <c r="B18" s="20" t="s">
        <v>1483</v>
      </c>
      <c r="C18" s="20"/>
      <c r="D18" s="20">
        <v>745.09</v>
      </c>
      <c r="E18" s="21" t="s">
        <v>2125</v>
      </c>
      <c r="F18" s="12"/>
      <c r="G18" s="13" t="s">
        <v>151</v>
      </c>
      <c r="H18" s="12" t="s">
        <v>573</v>
      </c>
      <c r="I18" s="22"/>
    </row>
    <row r="19" s="1" customFormat="1" spans="1:9">
      <c r="A19" s="8">
        <v>16</v>
      </c>
      <c r="B19" s="14" t="s">
        <v>2723</v>
      </c>
      <c r="C19" s="14"/>
      <c r="D19" s="14">
        <v>149</v>
      </c>
      <c r="E19" s="11" t="s">
        <v>2184</v>
      </c>
      <c r="F19" s="12"/>
      <c r="G19" s="13" t="s">
        <v>151</v>
      </c>
      <c r="H19" s="12" t="s">
        <v>154</v>
      </c>
      <c r="I19" s="10"/>
    </row>
    <row r="20" s="1" customFormat="1" spans="1:9">
      <c r="A20" s="8">
        <v>17</v>
      </c>
      <c r="B20" s="12" t="s">
        <v>952</v>
      </c>
      <c r="C20" s="23"/>
      <c r="D20" s="24">
        <v>200</v>
      </c>
      <c r="E20" s="11" t="s">
        <v>2127</v>
      </c>
      <c r="F20" s="12"/>
      <c r="G20" s="13" t="s">
        <v>151</v>
      </c>
      <c r="H20" s="12" t="s">
        <v>573</v>
      </c>
      <c r="I20" s="10"/>
    </row>
    <row r="21" s="1" customFormat="1" spans="1:9">
      <c r="A21" s="8">
        <v>18</v>
      </c>
      <c r="B21" s="12" t="s">
        <v>896</v>
      </c>
      <c r="C21" s="23"/>
      <c r="D21" s="24">
        <v>35</v>
      </c>
      <c r="E21" s="11" t="s">
        <v>2247</v>
      </c>
      <c r="F21" s="12"/>
      <c r="G21" s="13" t="s">
        <v>151</v>
      </c>
      <c r="H21" s="12" t="s">
        <v>573</v>
      </c>
      <c r="I21" s="10"/>
    </row>
    <row r="22" s="1" customFormat="1" spans="1:9">
      <c r="A22" s="8">
        <v>19</v>
      </c>
      <c r="B22" s="12" t="s">
        <v>2414</v>
      </c>
      <c r="C22" s="23"/>
      <c r="D22" s="24">
        <v>4</v>
      </c>
      <c r="E22" s="11" t="s">
        <v>2249</v>
      </c>
      <c r="F22" s="12"/>
      <c r="G22" s="13" t="s">
        <v>151</v>
      </c>
      <c r="H22" s="12" t="s">
        <v>573</v>
      </c>
      <c r="I22" s="10"/>
    </row>
    <row r="23" s="1" customFormat="1" spans="1:9">
      <c r="A23" s="8">
        <v>20</v>
      </c>
      <c r="B23" s="12" t="s">
        <v>952</v>
      </c>
      <c r="C23" s="23"/>
      <c r="D23" s="24">
        <v>263</v>
      </c>
      <c r="E23" s="11" t="s">
        <v>2130</v>
      </c>
      <c r="F23" s="12"/>
      <c r="G23" s="13" t="s">
        <v>151</v>
      </c>
      <c r="H23" s="12" t="s">
        <v>573</v>
      </c>
      <c r="I23" s="10"/>
    </row>
    <row r="24" s="1" customFormat="1" spans="1:9">
      <c r="A24" s="8">
        <v>21</v>
      </c>
      <c r="B24" s="12" t="s">
        <v>2724</v>
      </c>
      <c r="C24" s="23"/>
      <c r="D24" s="24">
        <v>170.09</v>
      </c>
      <c r="E24" s="11" t="s">
        <v>2353</v>
      </c>
      <c r="F24" s="12"/>
      <c r="G24" s="13" t="s">
        <v>151</v>
      </c>
      <c r="H24" s="12" t="s">
        <v>154</v>
      </c>
      <c r="I24" s="25"/>
    </row>
    <row r="25" s="1" customFormat="1" spans="1:9">
      <c r="A25" s="8">
        <v>22</v>
      </c>
      <c r="B25" s="12" t="s">
        <v>2725</v>
      </c>
      <c r="C25" s="23"/>
      <c r="D25" s="24">
        <v>5000</v>
      </c>
      <c r="E25" s="11" t="s">
        <v>2355</v>
      </c>
      <c r="F25" s="12"/>
      <c r="G25" s="13" t="s">
        <v>151</v>
      </c>
      <c r="H25" s="12" t="s">
        <v>154</v>
      </c>
      <c r="I25" s="10"/>
    </row>
    <row r="26" s="1" customFormat="1" spans="1:9">
      <c r="A26" s="8">
        <v>23</v>
      </c>
      <c r="B26" s="12" t="s">
        <v>952</v>
      </c>
      <c r="C26" s="23"/>
      <c r="D26" s="24">
        <v>200</v>
      </c>
      <c r="E26" s="11" t="s">
        <v>2133</v>
      </c>
      <c r="F26" s="12"/>
      <c r="G26" s="13" t="s">
        <v>151</v>
      </c>
      <c r="H26" s="12" t="s">
        <v>573</v>
      </c>
      <c r="I26" s="10"/>
    </row>
    <row r="27" s="1" customFormat="1" spans="1:9">
      <c r="A27" s="8">
        <v>24</v>
      </c>
      <c r="B27" s="12" t="s">
        <v>2726</v>
      </c>
      <c r="C27" s="23"/>
      <c r="D27" s="24">
        <v>14402</v>
      </c>
      <c r="E27" s="11" t="s">
        <v>2135</v>
      </c>
      <c r="F27" s="12"/>
      <c r="G27" s="13" t="s">
        <v>151</v>
      </c>
      <c r="H27" s="12" t="s">
        <v>1958</v>
      </c>
      <c r="I27" s="10"/>
    </row>
    <row r="28" s="1" customFormat="1" spans="1:9">
      <c r="A28" s="8">
        <v>25</v>
      </c>
      <c r="B28" s="12" t="s">
        <v>2317</v>
      </c>
      <c r="C28" s="23"/>
      <c r="D28" s="24">
        <v>2075.9</v>
      </c>
      <c r="E28" s="11" t="s">
        <v>2727</v>
      </c>
      <c r="F28" s="12"/>
      <c r="G28" s="13" t="s">
        <v>2075</v>
      </c>
      <c r="H28" s="12" t="s">
        <v>151</v>
      </c>
      <c r="I28" s="10"/>
    </row>
    <row r="29" s="1" customFormat="1" spans="1:9">
      <c r="A29" s="8">
        <v>26</v>
      </c>
      <c r="B29" s="12" t="s">
        <v>952</v>
      </c>
      <c r="C29" s="23"/>
      <c r="D29" s="24">
        <v>265.05</v>
      </c>
      <c r="E29" s="11" t="s">
        <v>2137</v>
      </c>
      <c r="F29" s="12"/>
      <c r="G29" s="13" t="s">
        <v>1958</v>
      </c>
      <c r="H29" s="12" t="s">
        <v>573</v>
      </c>
      <c r="I29" s="10"/>
    </row>
    <row r="30" s="1" customFormat="1" spans="1:9">
      <c r="A30" s="8">
        <v>27</v>
      </c>
      <c r="B30" s="12" t="s">
        <v>2728</v>
      </c>
      <c r="C30" s="23"/>
      <c r="D30" s="24">
        <v>5000</v>
      </c>
      <c r="E30" s="11" t="s">
        <v>2359</v>
      </c>
      <c r="F30" s="12"/>
      <c r="G30" s="13" t="s">
        <v>151</v>
      </c>
      <c r="H30" s="12" t="s">
        <v>154</v>
      </c>
      <c r="I30" s="10"/>
    </row>
    <row r="31" s="1" customFormat="1" spans="1:9">
      <c r="A31" s="8">
        <v>28</v>
      </c>
      <c r="B31" s="12" t="s">
        <v>2729</v>
      </c>
      <c r="C31" s="23"/>
      <c r="D31" s="24">
        <v>27300</v>
      </c>
      <c r="E31" s="11" t="s">
        <v>2201</v>
      </c>
      <c r="F31" s="12"/>
      <c r="G31" s="13" t="s">
        <v>1958</v>
      </c>
      <c r="H31" s="12" t="s">
        <v>151</v>
      </c>
      <c r="I31" s="10"/>
    </row>
    <row r="32" s="1" customFormat="1" spans="1:9">
      <c r="A32" s="8">
        <v>29</v>
      </c>
      <c r="B32" s="12" t="s">
        <v>2730</v>
      </c>
      <c r="C32" s="23"/>
      <c r="D32" s="24">
        <v>2200</v>
      </c>
      <c r="E32" s="11" t="s">
        <v>2202</v>
      </c>
      <c r="F32" s="12"/>
      <c r="G32" s="13" t="s">
        <v>151</v>
      </c>
      <c r="H32" s="12" t="s">
        <v>573</v>
      </c>
      <c r="I32" s="10"/>
    </row>
    <row r="33" s="1" customFormat="1" spans="1:9">
      <c r="A33" s="8">
        <v>30</v>
      </c>
      <c r="B33" s="12" t="s">
        <v>2145</v>
      </c>
      <c r="C33" s="23"/>
      <c r="D33" s="24">
        <v>18700</v>
      </c>
      <c r="E33" s="11" t="s">
        <v>2146</v>
      </c>
      <c r="F33" s="12"/>
      <c r="G33" s="13" t="s">
        <v>151</v>
      </c>
      <c r="H33" s="12" t="s">
        <v>1958</v>
      </c>
      <c r="I33" s="10"/>
    </row>
    <row r="34" s="1" customFormat="1" spans="1:9">
      <c r="A34" s="8">
        <v>31</v>
      </c>
      <c r="B34" s="12" t="s">
        <v>2731</v>
      </c>
      <c r="C34" s="23"/>
      <c r="D34" s="24">
        <v>1000</v>
      </c>
      <c r="E34" s="11" t="s">
        <v>2259</v>
      </c>
      <c r="F34" s="12"/>
      <c r="G34" s="13" t="s">
        <v>154</v>
      </c>
      <c r="H34" s="12" t="s">
        <v>151</v>
      </c>
      <c r="I34" s="10"/>
    </row>
    <row r="35" s="1" customFormat="1" spans="1:9">
      <c r="A35" s="8">
        <v>32</v>
      </c>
      <c r="B35" s="12" t="s">
        <v>2732</v>
      </c>
      <c r="C35" s="23"/>
      <c r="D35" s="24">
        <v>4901</v>
      </c>
      <c r="E35" s="11" t="s">
        <v>2733</v>
      </c>
      <c r="F35" s="12"/>
      <c r="G35" s="13" t="s">
        <v>151</v>
      </c>
      <c r="H35" s="12" t="s">
        <v>573</v>
      </c>
      <c r="I35" s="10"/>
    </row>
    <row r="36" s="1" customFormat="1" spans="1:9">
      <c r="A36" s="8">
        <v>33</v>
      </c>
      <c r="B36" s="12" t="s">
        <v>2734</v>
      </c>
      <c r="C36" s="23"/>
      <c r="D36" s="24">
        <v>7067</v>
      </c>
      <c r="E36" s="11" t="s">
        <v>2735</v>
      </c>
      <c r="F36" s="12"/>
      <c r="G36" s="13" t="s">
        <v>151</v>
      </c>
      <c r="H36" s="12" t="s">
        <v>573</v>
      </c>
      <c r="I36" s="10"/>
    </row>
    <row r="37" s="1" customFormat="1" spans="1:9">
      <c r="A37" s="8">
        <v>34</v>
      </c>
      <c r="B37" s="12" t="s">
        <v>1483</v>
      </c>
      <c r="C37" s="23"/>
      <c r="D37" s="24">
        <v>871.68</v>
      </c>
      <c r="E37" s="11" t="s">
        <v>2153</v>
      </c>
      <c r="F37" s="12"/>
      <c r="G37" s="13" t="s">
        <v>151</v>
      </c>
      <c r="H37" s="12" t="s">
        <v>573</v>
      </c>
      <c r="I37" s="10"/>
    </row>
    <row r="38" s="1" customFormat="1" spans="1:9">
      <c r="A38" s="8">
        <v>35</v>
      </c>
      <c r="B38" s="12" t="s">
        <v>952</v>
      </c>
      <c r="C38" s="23"/>
      <c r="D38" s="24">
        <v>200</v>
      </c>
      <c r="E38" s="11" t="s">
        <v>2212</v>
      </c>
      <c r="F38" s="12"/>
      <c r="G38" s="13" t="s">
        <v>151</v>
      </c>
      <c r="H38" s="12" t="s">
        <v>573</v>
      </c>
      <c r="I38" s="10"/>
    </row>
    <row r="39" s="1" customFormat="1" spans="1:9">
      <c r="A39" s="8">
        <v>36</v>
      </c>
      <c r="B39" s="12" t="s">
        <v>2736</v>
      </c>
      <c r="C39" s="23"/>
      <c r="D39" s="24">
        <v>468</v>
      </c>
      <c r="E39" s="11" t="s">
        <v>2737</v>
      </c>
      <c r="F39" s="12"/>
      <c r="G39" s="13" t="s">
        <v>151</v>
      </c>
      <c r="H39" s="12" t="s">
        <v>573</v>
      </c>
      <c r="I39" s="26"/>
    </row>
    <row r="40" s="1" customFormat="1" spans="1:9">
      <c r="A40" s="8">
        <v>37</v>
      </c>
      <c r="B40" s="12" t="s">
        <v>2663</v>
      </c>
      <c r="C40" s="23"/>
      <c r="D40" s="24">
        <v>85</v>
      </c>
      <c r="E40" s="11" t="s">
        <v>2268</v>
      </c>
      <c r="F40" s="12"/>
      <c r="G40" s="13" t="s">
        <v>151</v>
      </c>
      <c r="H40" s="12" t="s">
        <v>573</v>
      </c>
      <c r="I40" s="10"/>
    </row>
    <row r="41" s="1" customFormat="1" spans="1:9">
      <c r="A41" s="8">
        <v>38</v>
      </c>
      <c r="B41" s="12" t="s">
        <v>2451</v>
      </c>
      <c r="C41" s="23"/>
      <c r="D41" s="24">
        <v>200</v>
      </c>
      <c r="E41" s="11" t="s">
        <v>2597</v>
      </c>
      <c r="F41" s="12"/>
      <c r="G41" s="13" t="s">
        <v>151</v>
      </c>
      <c r="H41" s="12" t="s">
        <v>573</v>
      </c>
      <c r="I41" s="10"/>
    </row>
    <row r="42" s="1" customFormat="1" spans="1:9">
      <c r="A42" s="8">
        <v>39</v>
      </c>
      <c r="B42" s="12" t="s">
        <v>952</v>
      </c>
      <c r="C42" s="23"/>
      <c r="D42" s="24">
        <v>200</v>
      </c>
      <c r="E42" s="11" t="s">
        <v>2269</v>
      </c>
      <c r="F42" s="12"/>
      <c r="G42" s="13" t="s">
        <v>151</v>
      </c>
      <c r="H42" s="12" t="s">
        <v>573</v>
      </c>
      <c r="I42" s="10"/>
    </row>
    <row r="43" s="1" customFormat="1" spans="1:9">
      <c r="A43" s="8">
        <v>40</v>
      </c>
      <c r="B43" s="12" t="s">
        <v>337</v>
      </c>
      <c r="C43" s="23"/>
      <c r="D43" s="24">
        <v>120</v>
      </c>
      <c r="E43" s="11" t="s">
        <v>2271</v>
      </c>
      <c r="F43" s="12"/>
      <c r="G43" s="13" t="s">
        <v>151</v>
      </c>
      <c r="H43" s="12" t="s">
        <v>573</v>
      </c>
      <c r="I43" s="10"/>
    </row>
    <row r="44" s="1" customFormat="1" spans="1:9">
      <c r="A44" s="8">
        <v>41</v>
      </c>
      <c r="B44" s="12" t="s">
        <v>260</v>
      </c>
      <c r="C44" s="23"/>
      <c r="D44" s="24">
        <v>2</v>
      </c>
      <c r="E44" s="11" t="s">
        <v>2272</v>
      </c>
      <c r="F44" s="12"/>
      <c r="G44" s="13" t="s">
        <v>151</v>
      </c>
      <c r="H44" s="12" t="s">
        <v>573</v>
      </c>
      <c r="I44" s="13"/>
    </row>
    <row r="45" s="1" customFormat="1" spans="1:9">
      <c r="A45" s="8">
        <v>42</v>
      </c>
      <c r="B45" s="12" t="s">
        <v>952</v>
      </c>
      <c r="C45" s="23"/>
      <c r="D45" s="24">
        <v>433.5</v>
      </c>
      <c r="E45" s="11" t="s">
        <v>2225</v>
      </c>
      <c r="F45" s="12"/>
      <c r="G45" s="13" t="s">
        <v>151</v>
      </c>
      <c r="H45" s="12" t="s">
        <v>573</v>
      </c>
      <c r="I45" s="27"/>
    </row>
    <row r="46" s="1" customFormat="1" spans="1:9">
      <c r="A46" s="8">
        <v>43</v>
      </c>
      <c r="B46" s="12" t="s">
        <v>2143</v>
      </c>
      <c r="C46" s="23"/>
      <c r="D46" s="24">
        <v>28500</v>
      </c>
      <c r="E46" s="11" t="s">
        <v>2738</v>
      </c>
      <c r="F46" s="12"/>
      <c r="G46" s="13" t="s">
        <v>151</v>
      </c>
      <c r="H46" s="12" t="s">
        <v>1958</v>
      </c>
      <c r="I46" s="10"/>
    </row>
    <row r="47" s="1" customFormat="1" spans="1:9">
      <c r="A47" s="8">
        <v>44</v>
      </c>
      <c r="B47" s="12" t="s">
        <v>2739</v>
      </c>
      <c r="C47" s="23"/>
      <c r="D47" s="24">
        <v>195</v>
      </c>
      <c r="E47" s="11" t="s">
        <v>2599</v>
      </c>
      <c r="F47" s="12"/>
      <c r="G47" s="13" t="s">
        <v>573</v>
      </c>
      <c r="H47" s="12" t="s">
        <v>151</v>
      </c>
      <c r="I47" s="10"/>
    </row>
    <row r="48" s="1" customFormat="1" spans="1:9">
      <c r="A48" s="8">
        <v>45</v>
      </c>
      <c r="B48" s="12" t="s">
        <v>2740</v>
      </c>
      <c r="C48" s="23"/>
      <c r="D48" s="24">
        <v>318</v>
      </c>
      <c r="E48" s="11" t="s">
        <v>2277</v>
      </c>
      <c r="F48" s="12"/>
      <c r="G48" s="13" t="s">
        <v>151</v>
      </c>
      <c r="H48" s="12" t="s">
        <v>573</v>
      </c>
      <c r="I48" s="10"/>
    </row>
    <row r="49" s="1" customFormat="1" spans="1:9">
      <c r="A49" s="8">
        <v>46</v>
      </c>
      <c r="B49" s="12" t="s">
        <v>2741</v>
      </c>
      <c r="C49" s="23"/>
      <c r="D49" s="24">
        <v>3756</v>
      </c>
      <c r="E49" s="11" t="s">
        <v>2742</v>
      </c>
      <c r="F49" s="12"/>
      <c r="G49" s="13" t="s">
        <v>151</v>
      </c>
      <c r="H49" s="12" t="s">
        <v>573</v>
      </c>
      <c r="I49" s="10"/>
    </row>
    <row r="50" s="1" customFormat="1" spans="1:9">
      <c r="A50" s="8">
        <v>78</v>
      </c>
      <c r="B50" s="12"/>
      <c r="C50" s="23"/>
      <c r="D50" s="24"/>
      <c r="E50" s="11"/>
      <c r="F50" s="12"/>
      <c r="G50" s="12"/>
      <c r="H50" s="12"/>
      <c r="I50" s="10"/>
    </row>
    <row r="51" s="1" customFormat="1" spans="1:9">
      <c r="A51" s="8">
        <v>79</v>
      </c>
      <c r="B51" s="12"/>
      <c r="C51" s="23"/>
      <c r="D51" s="24"/>
      <c r="E51" s="11"/>
      <c r="F51" s="12"/>
      <c r="G51" s="12"/>
      <c r="H51" s="12"/>
      <c r="I51" s="10"/>
    </row>
    <row r="52" s="1" customFormat="1" spans="1:9">
      <c r="A52" s="8">
        <v>100</v>
      </c>
      <c r="B52" s="12"/>
      <c r="C52" s="23"/>
      <c r="D52" s="24"/>
      <c r="E52" s="11"/>
      <c r="F52" s="12"/>
      <c r="G52" s="13"/>
      <c r="H52" s="12"/>
      <c r="I52" s="10"/>
    </row>
    <row r="53" s="1" customFormat="1" spans="1:9">
      <c r="A53" s="8">
        <v>101</v>
      </c>
      <c r="B53" s="12"/>
      <c r="C53" s="23"/>
      <c r="D53" s="24"/>
      <c r="E53" s="11"/>
      <c r="F53" s="12"/>
      <c r="G53" s="13"/>
      <c r="H53" s="12"/>
      <c r="I53" s="10"/>
    </row>
    <row r="54" s="1" customFormat="1" spans="1:9">
      <c r="A54" s="8">
        <v>102</v>
      </c>
      <c r="B54" s="12"/>
      <c r="C54" s="23"/>
      <c r="D54" s="24"/>
      <c r="E54" s="11"/>
      <c r="F54" s="12"/>
      <c r="G54" s="13"/>
      <c r="H54" s="12"/>
      <c r="I54" s="10"/>
    </row>
    <row r="55" s="1" customFormat="1" spans="1:9">
      <c r="A55" s="8">
        <v>103</v>
      </c>
      <c r="B55" s="12"/>
      <c r="C55" s="23"/>
      <c r="D55" s="24"/>
      <c r="E55" s="11"/>
      <c r="F55" s="12"/>
      <c r="G55" s="13"/>
      <c r="H55" s="12"/>
      <c r="I55" s="10"/>
    </row>
    <row r="56" s="1" customFormat="1" spans="1:9">
      <c r="A56" s="8">
        <v>104</v>
      </c>
      <c r="B56" s="12"/>
      <c r="C56" s="23"/>
      <c r="D56" s="24"/>
      <c r="E56" s="11"/>
      <c r="F56" s="12"/>
      <c r="G56" s="13"/>
      <c r="H56" s="12"/>
      <c r="I56" s="10"/>
    </row>
    <row r="57" s="1" customFormat="1" spans="1:9">
      <c r="A57" s="8">
        <v>105</v>
      </c>
      <c r="B57" s="12"/>
      <c r="C57" s="23"/>
      <c r="D57" s="24"/>
      <c r="E57" s="11"/>
      <c r="F57" s="12"/>
      <c r="G57" s="13"/>
      <c r="H57" s="12"/>
      <c r="I57" s="10"/>
    </row>
    <row r="58" s="1" customFormat="1" spans="1:9">
      <c r="A58" s="8">
        <v>106</v>
      </c>
      <c r="B58" s="12"/>
      <c r="C58" s="23"/>
      <c r="D58" s="24"/>
      <c r="E58" s="11"/>
      <c r="F58" s="12"/>
      <c r="G58" s="13"/>
      <c r="H58" s="12"/>
      <c r="I58" s="10"/>
    </row>
    <row r="59" s="1" customFormat="1" spans="1:9">
      <c r="A59" s="8">
        <v>107</v>
      </c>
      <c r="B59" s="12"/>
      <c r="C59" s="23"/>
      <c r="D59" s="24"/>
      <c r="E59" s="11"/>
      <c r="F59" s="12"/>
      <c r="G59" s="12"/>
      <c r="H59" s="12"/>
      <c r="I59" s="10"/>
    </row>
    <row r="60" s="1" customFormat="1" spans="1:9">
      <c r="A60" s="8">
        <v>108</v>
      </c>
      <c r="B60" s="12"/>
      <c r="C60" s="23"/>
      <c r="D60" s="24"/>
      <c r="E60" s="11"/>
      <c r="F60" s="12"/>
      <c r="G60" s="12"/>
      <c r="H60" s="12"/>
      <c r="I60" s="10"/>
    </row>
    <row r="61" s="1" customFormat="1" spans="1:9">
      <c r="A61" s="8">
        <v>109</v>
      </c>
      <c r="B61" s="12"/>
      <c r="C61" s="23"/>
      <c r="D61" s="24"/>
      <c r="E61" s="11"/>
      <c r="F61" s="12"/>
      <c r="G61" s="12"/>
      <c r="H61" s="12"/>
      <c r="I61" s="10"/>
    </row>
    <row r="62" s="1" customFormat="1" spans="1:9">
      <c r="A62" s="8">
        <v>110</v>
      </c>
      <c r="B62" s="12"/>
      <c r="C62" s="23" t="s">
        <v>194</v>
      </c>
      <c r="D62" s="36">
        <f>SUM(D4:D53)</f>
        <v>134628.97</v>
      </c>
      <c r="E62" s="11"/>
      <c r="F62" s="12"/>
      <c r="G62" s="12"/>
      <c r="H62" s="12"/>
      <c r="I62" s="10"/>
    </row>
    <row r="63" s="1" customFormat="1" spans="1:9">
      <c r="A63" s="37" t="s">
        <v>968</v>
      </c>
      <c r="B63" s="38"/>
      <c r="C63" s="39" t="s">
        <v>969</v>
      </c>
      <c r="D63" s="40" t="s">
        <v>2743</v>
      </c>
      <c r="E63" s="41"/>
      <c r="F63" s="38"/>
      <c r="G63" s="38" t="s">
        <v>970</v>
      </c>
      <c r="H63" s="38"/>
      <c r="I63" s="42"/>
    </row>
  </sheetData>
  <mergeCells count="2">
    <mergeCell ref="A1:I1"/>
    <mergeCell ref="A2:B2"/>
  </mergeCells>
  <dataValidations count="3">
    <dataValidation type="list" allowBlank="1" showInputMessage="1" showErrorMessage="1" sqref="C1:C3">
      <formula1>"材料费,机械费,工资,福利费,招待费,差旅费,车辆费,办公费,租赁费,水电费,其他,安全费"</formula1>
    </dataValidation>
    <dataValidation type="list" allowBlank="1" showInputMessage="1" showErrorMessage="1" sqref="F1:F3">
      <formula1>"是,否"</formula1>
    </dataValidation>
    <dataValidation type="list" allowBlank="1" showInputMessage="1" showErrorMessage="1" sqref="F4:F7 F10:F27 F28:F49 F50:F51 F52:F63">
      <formula1>"有,无"</formula1>
    </dataValidation>
  </dataValidations>
  <pageMargins left="0.75" right="0.75" top="1" bottom="1" header="0.5" footer="0.5"/>
  <headerFooter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85"/>
  <sheetViews>
    <sheetView workbookViewId="0">
      <selection activeCell="D84" sqref="D84"/>
    </sheetView>
  </sheetViews>
  <sheetFormatPr defaultColWidth="9" defaultRowHeight="13.5"/>
  <cols>
    <col min="1" max="1" width="7.75" style="1" customWidth="1"/>
    <col min="2" max="2" width="36.75" style="1" customWidth="1"/>
    <col min="3" max="3" width="8.5" style="1" customWidth="1"/>
    <col min="4" max="4" width="11.5" style="1" customWidth="1"/>
    <col min="5" max="5" width="14.75" style="1" customWidth="1"/>
    <col min="6" max="6" width="11.5" style="1" customWidth="1"/>
    <col min="7" max="7" width="12.125" style="1" customWidth="1"/>
    <col min="8" max="8" width="11.25" style="1" customWidth="1"/>
    <col min="9" max="9" width="17.5" style="1" customWidth="1"/>
    <col min="10" max="10" width="9" style="1"/>
    <col min="11" max="13" width="10.375" style="1"/>
    <col min="14" max="14" width="9.375" style="1"/>
    <col min="15" max="16384" width="9" style="1"/>
  </cols>
  <sheetData>
    <row r="1" s="1" customFormat="1" ht="27" spans="1:13">
      <c r="A1" s="3" t="s">
        <v>136</v>
      </c>
      <c r="B1" s="4"/>
      <c r="C1" s="4"/>
      <c r="D1" s="4"/>
      <c r="E1" s="5"/>
      <c r="F1" s="4"/>
      <c r="G1" s="4"/>
      <c r="H1" s="4"/>
      <c r="I1" s="4"/>
    </row>
    <row r="2" s="1" customFormat="1" spans="1:13">
      <c r="A2" s="6" t="s">
        <v>2744</v>
      </c>
      <c r="B2" s="6"/>
      <c r="C2" s="7"/>
      <c r="D2" s="7"/>
      <c r="E2" s="7"/>
      <c r="F2" s="7"/>
      <c r="G2" s="7"/>
      <c r="H2" s="7"/>
      <c r="I2" s="7"/>
    </row>
    <row r="3" s="1" customFormat="1" ht="27" spans="1:13">
      <c r="A3" s="8" t="s">
        <v>138</v>
      </c>
      <c r="B3" s="8" t="s">
        <v>139</v>
      </c>
      <c r="C3" s="8" t="s">
        <v>140</v>
      </c>
      <c r="D3" s="8" t="s">
        <v>141</v>
      </c>
      <c r="E3" s="8" t="s">
        <v>142</v>
      </c>
      <c r="F3" s="8" t="s">
        <v>143</v>
      </c>
      <c r="G3" s="8" t="s">
        <v>144</v>
      </c>
      <c r="H3" s="8" t="s">
        <v>145</v>
      </c>
      <c r="I3" s="8" t="s">
        <v>3</v>
      </c>
    </row>
    <row r="4" s="1" customFormat="1" spans="1:13">
      <c r="A4" s="8">
        <v>1</v>
      </c>
      <c r="B4" s="9" t="s">
        <v>509</v>
      </c>
      <c r="C4" s="10"/>
      <c r="D4" s="9">
        <v>18</v>
      </c>
      <c r="E4" s="11" t="s">
        <v>2228</v>
      </c>
      <c r="F4" s="12" t="s">
        <v>566</v>
      </c>
      <c r="G4" s="13" t="s">
        <v>151</v>
      </c>
      <c r="H4" s="12" t="s">
        <v>573</v>
      </c>
      <c r="I4" s="10"/>
    </row>
    <row r="5" s="1" customFormat="1" spans="1:13">
      <c r="A5" s="8">
        <v>2</v>
      </c>
      <c r="B5" s="14" t="s">
        <v>2745</v>
      </c>
      <c r="C5" s="13"/>
      <c r="D5" s="14">
        <v>72</v>
      </c>
      <c r="E5" s="11" t="s">
        <v>2171</v>
      </c>
      <c r="F5" s="12" t="s">
        <v>566</v>
      </c>
      <c r="G5" s="13" t="s">
        <v>151</v>
      </c>
      <c r="H5" s="12" t="s">
        <v>573</v>
      </c>
      <c r="I5" s="10"/>
    </row>
    <row r="6" s="1" customFormat="1" spans="1:13">
      <c r="A6" s="8">
        <v>3</v>
      </c>
      <c r="B6" s="13" t="s">
        <v>952</v>
      </c>
      <c r="C6" s="13"/>
      <c r="D6" s="14">
        <v>200</v>
      </c>
      <c r="E6" s="11" t="s">
        <v>2107</v>
      </c>
      <c r="F6" s="12" t="s">
        <v>561</v>
      </c>
      <c r="G6" s="13" t="s">
        <v>151</v>
      </c>
      <c r="H6" s="12" t="s">
        <v>573</v>
      </c>
      <c r="I6" s="10"/>
    </row>
    <row r="7" s="1" customFormat="1" spans="1:13">
      <c r="A7" s="8">
        <v>4</v>
      </c>
      <c r="B7" s="13" t="s">
        <v>2746</v>
      </c>
      <c r="C7" s="13"/>
      <c r="D7" s="14">
        <v>166</v>
      </c>
      <c r="E7" s="11" t="s">
        <v>2747</v>
      </c>
      <c r="F7" s="12" t="s">
        <v>561</v>
      </c>
      <c r="G7" s="13" t="s">
        <v>151</v>
      </c>
      <c r="H7" s="12" t="s">
        <v>573</v>
      </c>
      <c r="I7" s="10"/>
    </row>
    <row r="8" s="1" customFormat="1" spans="1:13">
      <c r="A8" s="8">
        <v>5</v>
      </c>
      <c r="B8" s="14" t="s">
        <v>952</v>
      </c>
      <c r="C8" s="14"/>
      <c r="D8" s="14">
        <v>200</v>
      </c>
      <c r="E8" s="11" t="s">
        <v>2231</v>
      </c>
      <c r="F8" s="15" t="s">
        <v>561</v>
      </c>
      <c r="G8" s="13" t="s">
        <v>151</v>
      </c>
      <c r="H8" s="12" t="s">
        <v>573</v>
      </c>
      <c r="I8" s="16"/>
    </row>
    <row r="9" s="1" customFormat="1" spans="1:13">
      <c r="A9" s="8">
        <v>6</v>
      </c>
      <c r="B9" s="14" t="s">
        <v>2748</v>
      </c>
      <c r="C9" s="17"/>
      <c r="D9" s="14">
        <v>180</v>
      </c>
      <c r="E9" s="11" t="s">
        <v>2111</v>
      </c>
      <c r="F9" s="15" t="s">
        <v>566</v>
      </c>
      <c r="G9" s="13" t="s">
        <v>151</v>
      </c>
      <c r="H9" s="12" t="s">
        <v>573</v>
      </c>
      <c r="I9" s="16"/>
    </row>
    <row r="10" s="1" customFormat="1" spans="1:13">
      <c r="A10" s="8">
        <v>7</v>
      </c>
      <c r="B10" s="13" t="s">
        <v>1483</v>
      </c>
      <c r="C10" s="13"/>
      <c r="D10" s="14">
        <v>863.12</v>
      </c>
      <c r="E10" s="11" t="s">
        <v>2112</v>
      </c>
      <c r="F10" s="12" t="s">
        <v>561</v>
      </c>
      <c r="G10" s="13" t="s">
        <v>151</v>
      </c>
      <c r="H10" s="12" t="s">
        <v>573</v>
      </c>
      <c r="I10" s="10"/>
    </row>
    <row r="11" s="1" customFormat="1" spans="1:13">
      <c r="A11" s="8">
        <v>8</v>
      </c>
      <c r="B11" s="13" t="s">
        <v>159</v>
      </c>
      <c r="C11" s="13"/>
      <c r="D11" s="14">
        <v>3277</v>
      </c>
      <c r="E11" s="11" t="s">
        <v>2749</v>
      </c>
      <c r="F11" s="12" t="s">
        <v>561</v>
      </c>
      <c r="G11" s="13" t="s">
        <v>151</v>
      </c>
      <c r="H11" s="12" t="s">
        <v>573</v>
      </c>
      <c r="I11" s="10"/>
    </row>
    <row r="12" s="1" customFormat="1" spans="1:13">
      <c r="A12" s="8">
        <v>9</v>
      </c>
      <c r="B12" s="13" t="s">
        <v>2750</v>
      </c>
      <c r="C12" s="13"/>
      <c r="D12" s="14">
        <v>346</v>
      </c>
      <c r="E12" s="11" t="s">
        <v>2115</v>
      </c>
      <c r="F12" s="8" t="s">
        <v>566</v>
      </c>
      <c r="G12" s="13" t="s">
        <v>151</v>
      </c>
      <c r="H12" s="12" t="s">
        <v>573</v>
      </c>
      <c r="I12" s="18"/>
      <c r="M12" s="1" t="s">
        <v>2335</v>
      </c>
    </row>
    <row r="13" s="1" customFormat="1" spans="1:13">
      <c r="A13" s="8">
        <v>10</v>
      </c>
      <c r="B13" s="13" t="s">
        <v>159</v>
      </c>
      <c r="C13" s="13"/>
      <c r="D13" s="14">
        <v>525</v>
      </c>
      <c r="E13" s="11" t="s">
        <v>2118</v>
      </c>
      <c r="F13" s="12" t="s">
        <v>561</v>
      </c>
      <c r="G13" s="13" t="s">
        <v>151</v>
      </c>
      <c r="H13" s="12" t="s">
        <v>573</v>
      </c>
      <c r="I13" s="10"/>
    </row>
    <row r="14" s="1" customFormat="1" spans="1:13">
      <c r="A14" s="8">
        <v>11</v>
      </c>
      <c r="B14" s="13" t="s">
        <v>2751</v>
      </c>
      <c r="C14" s="13"/>
      <c r="D14" s="14">
        <v>300</v>
      </c>
      <c r="E14" s="11" t="s">
        <v>2529</v>
      </c>
      <c r="F14" s="12" t="s">
        <v>566</v>
      </c>
      <c r="G14" s="13" t="s">
        <v>151</v>
      </c>
      <c r="H14" s="12" t="s">
        <v>573</v>
      </c>
      <c r="I14" s="10"/>
    </row>
    <row r="15" s="1" customFormat="1" spans="1:13">
      <c r="A15" s="8">
        <v>12</v>
      </c>
      <c r="B15" s="13" t="s">
        <v>260</v>
      </c>
      <c r="C15" s="13"/>
      <c r="D15" s="14">
        <v>2</v>
      </c>
      <c r="E15" s="11" t="s">
        <v>2180</v>
      </c>
      <c r="F15" s="12" t="s">
        <v>566</v>
      </c>
      <c r="G15" s="13" t="s">
        <v>151</v>
      </c>
      <c r="H15" s="12" t="s">
        <v>573</v>
      </c>
      <c r="I15" s="10"/>
    </row>
    <row r="16" s="1" customFormat="1" spans="1:13">
      <c r="A16" s="8">
        <v>13</v>
      </c>
      <c r="B16" s="14" t="s">
        <v>2451</v>
      </c>
      <c r="C16" s="14"/>
      <c r="D16" s="14">
        <v>200</v>
      </c>
      <c r="E16" s="11" t="s">
        <v>2122</v>
      </c>
      <c r="F16" s="12" t="s">
        <v>561</v>
      </c>
      <c r="G16" s="13" t="s">
        <v>151</v>
      </c>
      <c r="H16" s="12" t="s">
        <v>573</v>
      </c>
      <c r="I16" s="16"/>
    </row>
    <row r="17" s="1" customFormat="1" spans="1:9">
      <c r="A17" s="8">
        <v>14</v>
      </c>
      <c r="B17" s="13" t="s">
        <v>952</v>
      </c>
      <c r="C17" s="13"/>
      <c r="D17" s="14">
        <v>150</v>
      </c>
      <c r="E17" s="11" t="s">
        <v>2124</v>
      </c>
      <c r="F17" s="12" t="s">
        <v>561</v>
      </c>
      <c r="G17" s="13" t="s">
        <v>151</v>
      </c>
      <c r="H17" s="12" t="s">
        <v>573</v>
      </c>
      <c r="I17" s="10"/>
    </row>
    <row r="18" s="1" customFormat="1" spans="1:9">
      <c r="A18" s="8">
        <v>15</v>
      </c>
      <c r="B18" s="14" t="s">
        <v>952</v>
      </c>
      <c r="C18" s="14"/>
      <c r="D18" s="14">
        <v>305</v>
      </c>
      <c r="E18" s="11" t="s">
        <v>2125</v>
      </c>
      <c r="F18" s="12" t="s">
        <v>561</v>
      </c>
      <c r="G18" s="13" t="s">
        <v>151</v>
      </c>
      <c r="H18" s="12" t="s">
        <v>573</v>
      </c>
      <c r="I18" s="10"/>
    </row>
    <row r="19" s="1" customFormat="1" spans="1:9">
      <c r="A19" s="19">
        <v>16</v>
      </c>
      <c r="B19" s="20" t="s">
        <v>2168</v>
      </c>
      <c r="C19" s="20"/>
      <c r="D19" s="20">
        <v>14</v>
      </c>
      <c r="E19" s="21" t="s">
        <v>2533</v>
      </c>
      <c r="F19" s="12" t="s">
        <v>566</v>
      </c>
      <c r="G19" s="13" t="s">
        <v>151</v>
      </c>
      <c r="H19" s="12" t="s">
        <v>573</v>
      </c>
      <c r="I19" s="22"/>
    </row>
    <row r="20" s="1" customFormat="1" spans="1:9">
      <c r="A20" s="8">
        <v>17</v>
      </c>
      <c r="B20" s="14" t="s">
        <v>2752</v>
      </c>
      <c r="C20" s="14"/>
      <c r="D20" s="14">
        <v>150</v>
      </c>
      <c r="E20" s="11" t="s">
        <v>2185</v>
      </c>
      <c r="F20" s="12" t="s">
        <v>566</v>
      </c>
      <c r="G20" s="13" t="s">
        <v>151</v>
      </c>
      <c r="H20" s="12" t="s">
        <v>573</v>
      </c>
      <c r="I20" s="10"/>
    </row>
    <row r="21" s="1" customFormat="1" spans="1:9">
      <c r="A21" s="8">
        <v>18</v>
      </c>
      <c r="B21" s="12" t="s">
        <v>2303</v>
      </c>
      <c r="C21" s="23"/>
      <c r="D21" s="24">
        <v>300</v>
      </c>
      <c r="E21" s="11" t="s">
        <v>2128</v>
      </c>
      <c r="F21" s="12" t="s">
        <v>561</v>
      </c>
      <c r="G21" s="13" t="s">
        <v>151</v>
      </c>
      <c r="H21" s="12" t="s">
        <v>154</v>
      </c>
      <c r="I21" s="10"/>
    </row>
    <row r="22" s="1" customFormat="1" spans="1:9">
      <c r="A22" s="8">
        <v>19</v>
      </c>
      <c r="B22" s="12" t="s">
        <v>1483</v>
      </c>
      <c r="C22" s="23"/>
      <c r="D22" s="24">
        <v>766.37</v>
      </c>
      <c r="E22" s="11" t="s">
        <v>2129</v>
      </c>
      <c r="F22" s="12" t="s">
        <v>561</v>
      </c>
      <c r="G22" s="13" t="s">
        <v>151</v>
      </c>
      <c r="H22" s="12" t="s">
        <v>154</v>
      </c>
      <c r="I22" s="10"/>
    </row>
    <row r="23" s="1" customFormat="1" spans="1:9">
      <c r="A23" s="8">
        <v>20</v>
      </c>
      <c r="B23" s="12" t="s">
        <v>2753</v>
      </c>
      <c r="C23" s="23"/>
      <c r="D23" s="24">
        <v>144</v>
      </c>
      <c r="E23" s="11" t="s">
        <v>2405</v>
      </c>
      <c r="F23" s="12" t="s">
        <v>566</v>
      </c>
      <c r="G23" s="13" t="s">
        <v>151</v>
      </c>
      <c r="H23" s="12" t="s">
        <v>154</v>
      </c>
      <c r="I23" s="10"/>
    </row>
    <row r="24" s="1" customFormat="1" spans="1:9">
      <c r="A24" s="8">
        <v>21</v>
      </c>
      <c r="B24" s="12" t="s">
        <v>2451</v>
      </c>
      <c r="C24" s="23"/>
      <c r="D24" s="24">
        <v>200</v>
      </c>
      <c r="E24" s="11" t="s">
        <v>2131</v>
      </c>
      <c r="F24" s="12" t="s">
        <v>561</v>
      </c>
      <c r="G24" s="13" t="s">
        <v>151</v>
      </c>
      <c r="H24" s="12" t="s">
        <v>154</v>
      </c>
      <c r="I24" s="10"/>
    </row>
    <row r="25" s="1" customFormat="1" spans="1:9">
      <c r="A25" s="8">
        <v>22</v>
      </c>
      <c r="B25" s="12" t="s">
        <v>952</v>
      </c>
      <c r="C25" s="23"/>
      <c r="D25" s="24">
        <v>150</v>
      </c>
      <c r="E25" s="11" t="s">
        <v>2132</v>
      </c>
      <c r="F25" s="12" t="s">
        <v>561</v>
      </c>
      <c r="G25" s="13" t="s">
        <v>151</v>
      </c>
      <c r="H25" s="12" t="s">
        <v>154</v>
      </c>
      <c r="I25" s="25"/>
    </row>
    <row r="26" s="1" customFormat="1" spans="1:9">
      <c r="A26" s="8">
        <v>23</v>
      </c>
      <c r="B26" s="12" t="s">
        <v>2168</v>
      </c>
      <c r="C26" s="23"/>
      <c r="D26" s="24">
        <v>2</v>
      </c>
      <c r="E26" s="11" t="s">
        <v>2251</v>
      </c>
      <c r="F26" s="12" t="s">
        <v>566</v>
      </c>
      <c r="G26" s="13" t="s">
        <v>151</v>
      </c>
      <c r="H26" s="12" t="s">
        <v>154</v>
      </c>
      <c r="I26" s="10"/>
    </row>
    <row r="27" s="1" customFormat="1" spans="1:9">
      <c r="A27" s="8">
        <v>24</v>
      </c>
      <c r="B27" s="12" t="s">
        <v>2168</v>
      </c>
      <c r="C27" s="23"/>
      <c r="D27" s="24">
        <v>8</v>
      </c>
      <c r="E27" s="11" t="s">
        <v>2253</v>
      </c>
      <c r="F27" s="12" t="s">
        <v>566</v>
      </c>
      <c r="G27" s="13" t="s">
        <v>151</v>
      </c>
      <c r="H27" s="12" t="s">
        <v>154</v>
      </c>
      <c r="I27" s="10"/>
    </row>
    <row r="28" s="1" customFormat="1" spans="1:9">
      <c r="A28" s="8">
        <v>25</v>
      </c>
      <c r="B28" s="12" t="s">
        <v>952</v>
      </c>
      <c r="C28" s="23"/>
      <c r="D28" s="24">
        <v>200</v>
      </c>
      <c r="E28" s="11" t="s">
        <v>2136</v>
      </c>
      <c r="F28" s="12" t="s">
        <v>561</v>
      </c>
      <c r="G28" s="13" t="s">
        <v>151</v>
      </c>
      <c r="H28" s="12" t="s">
        <v>154</v>
      </c>
      <c r="I28" s="10"/>
    </row>
    <row r="29" s="1" customFormat="1" spans="1:9">
      <c r="A29" s="8">
        <v>26</v>
      </c>
      <c r="B29" s="12" t="s">
        <v>2168</v>
      </c>
      <c r="C29" s="13"/>
      <c r="D29" s="14">
        <v>5</v>
      </c>
      <c r="E29" s="11" t="s">
        <v>2410</v>
      </c>
      <c r="F29" s="12" t="s">
        <v>566</v>
      </c>
      <c r="G29" s="13" t="s">
        <v>151</v>
      </c>
      <c r="H29" s="12" t="s">
        <v>154</v>
      </c>
      <c r="I29" s="10"/>
    </row>
    <row r="30" s="1" customFormat="1" spans="1:9">
      <c r="A30" s="8">
        <v>27</v>
      </c>
      <c r="B30" s="12" t="s">
        <v>952</v>
      </c>
      <c r="C30" s="23"/>
      <c r="D30" s="24">
        <v>200</v>
      </c>
      <c r="E30" s="11" t="s">
        <v>2200</v>
      </c>
      <c r="F30" s="12" t="s">
        <v>561</v>
      </c>
      <c r="G30" s="13" t="s">
        <v>151</v>
      </c>
      <c r="H30" s="12" t="s">
        <v>154</v>
      </c>
      <c r="I30" s="10"/>
    </row>
    <row r="31" s="1" customFormat="1" spans="1:9">
      <c r="A31" s="8">
        <v>28</v>
      </c>
      <c r="B31" s="12" t="s">
        <v>1120</v>
      </c>
      <c r="C31" s="23"/>
      <c r="D31" s="24">
        <v>100</v>
      </c>
      <c r="E31" s="11" t="s">
        <v>2480</v>
      </c>
      <c r="F31" s="12" t="s">
        <v>566</v>
      </c>
      <c r="G31" s="13" t="s">
        <v>151</v>
      </c>
      <c r="H31" s="12" t="s">
        <v>154</v>
      </c>
      <c r="I31" s="10"/>
    </row>
    <row r="32" s="1" customFormat="1" spans="1:9">
      <c r="A32" s="8">
        <v>29</v>
      </c>
      <c r="B32" s="12" t="s">
        <v>952</v>
      </c>
      <c r="C32" s="23"/>
      <c r="D32" s="24">
        <v>250</v>
      </c>
      <c r="E32" s="11" t="s">
        <v>2202</v>
      </c>
      <c r="F32" s="12" t="s">
        <v>561</v>
      </c>
      <c r="G32" s="13" t="s">
        <v>151</v>
      </c>
      <c r="H32" s="12" t="s">
        <v>154</v>
      </c>
      <c r="I32" s="10"/>
    </row>
    <row r="33" s="1" customFormat="1" spans="1:9">
      <c r="A33" s="8">
        <v>30</v>
      </c>
      <c r="B33" s="12" t="s">
        <v>2754</v>
      </c>
      <c r="C33" s="23"/>
      <c r="D33" s="24">
        <v>2048</v>
      </c>
      <c r="E33" s="11" t="s">
        <v>2203</v>
      </c>
      <c r="F33" s="12" t="s">
        <v>561</v>
      </c>
      <c r="G33" s="13" t="s">
        <v>151</v>
      </c>
      <c r="H33" s="12" t="s">
        <v>154</v>
      </c>
      <c r="I33" s="10"/>
    </row>
    <row r="34" s="1" customFormat="1" spans="1:9">
      <c r="A34" s="8">
        <v>31</v>
      </c>
      <c r="B34" s="12" t="s">
        <v>2168</v>
      </c>
      <c r="C34" s="23"/>
      <c r="D34" s="24">
        <v>8</v>
      </c>
      <c r="E34" s="11" t="s">
        <v>2259</v>
      </c>
      <c r="F34" s="12" t="s">
        <v>566</v>
      </c>
      <c r="G34" s="13" t="s">
        <v>151</v>
      </c>
      <c r="H34" s="12" t="s">
        <v>154</v>
      </c>
      <c r="I34" s="10"/>
    </row>
    <row r="35" s="1" customFormat="1" spans="1:9">
      <c r="A35" s="8">
        <v>32</v>
      </c>
      <c r="B35" s="12" t="s">
        <v>2168</v>
      </c>
      <c r="C35" s="23"/>
      <c r="D35" s="24">
        <v>2</v>
      </c>
      <c r="E35" s="11" t="s">
        <v>2260</v>
      </c>
      <c r="F35" s="12" t="s">
        <v>566</v>
      </c>
      <c r="G35" s="13" t="s">
        <v>151</v>
      </c>
      <c r="H35" s="12" t="s">
        <v>154</v>
      </c>
      <c r="I35" s="10"/>
    </row>
    <row r="36" s="1" customFormat="1" spans="1:9">
      <c r="A36" s="8">
        <v>33</v>
      </c>
      <c r="B36" s="12" t="s">
        <v>2168</v>
      </c>
      <c r="C36" s="23"/>
      <c r="D36" s="24">
        <v>4</v>
      </c>
      <c r="E36" s="11" t="s">
        <v>2262</v>
      </c>
      <c r="F36" s="12" t="s">
        <v>566</v>
      </c>
      <c r="G36" s="13" t="s">
        <v>151</v>
      </c>
      <c r="H36" s="12" t="s">
        <v>154</v>
      </c>
      <c r="I36" s="10"/>
    </row>
    <row r="37" s="1" customFormat="1" spans="1:9">
      <c r="A37" s="8">
        <v>34</v>
      </c>
      <c r="B37" s="12" t="s">
        <v>2168</v>
      </c>
      <c r="C37" s="23"/>
      <c r="D37" s="24">
        <v>2</v>
      </c>
      <c r="E37" s="11" t="s">
        <v>2265</v>
      </c>
      <c r="F37" s="12" t="s">
        <v>566</v>
      </c>
      <c r="G37" s="13" t="s">
        <v>151</v>
      </c>
      <c r="H37" s="12" t="s">
        <v>154</v>
      </c>
      <c r="I37" s="10"/>
    </row>
    <row r="38" s="1" customFormat="1" spans="1:9">
      <c r="A38" s="8">
        <v>35</v>
      </c>
      <c r="B38" s="12" t="s">
        <v>2168</v>
      </c>
      <c r="C38" s="23"/>
      <c r="D38" s="24">
        <v>10</v>
      </c>
      <c r="E38" s="11" t="s">
        <v>2212</v>
      </c>
      <c r="F38" s="12" t="s">
        <v>566</v>
      </c>
      <c r="G38" s="13" t="s">
        <v>151</v>
      </c>
      <c r="H38" s="12" t="s">
        <v>154</v>
      </c>
      <c r="I38" s="10"/>
    </row>
    <row r="39" s="1" customFormat="1" spans="1:9">
      <c r="A39" s="8">
        <v>36</v>
      </c>
      <c r="B39" s="12" t="s">
        <v>2168</v>
      </c>
      <c r="C39" s="23"/>
      <c r="D39" s="24">
        <v>4</v>
      </c>
      <c r="E39" s="11" t="s">
        <v>2214</v>
      </c>
      <c r="F39" s="12" t="s">
        <v>566</v>
      </c>
      <c r="G39" s="13" t="s">
        <v>151</v>
      </c>
      <c r="H39" s="12" t="s">
        <v>154</v>
      </c>
      <c r="I39" s="10"/>
    </row>
    <row r="40" s="1" customFormat="1" spans="1:9">
      <c r="A40" s="8">
        <v>37</v>
      </c>
      <c r="B40" s="12" t="s">
        <v>2168</v>
      </c>
      <c r="C40" s="23"/>
      <c r="D40" s="24">
        <v>8</v>
      </c>
      <c r="E40" s="11" t="s">
        <v>2268</v>
      </c>
      <c r="F40" s="12" t="s">
        <v>566</v>
      </c>
      <c r="G40" s="13" t="s">
        <v>151</v>
      </c>
      <c r="H40" s="12" t="s">
        <v>154</v>
      </c>
      <c r="I40" s="10"/>
    </row>
    <row r="41" s="1" customFormat="1" spans="1:9">
      <c r="A41" s="8">
        <v>38</v>
      </c>
      <c r="B41" s="12" t="s">
        <v>159</v>
      </c>
      <c r="C41" s="23"/>
      <c r="D41" s="24">
        <v>450</v>
      </c>
      <c r="E41" s="11" t="s">
        <v>2218</v>
      </c>
      <c r="F41" s="12" t="s">
        <v>561</v>
      </c>
      <c r="G41" s="13" t="s">
        <v>151</v>
      </c>
      <c r="H41" s="12" t="s">
        <v>154</v>
      </c>
      <c r="I41" s="26"/>
    </row>
    <row r="42" s="1" customFormat="1" spans="1:9">
      <c r="A42" s="8">
        <v>39</v>
      </c>
      <c r="B42" s="12" t="s">
        <v>2168</v>
      </c>
      <c r="C42" s="23"/>
      <c r="D42" s="24">
        <v>2</v>
      </c>
      <c r="E42" s="11" t="s">
        <v>2269</v>
      </c>
      <c r="F42" s="12" t="s">
        <v>566</v>
      </c>
      <c r="G42" s="13" t="s">
        <v>151</v>
      </c>
      <c r="H42" s="12" t="s">
        <v>154</v>
      </c>
      <c r="I42" s="10"/>
    </row>
    <row r="43" s="1" customFormat="1" spans="1:9">
      <c r="A43" s="8">
        <v>40</v>
      </c>
      <c r="B43" s="12" t="s">
        <v>2168</v>
      </c>
      <c r="C43" s="23"/>
      <c r="D43" s="24">
        <v>2</v>
      </c>
      <c r="E43" s="11" t="s">
        <v>2271</v>
      </c>
      <c r="F43" s="12" t="s">
        <v>566</v>
      </c>
      <c r="G43" s="13" t="s">
        <v>151</v>
      </c>
      <c r="H43" s="12" t="s">
        <v>154</v>
      </c>
      <c r="I43" s="10"/>
    </row>
    <row r="44" s="1" customFormat="1" spans="1:9">
      <c r="A44" s="8">
        <v>41</v>
      </c>
      <c r="B44" s="12" t="s">
        <v>952</v>
      </c>
      <c r="C44" s="23"/>
      <c r="D44" s="24">
        <v>200</v>
      </c>
      <c r="E44" s="11" t="s">
        <v>2371</v>
      </c>
      <c r="F44" s="12" t="s">
        <v>561</v>
      </c>
      <c r="G44" s="13" t="s">
        <v>151</v>
      </c>
      <c r="H44" s="12" t="s">
        <v>154</v>
      </c>
      <c r="I44" s="10"/>
    </row>
    <row r="45" s="1" customFormat="1" spans="1:9">
      <c r="A45" s="8">
        <v>42</v>
      </c>
      <c r="B45" s="12" t="s">
        <v>2755</v>
      </c>
      <c r="C45" s="23"/>
      <c r="D45" s="24">
        <v>51</v>
      </c>
      <c r="E45" s="11" t="s">
        <v>2273</v>
      </c>
      <c r="F45" s="12" t="s">
        <v>566</v>
      </c>
      <c r="G45" s="13" t="s">
        <v>151</v>
      </c>
      <c r="H45" s="12" t="s">
        <v>154</v>
      </c>
      <c r="I45" s="10"/>
    </row>
    <row r="46" s="1" customFormat="1" spans="1:9">
      <c r="A46" s="8">
        <v>43</v>
      </c>
      <c r="B46" s="12" t="s">
        <v>2168</v>
      </c>
      <c r="C46" s="23"/>
      <c r="D46" s="24">
        <v>18</v>
      </c>
      <c r="E46" s="11" t="s">
        <v>2422</v>
      </c>
      <c r="F46" s="12" t="s">
        <v>566</v>
      </c>
      <c r="G46" s="13" t="s">
        <v>151</v>
      </c>
      <c r="H46" s="12" t="s">
        <v>154</v>
      </c>
      <c r="I46" s="13"/>
    </row>
    <row r="47" s="1" customFormat="1" spans="1:9">
      <c r="A47" s="8">
        <v>44</v>
      </c>
      <c r="B47" s="12" t="s">
        <v>2168</v>
      </c>
      <c r="C47" s="23"/>
      <c r="D47" s="24">
        <v>2</v>
      </c>
      <c r="E47" s="11" t="s">
        <v>2599</v>
      </c>
      <c r="F47" s="12" t="s">
        <v>566</v>
      </c>
      <c r="G47" s="13" t="s">
        <v>151</v>
      </c>
      <c r="H47" s="12" t="s">
        <v>154</v>
      </c>
      <c r="I47" s="27"/>
    </row>
    <row r="48" s="1" customFormat="1" spans="1:9">
      <c r="A48" s="8">
        <v>45</v>
      </c>
      <c r="B48" s="12" t="s">
        <v>2168</v>
      </c>
      <c r="C48" s="23"/>
      <c r="D48" s="24">
        <v>10</v>
      </c>
      <c r="E48" s="11" t="s">
        <v>2600</v>
      </c>
      <c r="F48" s="12" t="s">
        <v>566</v>
      </c>
      <c r="G48" s="13" t="s">
        <v>151</v>
      </c>
      <c r="H48" s="12" t="s">
        <v>154</v>
      </c>
      <c r="I48" s="10"/>
    </row>
    <row r="49" s="1" customFormat="1" spans="1:9">
      <c r="A49" s="8">
        <v>46</v>
      </c>
      <c r="B49" s="12" t="s">
        <v>2168</v>
      </c>
      <c r="C49" s="23"/>
      <c r="D49" s="24">
        <v>8</v>
      </c>
      <c r="E49" s="11" t="s">
        <v>2601</v>
      </c>
      <c r="F49" s="12" t="s">
        <v>566</v>
      </c>
      <c r="G49" s="13" t="s">
        <v>151</v>
      </c>
      <c r="H49" s="12" t="s">
        <v>154</v>
      </c>
      <c r="I49" s="10"/>
    </row>
    <row r="50" s="1" customFormat="1" spans="1:9">
      <c r="A50" s="8">
        <v>47</v>
      </c>
      <c r="B50" s="12" t="s">
        <v>896</v>
      </c>
      <c r="C50" s="23"/>
      <c r="D50" s="24">
        <v>35</v>
      </c>
      <c r="E50" s="11" t="s">
        <v>2279</v>
      </c>
      <c r="F50" s="12" t="s">
        <v>566</v>
      </c>
      <c r="G50" s="13" t="s">
        <v>151</v>
      </c>
      <c r="H50" s="12" t="s">
        <v>154</v>
      </c>
      <c r="I50" s="10"/>
    </row>
    <row r="51" s="1" customFormat="1" spans="1:9">
      <c r="A51" s="8">
        <v>48</v>
      </c>
      <c r="B51" s="12" t="s">
        <v>1483</v>
      </c>
      <c r="C51" s="23"/>
      <c r="D51" s="24">
        <v>672.95</v>
      </c>
      <c r="E51" s="11" t="s">
        <v>2491</v>
      </c>
      <c r="F51" s="12" t="s">
        <v>561</v>
      </c>
      <c r="G51" s="13" t="s">
        <v>151</v>
      </c>
      <c r="H51" s="12" t="s">
        <v>154</v>
      </c>
      <c r="I51" s="10"/>
    </row>
    <row r="52" s="1" customFormat="1" spans="1:9">
      <c r="A52" s="8">
        <v>49</v>
      </c>
      <c r="B52" s="12" t="s">
        <v>2168</v>
      </c>
      <c r="C52" s="23"/>
      <c r="D52" s="24">
        <v>14</v>
      </c>
      <c r="E52" s="11" t="s">
        <v>2281</v>
      </c>
      <c r="F52" s="12" t="s">
        <v>566</v>
      </c>
      <c r="G52" s="13" t="s">
        <v>151</v>
      </c>
      <c r="H52" s="12" t="s">
        <v>154</v>
      </c>
      <c r="I52" s="10"/>
    </row>
    <row r="53" s="1" customFormat="1" spans="1:9">
      <c r="A53" s="8">
        <v>50</v>
      </c>
      <c r="B53" s="12" t="s">
        <v>159</v>
      </c>
      <c r="C53" s="23"/>
      <c r="D53" s="24">
        <v>1946</v>
      </c>
      <c r="E53" s="11" t="s">
        <v>2606</v>
      </c>
      <c r="F53" s="12" t="s">
        <v>566</v>
      </c>
      <c r="G53" s="13" t="s">
        <v>151</v>
      </c>
      <c r="H53" s="12" t="s">
        <v>154</v>
      </c>
      <c r="I53" s="10"/>
    </row>
    <row r="54" s="1" customFormat="1" spans="1:9">
      <c r="A54" s="8">
        <v>51</v>
      </c>
      <c r="B54" s="12" t="s">
        <v>2168</v>
      </c>
      <c r="C54" s="23"/>
      <c r="D54" s="24">
        <v>4</v>
      </c>
      <c r="E54" s="11" t="s">
        <v>2432</v>
      </c>
      <c r="F54" s="12" t="s">
        <v>566</v>
      </c>
      <c r="G54" s="13" t="s">
        <v>151</v>
      </c>
      <c r="H54" s="12" t="s">
        <v>154</v>
      </c>
      <c r="I54" s="10"/>
    </row>
    <row r="55" s="1" customFormat="1" spans="1:9">
      <c r="A55" s="8">
        <v>52</v>
      </c>
      <c r="B55" s="12" t="s">
        <v>2168</v>
      </c>
      <c r="C55" s="23"/>
      <c r="D55" s="24">
        <v>14</v>
      </c>
      <c r="E55" s="11" t="s">
        <v>2694</v>
      </c>
      <c r="F55" s="12" t="s">
        <v>566</v>
      </c>
      <c r="G55" s="13" t="s">
        <v>151</v>
      </c>
      <c r="H55" s="12" t="s">
        <v>154</v>
      </c>
      <c r="I55" s="10"/>
    </row>
    <row r="56" s="1" customFormat="1" spans="1:9">
      <c r="A56" s="8">
        <v>53</v>
      </c>
      <c r="B56" s="12" t="s">
        <v>2168</v>
      </c>
      <c r="C56" s="23"/>
      <c r="D56" s="24">
        <v>6</v>
      </c>
      <c r="E56" s="11" t="s">
        <v>2285</v>
      </c>
      <c r="F56" s="12" t="s">
        <v>566</v>
      </c>
      <c r="G56" s="13" t="s">
        <v>151</v>
      </c>
      <c r="H56" s="12" t="s">
        <v>154</v>
      </c>
      <c r="I56" s="10"/>
    </row>
    <row r="57" s="1" customFormat="1" spans="1:9">
      <c r="A57" s="8">
        <v>54</v>
      </c>
      <c r="B57" s="12" t="s">
        <v>952</v>
      </c>
      <c r="C57" s="23"/>
      <c r="D57" s="24">
        <v>200</v>
      </c>
      <c r="E57" s="11" t="s">
        <v>2434</v>
      </c>
      <c r="F57" s="12" t="s">
        <v>561</v>
      </c>
      <c r="G57" s="13" t="s">
        <v>151</v>
      </c>
      <c r="H57" s="12" t="s">
        <v>154</v>
      </c>
      <c r="I57" s="10"/>
    </row>
    <row r="58" s="1" customFormat="1" spans="1:9">
      <c r="A58" s="8">
        <v>55</v>
      </c>
      <c r="B58" s="12" t="s">
        <v>509</v>
      </c>
      <c r="C58" s="23"/>
      <c r="D58" s="24">
        <v>11</v>
      </c>
      <c r="E58" s="11" t="s">
        <v>2497</v>
      </c>
      <c r="F58" s="12" t="s">
        <v>566</v>
      </c>
      <c r="G58" s="13" t="s">
        <v>151</v>
      </c>
      <c r="H58" s="12" t="s">
        <v>154</v>
      </c>
      <c r="I58" s="26"/>
    </row>
    <row r="59" s="1" customFormat="1" spans="1:9">
      <c r="A59" s="8">
        <v>56</v>
      </c>
      <c r="B59" s="12" t="s">
        <v>952</v>
      </c>
      <c r="C59" s="13"/>
      <c r="D59" s="14">
        <v>200</v>
      </c>
      <c r="E59" s="11" t="s">
        <v>2498</v>
      </c>
      <c r="F59" s="12" t="s">
        <v>561</v>
      </c>
      <c r="G59" s="13" t="s">
        <v>151</v>
      </c>
      <c r="H59" s="12" t="s">
        <v>154</v>
      </c>
      <c r="I59" s="10"/>
    </row>
    <row r="60" s="1" customFormat="1" spans="1:9">
      <c r="A60" s="8">
        <v>57</v>
      </c>
      <c r="B60" s="13" t="s">
        <v>2756</v>
      </c>
      <c r="C60" s="13"/>
      <c r="D60" s="14">
        <v>151</v>
      </c>
      <c r="E60" s="11" t="s">
        <v>2436</v>
      </c>
      <c r="F60" s="12" t="s">
        <v>561</v>
      </c>
      <c r="G60" s="13" t="s">
        <v>151</v>
      </c>
      <c r="H60" s="12" t="s">
        <v>154</v>
      </c>
      <c r="I60" s="10"/>
    </row>
    <row r="61" s="1" customFormat="1" spans="1:9">
      <c r="A61" s="8">
        <v>58</v>
      </c>
      <c r="B61" s="13" t="s">
        <v>2757</v>
      </c>
      <c r="C61" s="14"/>
      <c r="D61" s="14">
        <v>865</v>
      </c>
      <c r="E61" s="11" t="s">
        <v>2563</v>
      </c>
      <c r="F61" s="15" t="s">
        <v>561</v>
      </c>
      <c r="G61" s="13" t="s">
        <v>151</v>
      </c>
      <c r="H61" s="12" t="s">
        <v>154</v>
      </c>
      <c r="I61" s="10"/>
    </row>
    <row r="62" s="1" customFormat="1" spans="1:9">
      <c r="A62" s="8">
        <v>59</v>
      </c>
      <c r="B62" s="13" t="s">
        <v>2758</v>
      </c>
      <c r="C62" s="13"/>
      <c r="D62" s="14">
        <v>4900</v>
      </c>
      <c r="E62" s="11" t="s">
        <v>2296</v>
      </c>
      <c r="F62" s="12" t="s">
        <v>566</v>
      </c>
      <c r="G62" s="13" t="s">
        <v>151</v>
      </c>
      <c r="H62" s="12" t="s">
        <v>154</v>
      </c>
      <c r="I62" s="10"/>
    </row>
    <row r="63" s="1" customFormat="1" spans="1:9">
      <c r="A63" s="8">
        <v>60</v>
      </c>
      <c r="B63" s="14" t="s">
        <v>2759</v>
      </c>
      <c r="C63" s="14"/>
      <c r="D63" s="14">
        <v>2215</v>
      </c>
      <c r="E63" s="11" t="s">
        <v>2760</v>
      </c>
      <c r="F63" s="15" t="s">
        <v>566</v>
      </c>
      <c r="G63" s="13" t="s">
        <v>151</v>
      </c>
      <c r="H63" s="12" t="s">
        <v>154</v>
      </c>
      <c r="I63" s="16"/>
    </row>
    <row r="64" s="1" customFormat="1" spans="1:9">
      <c r="A64" s="8">
        <v>61</v>
      </c>
      <c r="B64" s="28" t="s">
        <v>2761</v>
      </c>
      <c r="C64" s="17"/>
      <c r="D64" s="14">
        <v>1090</v>
      </c>
      <c r="E64" s="11" t="s">
        <v>2504</v>
      </c>
      <c r="F64" s="15" t="s">
        <v>561</v>
      </c>
      <c r="G64" s="13" t="s">
        <v>151</v>
      </c>
      <c r="H64" s="12" t="s">
        <v>154</v>
      </c>
      <c r="I64" s="29"/>
    </row>
    <row r="65" s="1" customFormat="1" spans="1:9">
      <c r="A65" s="8">
        <v>62</v>
      </c>
      <c r="B65" s="13" t="s">
        <v>2762</v>
      </c>
      <c r="C65" s="13"/>
      <c r="D65" s="14">
        <v>6342</v>
      </c>
      <c r="E65" s="11" t="s">
        <v>2763</v>
      </c>
      <c r="F65" s="12" t="s">
        <v>561</v>
      </c>
      <c r="G65" s="13" t="s">
        <v>151</v>
      </c>
      <c r="H65" s="12" t="s">
        <v>154</v>
      </c>
      <c r="I65" s="10"/>
    </row>
    <row r="66" s="1" customFormat="1" spans="1:9">
      <c r="A66" s="8">
        <v>63</v>
      </c>
      <c r="B66" s="13" t="s">
        <v>2764</v>
      </c>
      <c r="C66" s="13"/>
      <c r="D66" s="14">
        <v>10000</v>
      </c>
      <c r="E66" s="11" t="s">
        <v>2304</v>
      </c>
      <c r="F66" s="12" t="s">
        <v>566</v>
      </c>
      <c r="G66" s="13" t="s">
        <v>151</v>
      </c>
      <c r="H66" s="12" t="s">
        <v>154</v>
      </c>
      <c r="I66" s="10"/>
    </row>
    <row r="67" s="2" customFormat="1" spans="1:9">
      <c r="A67" s="30">
        <v>64</v>
      </c>
      <c r="B67" s="17" t="s">
        <v>2765</v>
      </c>
      <c r="C67" s="31"/>
      <c r="D67" s="17"/>
      <c r="E67" s="32" t="s">
        <v>2306</v>
      </c>
      <c r="F67" s="33" t="s">
        <v>566</v>
      </c>
      <c r="G67" s="17" t="s">
        <v>151</v>
      </c>
      <c r="H67" s="34" t="s">
        <v>154</v>
      </c>
      <c r="I67" s="17" t="s">
        <v>2766</v>
      </c>
    </row>
    <row r="68" s="1" customFormat="1" spans="1:9">
      <c r="A68" s="8">
        <v>65</v>
      </c>
      <c r="B68" s="13" t="s">
        <v>2767</v>
      </c>
      <c r="C68" s="13"/>
      <c r="D68" s="14">
        <v>800</v>
      </c>
      <c r="E68" s="11" t="s">
        <v>2443</v>
      </c>
      <c r="F68" s="12" t="s">
        <v>566</v>
      </c>
      <c r="G68" s="13" t="s">
        <v>151</v>
      </c>
      <c r="H68" s="12" t="s">
        <v>154</v>
      </c>
      <c r="I68" s="10"/>
    </row>
    <row r="69" s="1" customFormat="1" spans="1:9">
      <c r="A69" s="8">
        <v>66</v>
      </c>
      <c r="B69" s="13" t="s">
        <v>2662</v>
      </c>
      <c r="C69" s="13"/>
      <c r="D69" s="14">
        <v>17000</v>
      </c>
      <c r="E69" s="11" t="s">
        <v>2768</v>
      </c>
      <c r="F69" s="12" t="s">
        <v>561</v>
      </c>
      <c r="G69" s="13" t="s">
        <v>151</v>
      </c>
      <c r="H69" s="12" t="s">
        <v>154</v>
      </c>
      <c r="I69" s="10"/>
    </row>
    <row r="70" s="1" customFormat="1" spans="1:9">
      <c r="A70" s="8">
        <v>67</v>
      </c>
      <c r="B70" s="35" t="s">
        <v>2769</v>
      </c>
      <c r="C70" s="13"/>
      <c r="D70" s="14">
        <v>8800</v>
      </c>
      <c r="E70" s="11" t="s">
        <v>2311</v>
      </c>
      <c r="F70" s="12" t="s">
        <v>566</v>
      </c>
      <c r="G70" s="13" t="s">
        <v>151</v>
      </c>
      <c r="H70" s="12" t="s">
        <v>154</v>
      </c>
      <c r="I70" s="10"/>
    </row>
    <row r="71" s="1" customFormat="1" spans="1:9">
      <c r="A71" s="8">
        <v>68</v>
      </c>
      <c r="B71" s="14" t="s">
        <v>2312</v>
      </c>
      <c r="C71" s="14"/>
      <c r="D71" s="14">
        <v>1312</v>
      </c>
      <c r="E71" s="11" t="s">
        <v>2770</v>
      </c>
      <c r="F71" s="12" t="s">
        <v>561</v>
      </c>
      <c r="G71" s="13" t="s">
        <v>151</v>
      </c>
      <c r="H71" s="12" t="s">
        <v>154</v>
      </c>
      <c r="I71" s="16"/>
    </row>
    <row r="72" s="1" customFormat="1" spans="1:9">
      <c r="A72" s="8">
        <v>69</v>
      </c>
      <c r="B72" s="13" t="s">
        <v>1120</v>
      </c>
      <c r="C72" s="13"/>
      <c r="D72" s="14">
        <v>170</v>
      </c>
      <c r="E72" s="11" t="s">
        <v>2577</v>
      </c>
      <c r="F72" s="12" t="s">
        <v>566</v>
      </c>
      <c r="G72" s="13" t="s">
        <v>151</v>
      </c>
      <c r="H72" s="12" t="s">
        <v>154</v>
      </c>
      <c r="I72" s="10"/>
    </row>
    <row r="73" s="1" customFormat="1" spans="1:9">
      <c r="A73" s="8">
        <v>70</v>
      </c>
      <c r="B73" s="14" t="s">
        <v>2771</v>
      </c>
      <c r="C73" s="14"/>
      <c r="D73" s="14">
        <v>4000</v>
      </c>
      <c r="E73" s="11" t="s">
        <v>2772</v>
      </c>
      <c r="F73" s="12" t="s">
        <v>566</v>
      </c>
      <c r="G73" s="13" t="s">
        <v>151</v>
      </c>
      <c r="H73" s="12" t="s">
        <v>154</v>
      </c>
      <c r="I73" s="10"/>
    </row>
    <row r="74" s="1" customFormat="1" spans="1:9">
      <c r="A74" s="8">
        <v>71</v>
      </c>
      <c r="B74" s="20" t="s">
        <v>2773</v>
      </c>
      <c r="C74" s="20"/>
      <c r="D74" s="20">
        <v>149</v>
      </c>
      <c r="E74" s="21" t="s">
        <v>2624</v>
      </c>
      <c r="F74" s="12" t="s">
        <v>561</v>
      </c>
      <c r="G74" s="13" t="s">
        <v>151</v>
      </c>
      <c r="H74" s="12" t="s">
        <v>154</v>
      </c>
      <c r="I74" s="22"/>
    </row>
    <row r="75" s="1" customFormat="1" spans="1:9">
      <c r="A75" s="8">
        <v>72</v>
      </c>
      <c r="B75" s="14" t="s">
        <v>2774</v>
      </c>
      <c r="C75" s="14"/>
      <c r="D75" s="14">
        <v>1200</v>
      </c>
      <c r="E75" s="11" t="s">
        <v>2321</v>
      </c>
      <c r="F75" s="12" t="s">
        <v>561</v>
      </c>
      <c r="G75" s="13" t="s">
        <v>151</v>
      </c>
      <c r="H75" s="12" t="s">
        <v>154</v>
      </c>
      <c r="I75" s="10"/>
    </row>
    <row r="76" s="1" customFormat="1" spans="1:9">
      <c r="A76" s="8">
        <v>73</v>
      </c>
      <c r="B76" s="12" t="s">
        <v>952</v>
      </c>
      <c r="C76" s="23"/>
      <c r="D76" s="24">
        <v>310</v>
      </c>
      <c r="E76" s="11" t="s">
        <v>2626</v>
      </c>
      <c r="F76" s="12" t="s">
        <v>561</v>
      </c>
      <c r="G76" s="13" t="s">
        <v>151</v>
      </c>
      <c r="H76" s="12" t="s">
        <v>154</v>
      </c>
      <c r="I76" s="10"/>
    </row>
    <row r="77" s="1" customFormat="1" spans="1:9">
      <c r="A77" s="8">
        <v>74</v>
      </c>
      <c r="B77" s="12" t="s">
        <v>159</v>
      </c>
      <c r="C77" s="23"/>
      <c r="D77" s="24">
        <v>1626</v>
      </c>
      <c r="E77" s="11" t="s">
        <v>2456</v>
      </c>
      <c r="F77" s="12" t="s">
        <v>566</v>
      </c>
      <c r="G77" s="13" t="s">
        <v>151</v>
      </c>
      <c r="H77" s="12" t="s">
        <v>154</v>
      </c>
      <c r="I77" s="10"/>
    </row>
    <row r="78" s="1" customFormat="1" spans="1:9">
      <c r="A78" s="8">
        <v>75</v>
      </c>
      <c r="B78" s="12" t="s">
        <v>2775</v>
      </c>
      <c r="C78" s="23"/>
      <c r="D78" s="24">
        <v>2470</v>
      </c>
      <c r="E78" s="11" t="s">
        <v>2457</v>
      </c>
      <c r="F78" s="12" t="s">
        <v>566</v>
      </c>
      <c r="G78" s="13" t="s">
        <v>151</v>
      </c>
      <c r="H78" s="12" t="s">
        <v>154</v>
      </c>
      <c r="I78" s="10" t="s">
        <v>2776</v>
      </c>
    </row>
    <row r="79" s="1" customFormat="1" spans="1:9">
      <c r="A79" s="8">
        <v>76</v>
      </c>
      <c r="B79" s="12" t="s">
        <v>2777</v>
      </c>
      <c r="C79" s="23"/>
      <c r="D79" s="24">
        <v>462</v>
      </c>
      <c r="E79" s="11" t="s">
        <v>2514</v>
      </c>
      <c r="F79" s="12" t="s">
        <v>566</v>
      </c>
      <c r="G79" s="13" t="s">
        <v>151</v>
      </c>
      <c r="H79" s="12" t="s">
        <v>154</v>
      </c>
      <c r="I79" s="10" t="s">
        <v>2776</v>
      </c>
    </row>
    <row r="80" s="1" customFormat="1" spans="1:9">
      <c r="A80" s="8">
        <v>77</v>
      </c>
      <c r="B80" s="12" t="s">
        <v>448</v>
      </c>
      <c r="C80" s="23"/>
      <c r="D80" s="24">
        <v>3013</v>
      </c>
      <c r="E80" s="11" t="s">
        <v>2515</v>
      </c>
      <c r="F80" s="12" t="s">
        <v>561</v>
      </c>
      <c r="G80" s="13" t="s">
        <v>151</v>
      </c>
      <c r="H80" s="12" t="s">
        <v>154</v>
      </c>
      <c r="I80" s="10"/>
    </row>
    <row r="81" s="1" customFormat="1" spans="1:9">
      <c r="A81" s="8">
        <v>78</v>
      </c>
      <c r="B81" s="12"/>
      <c r="C81" s="23"/>
      <c r="D81" s="24"/>
      <c r="E81" s="11"/>
      <c r="F81" s="12"/>
      <c r="G81" s="13"/>
      <c r="H81" s="12"/>
      <c r="I81" s="10"/>
    </row>
    <row r="82" s="1" customFormat="1" spans="1:9">
      <c r="A82" s="8">
        <v>79</v>
      </c>
      <c r="B82" s="12"/>
      <c r="C82" s="23"/>
      <c r="D82" s="24"/>
      <c r="E82" s="11"/>
      <c r="F82" s="12"/>
      <c r="G82" s="13"/>
      <c r="H82" s="12"/>
      <c r="I82" s="10"/>
    </row>
    <row r="83" s="1" customFormat="1" spans="1:9">
      <c r="A83" s="8">
        <v>80</v>
      </c>
      <c r="B83" s="12"/>
      <c r="C83" s="23"/>
      <c r="D83" s="24"/>
      <c r="E83" s="11"/>
      <c r="F83" s="12"/>
      <c r="G83" s="12"/>
      <c r="H83" s="12"/>
      <c r="I83" s="10"/>
    </row>
    <row r="84" s="1" customFormat="1" spans="1:9">
      <c r="A84" s="8">
        <v>81</v>
      </c>
      <c r="B84" s="12"/>
      <c r="C84" s="23" t="s">
        <v>194</v>
      </c>
      <c r="D84" s="36">
        <f>SUM(D4:D82)</f>
        <v>82100.44</v>
      </c>
      <c r="E84" s="11"/>
      <c r="F84" s="12"/>
      <c r="G84" s="12"/>
      <c r="H84" s="12"/>
      <c r="I84" s="10"/>
    </row>
    <row r="85" s="1" customFormat="1" spans="1:9">
      <c r="A85" s="8">
        <v>82</v>
      </c>
      <c r="B85" s="12"/>
      <c r="C85" s="23"/>
      <c r="D85" s="24"/>
      <c r="E85" s="11"/>
      <c r="F85" s="12"/>
      <c r="G85" s="12"/>
      <c r="H85" s="12"/>
      <c r="I85" s="10"/>
    </row>
  </sheetData>
  <mergeCells count="2">
    <mergeCell ref="A1:I1"/>
    <mergeCell ref="A2:B2"/>
  </mergeCells>
  <dataValidations count="3">
    <dataValidation type="list" allowBlank="1" showInputMessage="1" showErrorMessage="1" sqref="F62 F4:F7 F10:F11 F13:F29 F30:F58 F59:F60 F65:F66 F68:F85">
      <formula1>"有,无"</formula1>
    </dataValidation>
    <dataValidation type="list" allowBlank="1" showInputMessage="1" showErrorMessage="1" sqref="C1:C3">
      <formula1>"材料费,机械费,工资,福利费,招待费,差旅费,车辆费,办公费,租赁费,水电费,其他,安全费"</formula1>
    </dataValidation>
    <dataValidation type="list" allowBlank="1" showInputMessage="1" showErrorMessage="1" sqref="F1:F3">
      <formula1>"是,否"</formula1>
    </dataValidation>
  </dataValidations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02"/>
  <sheetViews>
    <sheetView topLeftCell="A84" workbookViewId="0">
      <selection activeCell="D101" sqref="D101"/>
    </sheetView>
  </sheetViews>
  <sheetFormatPr defaultColWidth="9" defaultRowHeight="13.5"/>
  <cols>
    <col min="1" max="1" width="4.88333333333333" customWidth="1"/>
    <col min="2" max="2" width="13" customWidth="1"/>
    <col min="3" max="3" width="10.8833333333333" customWidth="1"/>
    <col min="4" max="4" width="10.2166666666667" customWidth="1"/>
    <col min="5" max="5" width="12.6666666666667" customWidth="1"/>
    <col min="6" max="6" width="7.21666666666667" customWidth="1"/>
    <col min="7" max="7" width="8.44166666666667" customWidth="1"/>
    <col min="8" max="8" width="8" customWidth="1"/>
    <col min="9" max="9" width="11.3333333333333" customWidth="1"/>
  </cols>
  <sheetData>
    <row r="1" ht="27" spans="1:9">
      <c r="A1" s="268" t="s">
        <v>136</v>
      </c>
      <c r="B1" s="269"/>
      <c r="C1" s="269"/>
      <c r="D1" s="269"/>
      <c r="E1" s="270"/>
      <c r="F1" s="269"/>
      <c r="G1" s="269"/>
      <c r="H1" s="269"/>
      <c r="I1" s="269"/>
    </row>
    <row r="2" spans="1:9">
      <c r="A2" s="271" t="s">
        <v>198</v>
      </c>
      <c r="B2" s="271"/>
      <c r="C2" s="271"/>
      <c r="D2" s="271"/>
      <c r="E2" s="272"/>
      <c r="F2" s="271"/>
      <c r="G2" s="271"/>
      <c r="H2" s="271"/>
      <c r="I2" s="271"/>
    </row>
    <row r="3" ht="24" spans="1:9">
      <c r="A3" s="218" t="s">
        <v>138</v>
      </c>
      <c r="B3" s="218" t="s">
        <v>139</v>
      </c>
      <c r="C3" s="218" t="s">
        <v>140</v>
      </c>
      <c r="D3" s="218" t="s">
        <v>141</v>
      </c>
      <c r="E3" s="219" t="s">
        <v>142</v>
      </c>
      <c r="F3" s="218" t="s">
        <v>143</v>
      </c>
      <c r="G3" s="218" t="s">
        <v>144</v>
      </c>
      <c r="H3" s="218" t="s">
        <v>145</v>
      </c>
      <c r="I3" s="218" t="s">
        <v>3</v>
      </c>
    </row>
    <row r="4" ht="16.5" spans="1:9">
      <c r="A4" s="218">
        <v>0</v>
      </c>
      <c r="B4" s="218" t="s">
        <v>423</v>
      </c>
      <c r="C4" s="218"/>
      <c r="D4" s="371">
        <v>44576.54</v>
      </c>
      <c r="E4" s="219"/>
      <c r="F4" s="218"/>
      <c r="G4" s="218"/>
      <c r="H4" s="218"/>
      <c r="I4" s="218"/>
    </row>
    <row r="5" ht="25.05" customHeight="1" spans="1:9">
      <c r="A5" s="218">
        <v>1</v>
      </c>
      <c r="B5" s="361" t="s">
        <v>424</v>
      </c>
      <c r="C5" s="218"/>
      <c r="D5" s="374">
        <v>800</v>
      </c>
      <c r="E5" s="219" t="s">
        <v>425</v>
      </c>
      <c r="F5" s="218" t="s">
        <v>161</v>
      </c>
      <c r="G5" s="361" t="s">
        <v>154</v>
      </c>
      <c r="H5" s="361" t="s">
        <v>157</v>
      </c>
      <c r="I5" s="218"/>
    </row>
    <row r="6" ht="25.05" customHeight="1" spans="1:9">
      <c r="A6" s="218">
        <v>2</v>
      </c>
      <c r="B6" s="361" t="s">
        <v>347</v>
      </c>
      <c r="C6" s="218"/>
      <c r="D6" s="374">
        <v>1800</v>
      </c>
      <c r="E6" s="219" t="s">
        <v>426</v>
      </c>
      <c r="F6" s="218" t="s">
        <v>149</v>
      </c>
      <c r="G6" s="361" t="s">
        <v>154</v>
      </c>
      <c r="H6" s="361" t="s">
        <v>157</v>
      </c>
      <c r="I6" s="218"/>
    </row>
    <row r="7" ht="40.05" customHeight="1" spans="1:9">
      <c r="A7" s="218">
        <v>3</v>
      </c>
      <c r="B7" s="361" t="s">
        <v>427</v>
      </c>
      <c r="C7" s="218"/>
      <c r="D7" s="374">
        <v>41</v>
      </c>
      <c r="E7" s="219" t="s">
        <v>428</v>
      </c>
      <c r="F7" s="218" t="s">
        <v>161</v>
      </c>
      <c r="G7" s="361" t="s">
        <v>157</v>
      </c>
      <c r="H7" s="361" t="s">
        <v>154</v>
      </c>
      <c r="I7" s="218"/>
    </row>
    <row r="8" ht="39" customHeight="1" spans="1:9">
      <c r="A8" s="218">
        <v>4</v>
      </c>
      <c r="B8" s="361" t="s">
        <v>429</v>
      </c>
      <c r="C8" s="218"/>
      <c r="D8" s="374">
        <v>23</v>
      </c>
      <c r="E8" s="219" t="s">
        <v>430</v>
      </c>
      <c r="F8" s="218" t="s">
        <v>161</v>
      </c>
      <c r="G8" s="361" t="s">
        <v>157</v>
      </c>
      <c r="H8" s="361" t="s">
        <v>154</v>
      </c>
      <c r="I8" s="218"/>
    </row>
    <row r="9" ht="25.05" customHeight="1" spans="1:9">
      <c r="A9" s="218">
        <v>5</v>
      </c>
      <c r="B9" s="361" t="s">
        <v>337</v>
      </c>
      <c r="C9" s="218"/>
      <c r="D9" s="374">
        <v>825</v>
      </c>
      <c r="E9" s="219" t="s">
        <v>431</v>
      </c>
      <c r="F9" s="218" t="s">
        <v>161</v>
      </c>
      <c r="G9" s="361" t="s">
        <v>157</v>
      </c>
      <c r="H9" s="361" t="s">
        <v>154</v>
      </c>
      <c r="I9" s="218"/>
    </row>
    <row r="10" ht="25.05" customHeight="1" spans="1:9">
      <c r="A10" s="218">
        <v>6</v>
      </c>
      <c r="B10" s="361" t="s">
        <v>432</v>
      </c>
      <c r="C10" s="218"/>
      <c r="D10" s="374">
        <v>131</v>
      </c>
      <c r="E10" s="219" t="s">
        <v>433</v>
      </c>
      <c r="F10" s="218" t="s">
        <v>161</v>
      </c>
      <c r="G10" s="361" t="s">
        <v>157</v>
      </c>
      <c r="H10" s="361" t="s">
        <v>154</v>
      </c>
      <c r="I10" s="218"/>
    </row>
    <row r="11" ht="33" customHeight="1" spans="1:9">
      <c r="A11" s="218">
        <v>7</v>
      </c>
      <c r="B11" s="361" t="s">
        <v>434</v>
      </c>
      <c r="C11" s="218"/>
      <c r="D11" s="374">
        <v>15</v>
      </c>
      <c r="E11" s="219" t="s">
        <v>435</v>
      </c>
      <c r="F11" s="218" t="s">
        <v>161</v>
      </c>
      <c r="G11" s="361" t="s">
        <v>157</v>
      </c>
      <c r="H11" s="361" t="s">
        <v>154</v>
      </c>
      <c r="I11" s="218"/>
    </row>
    <row r="12" ht="36" customHeight="1" spans="1:9">
      <c r="A12" s="218">
        <v>8</v>
      </c>
      <c r="B12" s="361" t="s">
        <v>436</v>
      </c>
      <c r="C12" s="218"/>
      <c r="D12" s="374">
        <v>26</v>
      </c>
      <c r="E12" s="219" t="s">
        <v>246</v>
      </c>
      <c r="F12" s="218" t="s">
        <v>161</v>
      </c>
      <c r="G12" s="361" t="s">
        <v>157</v>
      </c>
      <c r="H12" s="361" t="s">
        <v>154</v>
      </c>
      <c r="I12" s="218"/>
    </row>
    <row r="13" ht="25.05" customHeight="1" spans="1:9">
      <c r="A13" s="218">
        <v>9</v>
      </c>
      <c r="B13" s="361" t="s">
        <v>437</v>
      </c>
      <c r="C13" s="218"/>
      <c r="D13" s="374">
        <v>85.36</v>
      </c>
      <c r="E13" s="219" t="s">
        <v>438</v>
      </c>
      <c r="F13" s="218" t="s">
        <v>161</v>
      </c>
      <c r="G13" s="361" t="s">
        <v>154</v>
      </c>
      <c r="H13" s="361" t="s">
        <v>157</v>
      </c>
      <c r="I13" s="218"/>
    </row>
    <row r="14" ht="25.05" customHeight="1" spans="1:9">
      <c r="A14" s="218">
        <v>10</v>
      </c>
      <c r="B14" s="361" t="s">
        <v>439</v>
      </c>
      <c r="C14" s="218"/>
      <c r="D14" s="374">
        <v>100</v>
      </c>
      <c r="E14" s="219" t="s">
        <v>259</v>
      </c>
      <c r="F14" s="218" t="s">
        <v>161</v>
      </c>
      <c r="G14" s="361" t="s">
        <v>157</v>
      </c>
      <c r="H14" s="361" t="s">
        <v>154</v>
      </c>
      <c r="I14" s="218"/>
    </row>
    <row r="15" ht="25.05" customHeight="1" spans="1:9">
      <c r="A15" s="218">
        <v>11</v>
      </c>
      <c r="B15" s="361" t="s">
        <v>440</v>
      </c>
      <c r="C15" s="218"/>
      <c r="D15" s="374">
        <v>6000</v>
      </c>
      <c r="E15" s="219" t="s">
        <v>441</v>
      </c>
      <c r="F15" s="218" t="s">
        <v>149</v>
      </c>
      <c r="G15" s="361" t="s">
        <v>157</v>
      </c>
      <c r="H15" s="361" t="s">
        <v>154</v>
      </c>
      <c r="I15" s="218"/>
    </row>
    <row r="16" ht="25.05" customHeight="1" spans="1:9">
      <c r="A16" s="218">
        <v>12</v>
      </c>
      <c r="B16" s="361" t="s">
        <v>442</v>
      </c>
      <c r="C16" s="218"/>
      <c r="D16" s="374">
        <v>335</v>
      </c>
      <c r="E16" s="219" t="s">
        <v>443</v>
      </c>
      <c r="F16" s="218" t="s">
        <v>161</v>
      </c>
      <c r="G16" s="361" t="s">
        <v>157</v>
      </c>
      <c r="H16" s="361" t="s">
        <v>154</v>
      </c>
      <c r="I16" s="218"/>
    </row>
    <row r="17" ht="25.05" customHeight="1" spans="1:9">
      <c r="A17" s="218">
        <v>13</v>
      </c>
      <c r="B17" s="361" t="s">
        <v>260</v>
      </c>
      <c r="C17" s="218"/>
      <c r="D17" s="374">
        <v>2</v>
      </c>
      <c r="E17" s="219" t="s">
        <v>316</v>
      </c>
      <c r="F17" s="218" t="s">
        <v>161</v>
      </c>
      <c r="G17" s="361" t="s">
        <v>157</v>
      </c>
      <c r="H17" s="361" t="s">
        <v>154</v>
      </c>
      <c r="I17" s="218"/>
    </row>
    <row r="18" ht="25.05" customHeight="1" spans="1:9">
      <c r="A18" s="218">
        <v>14</v>
      </c>
      <c r="B18" s="361" t="s">
        <v>444</v>
      </c>
      <c r="C18" s="218"/>
      <c r="D18" s="374">
        <v>60</v>
      </c>
      <c r="E18" s="219" t="s">
        <v>320</v>
      </c>
      <c r="F18" s="218" t="s">
        <v>161</v>
      </c>
      <c r="G18" s="361" t="s">
        <v>157</v>
      </c>
      <c r="H18" s="361" t="s">
        <v>154</v>
      </c>
      <c r="I18" s="218"/>
    </row>
    <row r="19" ht="25.05" customHeight="1" spans="1:9">
      <c r="A19" s="218">
        <v>15</v>
      </c>
      <c r="B19" s="361" t="s">
        <v>445</v>
      </c>
      <c r="C19" s="218"/>
      <c r="D19" s="374">
        <v>87</v>
      </c>
      <c r="E19" s="219" t="s">
        <v>446</v>
      </c>
      <c r="F19" s="218" t="s">
        <v>161</v>
      </c>
      <c r="G19" s="361" t="s">
        <v>157</v>
      </c>
      <c r="H19" s="361" t="s">
        <v>154</v>
      </c>
      <c r="I19" s="218"/>
    </row>
    <row r="20" ht="25.05" customHeight="1" spans="1:9">
      <c r="A20" s="218">
        <v>16</v>
      </c>
      <c r="B20" s="361" t="s">
        <v>260</v>
      </c>
      <c r="C20" s="218"/>
      <c r="D20" s="374">
        <v>4</v>
      </c>
      <c r="E20" s="219" t="s">
        <v>332</v>
      </c>
      <c r="F20" s="218" t="s">
        <v>161</v>
      </c>
      <c r="G20" s="361" t="s">
        <v>157</v>
      </c>
      <c r="H20" s="361" t="s">
        <v>154</v>
      </c>
      <c r="I20" s="218"/>
    </row>
    <row r="21" ht="25.05" customHeight="1" spans="1:9">
      <c r="A21" s="218">
        <v>17</v>
      </c>
      <c r="B21" s="361" t="s">
        <v>447</v>
      </c>
      <c r="C21" s="218"/>
      <c r="D21" s="374">
        <v>599.6</v>
      </c>
      <c r="E21" s="219" t="s">
        <v>344</v>
      </c>
      <c r="F21" s="218" t="s">
        <v>161</v>
      </c>
      <c r="G21" s="361" t="s">
        <v>154</v>
      </c>
      <c r="H21" s="361" t="s">
        <v>157</v>
      </c>
      <c r="I21" s="218"/>
    </row>
    <row r="22" ht="25.05" customHeight="1" spans="1:9">
      <c r="A22" s="218">
        <v>18</v>
      </c>
      <c r="B22" s="361" t="s">
        <v>448</v>
      </c>
      <c r="C22" s="218"/>
      <c r="D22" s="374">
        <v>6</v>
      </c>
      <c r="E22" s="219" t="s">
        <v>348</v>
      </c>
      <c r="F22" s="218" t="s">
        <v>161</v>
      </c>
      <c r="G22" s="361" t="s">
        <v>157</v>
      </c>
      <c r="H22" s="361" t="s">
        <v>151</v>
      </c>
      <c r="I22" s="218"/>
    </row>
    <row r="23" ht="25.05" customHeight="1" spans="1:9">
      <c r="A23" s="218">
        <v>19</v>
      </c>
      <c r="B23" s="361" t="s">
        <v>449</v>
      </c>
      <c r="C23" s="218"/>
      <c r="D23" s="374">
        <v>3000</v>
      </c>
      <c r="E23" s="219" t="s">
        <v>450</v>
      </c>
      <c r="F23" s="218" t="s">
        <v>149</v>
      </c>
      <c r="G23" s="361" t="s">
        <v>157</v>
      </c>
      <c r="H23" s="361" t="s">
        <v>154</v>
      </c>
      <c r="I23" s="218"/>
    </row>
    <row r="24" ht="25.05" customHeight="1" spans="1:9">
      <c r="A24" s="218">
        <v>20</v>
      </c>
      <c r="B24" s="356" t="s">
        <v>339</v>
      </c>
      <c r="C24" s="218"/>
      <c r="D24" s="405">
        <v>430</v>
      </c>
      <c r="E24" s="219" t="s">
        <v>374</v>
      </c>
      <c r="F24" s="218" t="s">
        <v>161</v>
      </c>
      <c r="G24" s="361" t="s">
        <v>157</v>
      </c>
      <c r="H24" s="361" t="s">
        <v>151</v>
      </c>
      <c r="I24" s="218"/>
    </row>
    <row r="25" ht="25.05" customHeight="1" spans="1:9">
      <c r="A25" s="218">
        <v>21</v>
      </c>
      <c r="B25" s="361" t="s">
        <v>445</v>
      </c>
      <c r="C25" s="218"/>
      <c r="D25" s="374">
        <v>190</v>
      </c>
      <c r="E25" s="219" t="s">
        <v>451</v>
      </c>
      <c r="F25" s="218" t="s">
        <v>161</v>
      </c>
      <c r="G25" s="361" t="s">
        <v>157</v>
      </c>
      <c r="H25" s="361" t="s">
        <v>151</v>
      </c>
      <c r="I25" s="218"/>
    </row>
    <row r="26" ht="25.05" customHeight="1" spans="1:9">
      <c r="A26" s="218">
        <v>22</v>
      </c>
      <c r="B26" s="361" t="s">
        <v>452</v>
      </c>
      <c r="C26" s="218"/>
      <c r="D26" s="374">
        <v>19</v>
      </c>
      <c r="E26" s="219" t="s">
        <v>453</v>
      </c>
      <c r="F26" s="218" t="s">
        <v>161</v>
      </c>
      <c r="G26" s="361" t="s">
        <v>157</v>
      </c>
      <c r="H26" s="361" t="s">
        <v>151</v>
      </c>
      <c r="I26" s="218"/>
    </row>
    <row r="27" ht="25.05" customHeight="1" spans="1:9">
      <c r="A27" s="218">
        <v>23</v>
      </c>
      <c r="B27" s="361" t="s">
        <v>454</v>
      </c>
      <c r="C27" s="218"/>
      <c r="D27" s="374">
        <v>174</v>
      </c>
      <c r="E27" s="219" t="s">
        <v>455</v>
      </c>
      <c r="F27" s="218" t="s">
        <v>161</v>
      </c>
      <c r="G27" s="361" t="s">
        <v>154</v>
      </c>
      <c r="H27" s="361" t="s">
        <v>157</v>
      </c>
      <c r="I27" s="218"/>
    </row>
    <row r="28" ht="25.05" customHeight="1" spans="1:9">
      <c r="A28" s="218">
        <v>24</v>
      </c>
      <c r="B28" s="361" t="s">
        <v>456</v>
      </c>
      <c r="C28" s="218"/>
      <c r="D28" s="374">
        <v>46</v>
      </c>
      <c r="E28" s="219" t="s">
        <v>457</v>
      </c>
      <c r="F28" s="218" t="s">
        <v>161</v>
      </c>
      <c r="G28" s="361" t="s">
        <v>150</v>
      </c>
      <c r="H28" s="361" t="s">
        <v>157</v>
      </c>
      <c r="I28" s="218"/>
    </row>
    <row r="29" ht="25.05" customHeight="1" spans="1:9">
      <c r="A29" s="218">
        <v>25</v>
      </c>
      <c r="B29" s="361" t="s">
        <v>458</v>
      </c>
      <c r="C29" s="218"/>
      <c r="D29" s="374">
        <v>1800</v>
      </c>
      <c r="E29" s="219" t="s">
        <v>459</v>
      </c>
      <c r="F29" s="218" t="s">
        <v>149</v>
      </c>
      <c r="G29" s="361" t="s">
        <v>157</v>
      </c>
      <c r="H29" s="361" t="s">
        <v>151</v>
      </c>
      <c r="I29" s="218"/>
    </row>
    <row r="30" ht="43.05" customHeight="1" spans="1:9">
      <c r="A30" s="218">
        <v>26</v>
      </c>
      <c r="B30" s="361" t="s">
        <v>460</v>
      </c>
      <c r="C30" s="218"/>
      <c r="D30" s="374">
        <v>4000</v>
      </c>
      <c r="E30" s="219"/>
      <c r="F30" s="218" t="s">
        <v>161</v>
      </c>
      <c r="G30" s="361" t="s">
        <v>157</v>
      </c>
      <c r="H30" s="361" t="s">
        <v>151</v>
      </c>
      <c r="I30" s="218" t="s">
        <v>461</v>
      </c>
    </row>
    <row r="31" ht="25.05" customHeight="1" spans="1:9">
      <c r="A31" s="218">
        <v>27</v>
      </c>
      <c r="B31" s="361" t="s">
        <v>462</v>
      </c>
      <c r="C31" s="218"/>
      <c r="D31" s="374">
        <v>80</v>
      </c>
      <c r="E31" s="219" t="s">
        <v>463</v>
      </c>
      <c r="F31" s="218" t="s">
        <v>161</v>
      </c>
      <c r="G31" s="361" t="s">
        <v>157</v>
      </c>
      <c r="H31" s="361" t="s">
        <v>151</v>
      </c>
      <c r="I31" s="218"/>
    </row>
    <row r="32" ht="25.05" customHeight="1" spans="1:9">
      <c r="A32" s="218">
        <v>28</v>
      </c>
      <c r="B32" s="361" t="s">
        <v>464</v>
      </c>
      <c r="C32" s="218"/>
      <c r="D32" s="374">
        <v>20</v>
      </c>
      <c r="E32" s="219" t="s">
        <v>465</v>
      </c>
      <c r="F32" s="218" t="s">
        <v>161</v>
      </c>
      <c r="G32" s="361" t="s">
        <v>157</v>
      </c>
      <c r="H32" s="361" t="s">
        <v>151</v>
      </c>
      <c r="I32" s="218"/>
    </row>
    <row r="33" ht="25.05" customHeight="1" spans="1:9">
      <c r="A33" s="218">
        <v>29</v>
      </c>
      <c r="B33" s="361" t="s">
        <v>466</v>
      </c>
      <c r="C33" s="218"/>
      <c r="D33" s="374">
        <v>38</v>
      </c>
      <c r="E33" s="219" t="s">
        <v>467</v>
      </c>
      <c r="F33" s="218" t="s">
        <v>161</v>
      </c>
      <c r="G33" s="361" t="s">
        <v>157</v>
      </c>
      <c r="H33" s="361" t="s">
        <v>151</v>
      </c>
      <c r="I33" s="218"/>
    </row>
    <row r="34" ht="25.05" customHeight="1" spans="1:9">
      <c r="A34" s="218">
        <v>30</v>
      </c>
      <c r="B34" s="361" t="s">
        <v>468</v>
      </c>
      <c r="C34" s="218"/>
      <c r="D34" s="374">
        <v>66</v>
      </c>
      <c r="E34" s="219" t="s">
        <v>469</v>
      </c>
      <c r="F34" s="218" t="s">
        <v>161</v>
      </c>
      <c r="G34" s="361" t="s">
        <v>157</v>
      </c>
      <c r="H34" s="361" t="s">
        <v>151</v>
      </c>
      <c r="I34" s="218"/>
    </row>
    <row r="35" ht="25.05" customHeight="1" spans="1:9">
      <c r="A35" s="218">
        <v>31</v>
      </c>
      <c r="B35" s="361" t="s">
        <v>337</v>
      </c>
      <c r="C35" s="218"/>
      <c r="D35" s="374">
        <v>37</v>
      </c>
      <c r="E35" s="219" t="s">
        <v>470</v>
      </c>
      <c r="F35" s="218" t="s">
        <v>161</v>
      </c>
      <c r="G35" s="361" t="s">
        <v>150</v>
      </c>
      <c r="H35" s="361" t="s">
        <v>157</v>
      </c>
      <c r="I35" s="218"/>
    </row>
    <row r="36" ht="25.05" customHeight="1" spans="1:9">
      <c r="A36" s="218">
        <v>32</v>
      </c>
      <c r="B36" s="361" t="s">
        <v>337</v>
      </c>
      <c r="C36" s="218"/>
      <c r="D36" s="374">
        <v>70</v>
      </c>
      <c r="E36" s="219" t="s">
        <v>471</v>
      </c>
      <c r="F36" s="218" t="s">
        <v>161</v>
      </c>
      <c r="G36" s="361" t="s">
        <v>150</v>
      </c>
      <c r="H36" s="361" t="s">
        <v>157</v>
      </c>
      <c r="I36" s="218"/>
    </row>
    <row r="37" ht="25.05" customHeight="1" spans="1:9">
      <c r="A37" s="218">
        <v>33</v>
      </c>
      <c r="B37" s="361" t="s">
        <v>472</v>
      </c>
      <c r="C37" s="218"/>
      <c r="D37" s="374">
        <v>370</v>
      </c>
      <c r="E37" s="219" t="s">
        <v>473</v>
      </c>
      <c r="F37" s="218" t="s">
        <v>149</v>
      </c>
      <c r="G37" s="361" t="s">
        <v>150</v>
      </c>
      <c r="H37" s="361" t="s">
        <v>157</v>
      </c>
      <c r="I37" s="218"/>
    </row>
    <row r="38" ht="25.05" customHeight="1" spans="1:9">
      <c r="A38" s="218">
        <v>34</v>
      </c>
      <c r="B38" s="361" t="s">
        <v>445</v>
      </c>
      <c r="C38" s="218"/>
      <c r="D38" s="374">
        <v>68</v>
      </c>
      <c r="E38" s="219" t="s">
        <v>474</v>
      </c>
      <c r="F38" s="218" t="s">
        <v>161</v>
      </c>
      <c r="G38" s="361" t="s">
        <v>157</v>
      </c>
      <c r="H38" s="361" t="s">
        <v>151</v>
      </c>
      <c r="I38" s="218"/>
    </row>
    <row r="39" ht="25.05" customHeight="1" spans="1:9">
      <c r="A39" s="218">
        <v>35</v>
      </c>
      <c r="B39" s="361" t="s">
        <v>475</v>
      </c>
      <c r="C39" s="218"/>
      <c r="D39" s="374">
        <v>800</v>
      </c>
      <c r="E39" s="219" t="s">
        <v>476</v>
      </c>
      <c r="F39" s="218" t="s">
        <v>161</v>
      </c>
      <c r="G39" s="361" t="s">
        <v>151</v>
      </c>
      <c r="H39" s="361" t="s">
        <v>157</v>
      </c>
      <c r="I39" s="218"/>
    </row>
    <row r="40" ht="25.05" customHeight="1" spans="1:9">
      <c r="A40" s="218">
        <v>36</v>
      </c>
      <c r="B40" s="361" t="s">
        <v>477</v>
      </c>
      <c r="C40" s="218"/>
      <c r="D40" s="374">
        <v>226</v>
      </c>
      <c r="E40" s="219" t="s">
        <v>478</v>
      </c>
      <c r="F40" s="218" t="s">
        <v>161</v>
      </c>
      <c r="G40" s="361" t="s">
        <v>157</v>
      </c>
      <c r="H40" s="361" t="s">
        <v>151</v>
      </c>
      <c r="I40" s="218"/>
    </row>
    <row r="41" ht="25.05" customHeight="1" spans="1:9">
      <c r="A41" s="218">
        <v>37</v>
      </c>
      <c r="B41" s="361" t="s">
        <v>445</v>
      </c>
      <c r="C41" s="218"/>
      <c r="D41" s="374">
        <v>67</v>
      </c>
      <c r="E41" s="219" t="s">
        <v>479</v>
      </c>
      <c r="F41" s="218" t="s">
        <v>161</v>
      </c>
      <c r="G41" s="361" t="s">
        <v>157</v>
      </c>
      <c r="H41" s="361" t="s">
        <v>151</v>
      </c>
      <c r="I41" s="218"/>
    </row>
    <row r="42" ht="25.05" customHeight="1" spans="1:9">
      <c r="A42" s="218">
        <v>38</v>
      </c>
      <c r="B42" s="361" t="s">
        <v>339</v>
      </c>
      <c r="C42" s="218"/>
      <c r="D42" s="374">
        <v>283</v>
      </c>
      <c r="E42" s="219" t="s">
        <v>480</v>
      </c>
      <c r="F42" s="218" t="s">
        <v>161</v>
      </c>
      <c r="G42" s="361" t="s">
        <v>157</v>
      </c>
      <c r="H42" s="361" t="s">
        <v>151</v>
      </c>
      <c r="I42" s="218"/>
    </row>
    <row r="43" ht="25.05" customHeight="1" spans="1:9">
      <c r="A43" s="218">
        <v>39</v>
      </c>
      <c r="B43" s="356" t="s">
        <v>445</v>
      </c>
      <c r="C43" s="218"/>
      <c r="D43" s="405">
        <v>60</v>
      </c>
      <c r="E43" s="219" t="s">
        <v>481</v>
      </c>
      <c r="F43" s="218" t="s">
        <v>161</v>
      </c>
      <c r="G43" s="361" t="s">
        <v>157</v>
      </c>
      <c r="H43" s="361" t="s">
        <v>151</v>
      </c>
      <c r="I43" s="218"/>
    </row>
    <row r="44" ht="25.05" customHeight="1" spans="1:9">
      <c r="A44" s="218">
        <v>40</v>
      </c>
      <c r="B44" s="361" t="s">
        <v>482</v>
      </c>
      <c r="C44" s="218"/>
      <c r="D44" s="374">
        <v>23</v>
      </c>
      <c r="E44" s="219" t="s">
        <v>483</v>
      </c>
      <c r="F44" s="218" t="s">
        <v>161</v>
      </c>
      <c r="G44" s="361" t="s">
        <v>157</v>
      </c>
      <c r="H44" s="361" t="s">
        <v>151</v>
      </c>
      <c r="I44" s="218"/>
    </row>
    <row r="45" ht="25.05" customHeight="1" spans="1:9">
      <c r="A45" s="218">
        <v>41</v>
      </c>
      <c r="B45" s="361" t="s">
        <v>484</v>
      </c>
      <c r="C45" s="218"/>
      <c r="D45" s="374">
        <v>1800</v>
      </c>
      <c r="E45" s="219" t="s">
        <v>485</v>
      </c>
      <c r="F45" s="218" t="s">
        <v>149</v>
      </c>
      <c r="G45" s="361" t="s">
        <v>154</v>
      </c>
      <c r="H45" s="361" t="s">
        <v>157</v>
      </c>
      <c r="I45" s="218"/>
    </row>
    <row r="46" ht="25.05" customHeight="1" spans="1:9">
      <c r="A46" s="218">
        <v>42</v>
      </c>
      <c r="B46" s="361" t="s">
        <v>458</v>
      </c>
      <c r="C46" s="218"/>
      <c r="D46" s="374">
        <v>1800</v>
      </c>
      <c r="E46" s="219" t="s">
        <v>486</v>
      </c>
      <c r="F46" s="218" t="s">
        <v>149</v>
      </c>
      <c r="G46" s="361" t="s">
        <v>154</v>
      </c>
      <c r="H46" s="361" t="s">
        <v>157</v>
      </c>
      <c r="I46" s="218"/>
    </row>
    <row r="47" ht="25.05" customHeight="1" spans="1:9">
      <c r="A47" s="218">
        <v>43</v>
      </c>
      <c r="B47" s="361" t="s">
        <v>458</v>
      </c>
      <c r="C47" s="218"/>
      <c r="D47" s="374">
        <v>1800</v>
      </c>
      <c r="E47" s="219" t="s">
        <v>487</v>
      </c>
      <c r="F47" s="218" t="s">
        <v>149</v>
      </c>
      <c r="G47" s="361" t="s">
        <v>154</v>
      </c>
      <c r="H47" s="361" t="s">
        <v>157</v>
      </c>
      <c r="I47" s="218"/>
    </row>
    <row r="48" ht="37.95" customHeight="1" spans="1:9">
      <c r="A48" s="218">
        <v>44</v>
      </c>
      <c r="B48" s="361" t="s">
        <v>488</v>
      </c>
      <c r="C48" s="218"/>
      <c r="D48" s="374">
        <v>205</v>
      </c>
      <c r="E48" s="219" t="s">
        <v>489</v>
      </c>
      <c r="F48" s="218" t="s">
        <v>161</v>
      </c>
      <c r="G48" s="361" t="s">
        <v>157</v>
      </c>
      <c r="H48" s="361" t="s">
        <v>151</v>
      </c>
      <c r="I48" s="218"/>
    </row>
    <row r="49" ht="25.05" customHeight="1" spans="1:9">
      <c r="A49" s="218">
        <v>45</v>
      </c>
      <c r="B49" s="361" t="s">
        <v>490</v>
      </c>
      <c r="C49" s="218"/>
      <c r="D49" s="374">
        <v>3</v>
      </c>
      <c r="E49" s="219" t="s">
        <v>491</v>
      </c>
      <c r="F49" s="218" t="s">
        <v>161</v>
      </c>
      <c r="G49" s="361" t="s">
        <v>157</v>
      </c>
      <c r="H49" s="361" t="s">
        <v>151</v>
      </c>
      <c r="I49" s="218"/>
    </row>
    <row r="50" ht="46.95" customHeight="1" spans="1:9">
      <c r="A50" s="218">
        <v>46</v>
      </c>
      <c r="B50" s="361" t="s">
        <v>492</v>
      </c>
      <c r="C50" s="218"/>
      <c r="D50" s="374">
        <v>35</v>
      </c>
      <c r="E50" s="219" t="s">
        <v>493</v>
      </c>
      <c r="F50" s="218" t="s">
        <v>161</v>
      </c>
      <c r="G50" s="361" t="s">
        <v>157</v>
      </c>
      <c r="H50" s="361" t="s">
        <v>151</v>
      </c>
      <c r="I50" s="218"/>
    </row>
    <row r="51" ht="25.05" customHeight="1" spans="1:9">
      <c r="A51" s="218">
        <v>47</v>
      </c>
      <c r="B51" s="361" t="s">
        <v>494</v>
      </c>
      <c r="C51" s="218"/>
      <c r="D51" s="374">
        <v>450</v>
      </c>
      <c r="E51" s="219" t="s">
        <v>495</v>
      </c>
      <c r="F51" s="218" t="s">
        <v>161</v>
      </c>
      <c r="G51" s="361" t="s">
        <v>157</v>
      </c>
      <c r="H51" s="361" t="s">
        <v>151</v>
      </c>
      <c r="I51" s="218"/>
    </row>
    <row r="52" ht="25.05" customHeight="1" spans="1:9">
      <c r="A52" s="218">
        <v>48</v>
      </c>
      <c r="B52" s="361" t="s">
        <v>496</v>
      </c>
      <c r="C52" s="218"/>
      <c r="D52" s="374">
        <v>430</v>
      </c>
      <c r="E52" s="219" t="s">
        <v>497</v>
      </c>
      <c r="F52" s="218" t="s">
        <v>161</v>
      </c>
      <c r="G52" s="361" t="s">
        <v>151</v>
      </c>
      <c r="H52" s="361" t="s">
        <v>157</v>
      </c>
      <c r="I52" s="218"/>
    </row>
    <row r="53" ht="25.05" customHeight="1" spans="1:9">
      <c r="A53" s="218">
        <v>49</v>
      </c>
      <c r="B53" s="361" t="s">
        <v>498</v>
      </c>
      <c r="C53" s="218"/>
      <c r="D53" s="374">
        <v>15</v>
      </c>
      <c r="E53" s="219" t="s">
        <v>499</v>
      </c>
      <c r="F53" s="218" t="s">
        <v>161</v>
      </c>
      <c r="G53" s="361" t="s">
        <v>151</v>
      </c>
      <c r="H53" s="361" t="s">
        <v>157</v>
      </c>
      <c r="I53" s="218"/>
    </row>
    <row r="54" ht="25.05" customHeight="1" spans="1:9">
      <c r="A54" s="218">
        <v>50</v>
      </c>
      <c r="B54" s="361" t="s">
        <v>500</v>
      </c>
      <c r="C54" s="218"/>
      <c r="D54" s="374">
        <v>10</v>
      </c>
      <c r="E54" s="219" t="s">
        <v>501</v>
      </c>
      <c r="F54" s="218" t="s">
        <v>161</v>
      </c>
      <c r="G54" s="361" t="s">
        <v>151</v>
      </c>
      <c r="H54" s="361" t="s">
        <v>157</v>
      </c>
      <c r="I54" s="218"/>
    </row>
    <row r="55" ht="25.05" customHeight="1" spans="1:9">
      <c r="A55" s="218">
        <v>51</v>
      </c>
      <c r="B55" s="361" t="s">
        <v>502</v>
      </c>
      <c r="C55" s="218"/>
      <c r="D55" s="374">
        <v>277</v>
      </c>
      <c r="E55" s="219" t="s">
        <v>503</v>
      </c>
      <c r="F55" s="218" t="s">
        <v>161</v>
      </c>
      <c r="G55" s="361" t="s">
        <v>151</v>
      </c>
      <c r="H55" s="361" t="s">
        <v>157</v>
      </c>
      <c r="I55" s="218"/>
    </row>
    <row r="56" ht="33" customHeight="1" spans="1:9">
      <c r="A56" s="218">
        <v>52</v>
      </c>
      <c r="B56" s="361" t="s">
        <v>504</v>
      </c>
      <c r="C56" s="218"/>
      <c r="D56" s="374">
        <v>3400</v>
      </c>
      <c r="E56" s="219" t="s">
        <v>505</v>
      </c>
      <c r="F56" s="218" t="s">
        <v>161</v>
      </c>
      <c r="G56" s="361" t="s">
        <v>154</v>
      </c>
      <c r="H56" s="361" t="s">
        <v>157</v>
      </c>
      <c r="I56" s="218"/>
    </row>
    <row r="57" ht="25.05" customHeight="1" spans="1:9">
      <c r="A57" s="218">
        <v>53</v>
      </c>
      <c r="B57" s="361" t="s">
        <v>506</v>
      </c>
      <c r="C57" s="218"/>
      <c r="D57" s="374">
        <v>4898</v>
      </c>
      <c r="E57" s="219" t="s">
        <v>507</v>
      </c>
      <c r="F57" s="218" t="s">
        <v>161</v>
      </c>
      <c r="G57" s="361" t="s">
        <v>157</v>
      </c>
      <c r="H57" s="361" t="s">
        <v>150</v>
      </c>
      <c r="I57" s="218"/>
    </row>
    <row r="58" ht="25.05" customHeight="1" spans="1:9">
      <c r="A58" s="218">
        <v>54</v>
      </c>
      <c r="B58" s="361" t="s">
        <v>458</v>
      </c>
      <c r="C58" s="218"/>
      <c r="D58" s="374">
        <v>1000</v>
      </c>
      <c r="E58" s="219" t="s">
        <v>508</v>
      </c>
      <c r="F58" s="218" t="s">
        <v>149</v>
      </c>
      <c r="G58" s="361" t="s">
        <v>154</v>
      </c>
      <c r="H58" s="361" t="s">
        <v>157</v>
      </c>
      <c r="I58" s="218"/>
    </row>
    <row r="59" ht="25.05" customHeight="1" spans="1:9">
      <c r="A59" s="218">
        <v>55</v>
      </c>
      <c r="B59" s="361" t="s">
        <v>509</v>
      </c>
      <c r="C59" s="218"/>
      <c r="D59" s="374">
        <v>23</v>
      </c>
      <c r="E59" s="219" t="s">
        <v>510</v>
      </c>
      <c r="F59" s="218" t="s">
        <v>161</v>
      </c>
      <c r="G59" s="361" t="s">
        <v>151</v>
      </c>
      <c r="H59" s="361" t="s">
        <v>157</v>
      </c>
      <c r="I59" s="218"/>
    </row>
    <row r="60" ht="25.05" customHeight="1" spans="1:9">
      <c r="A60" s="218">
        <v>56</v>
      </c>
      <c r="B60" s="361" t="s">
        <v>511</v>
      </c>
      <c r="C60" s="218"/>
      <c r="D60" s="374">
        <v>31</v>
      </c>
      <c r="E60" s="219" t="s">
        <v>512</v>
      </c>
      <c r="F60" s="218" t="s">
        <v>161</v>
      </c>
      <c r="G60" s="361" t="s">
        <v>157</v>
      </c>
      <c r="H60" s="361" t="s">
        <v>151</v>
      </c>
      <c r="I60" s="218"/>
    </row>
    <row r="61" ht="25.05" customHeight="1" spans="1:9">
      <c r="A61" s="218">
        <v>57</v>
      </c>
      <c r="B61" s="361" t="s">
        <v>509</v>
      </c>
      <c r="C61" s="218"/>
      <c r="D61" s="374">
        <v>3</v>
      </c>
      <c r="E61" s="219" t="s">
        <v>513</v>
      </c>
      <c r="F61" s="218" t="s">
        <v>161</v>
      </c>
      <c r="G61" s="361" t="s">
        <v>157</v>
      </c>
      <c r="H61" s="361" t="s">
        <v>151</v>
      </c>
      <c r="I61" s="218"/>
    </row>
    <row r="62" ht="25.05" customHeight="1" spans="1:9">
      <c r="A62" s="218">
        <v>58</v>
      </c>
      <c r="B62" s="361" t="s">
        <v>445</v>
      </c>
      <c r="C62" s="218"/>
      <c r="D62" s="374">
        <v>135</v>
      </c>
      <c r="E62" s="219" t="s">
        <v>514</v>
      </c>
      <c r="F62" s="218" t="s">
        <v>161</v>
      </c>
      <c r="G62" s="361" t="s">
        <v>157</v>
      </c>
      <c r="H62" s="361" t="s">
        <v>151</v>
      </c>
      <c r="I62" s="218"/>
    </row>
    <row r="63" ht="25.05" customHeight="1" spans="1:9">
      <c r="A63" s="218">
        <v>59</v>
      </c>
      <c r="B63" s="361" t="s">
        <v>445</v>
      </c>
      <c r="C63" s="218"/>
      <c r="D63" s="374">
        <v>198</v>
      </c>
      <c r="E63" s="219" t="s">
        <v>515</v>
      </c>
      <c r="F63" s="218" t="s">
        <v>161</v>
      </c>
      <c r="G63" s="361" t="s">
        <v>157</v>
      </c>
      <c r="H63" s="361" t="s">
        <v>151</v>
      </c>
      <c r="I63" s="218"/>
    </row>
    <row r="64" ht="25.05" customHeight="1" spans="1:9">
      <c r="A64" s="218">
        <v>60</v>
      </c>
      <c r="B64" s="361" t="s">
        <v>516</v>
      </c>
      <c r="C64" s="218"/>
      <c r="D64" s="374">
        <v>50</v>
      </c>
      <c r="E64" s="219" t="s">
        <v>517</v>
      </c>
      <c r="F64" s="218" t="s">
        <v>161</v>
      </c>
      <c r="G64" s="361" t="s">
        <v>157</v>
      </c>
      <c r="H64" s="361" t="s">
        <v>151</v>
      </c>
      <c r="I64" s="218"/>
    </row>
    <row r="65" ht="25.05" customHeight="1" spans="1:9">
      <c r="A65" s="218">
        <v>61</v>
      </c>
      <c r="B65" s="356" t="s">
        <v>518</v>
      </c>
      <c r="C65" s="218"/>
      <c r="D65" s="405">
        <v>121</v>
      </c>
      <c r="E65" s="219" t="s">
        <v>519</v>
      </c>
      <c r="F65" s="218" t="s">
        <v>161</v>
      </c>
      <c r="G65" s="361" t="s">
        <v>157</v>
      </c>
      <c r="H65" s="361" t="s">
        <v>151</v>
      </c>
      <c r="I65" s="218"/>
    </row>
    <row r="66" ht="30" customHeight="1" spans="1:9">
      <c r="A66" s="218">
        <v>62</v>
      </c>
      <c r="B66" s="361" t="s">
        <v>520</v>
      </c>
      <c r="C66" s="218"/>
      <c r="D66" s="374">
        <v>408</v>
      </c>
      <c r="E66" s="219" t="s">
        <v>521</v>
      </c>
      <c r="F66" s="218" t="s">
        <v>149</v>
      </c>
      <c r="G66" s="361" t="s">
        <v>151</v>
      </c>
      <c r="H66" s="361" t="s">
        <v>157</v>
      </c>
      <c r="I66" s="218"/>
    </row>
    <row r="67" ht="25.05" customHeight="1" spans="1:9">
      <c r="A67" s="218">
        <v>63</v>
      </c>
      <c r="B67" s="361" t="s">
        <v>522</v>
      </c>
      <c r="C67" s="218"/>
      <c r="D67" s="374">
        <v>300</v>
      </c>
      <c r="E67" s="219" t="s">
        <v>523</v>
      </c>
      <c r="F67" s="218" t="s">
        <v>149</v>
      </c>
      <c r="G67" s="361" t="s">
        <v>154</v>
      </c>
      <c r="H67" s="361" t="s">
        <v>157</v>
      </c>
      <c r="I67" s="218"/>
    </row>
    <row r="68" ht="25.05" customHeight="1" spans="1:9">
      <c r="A68" s="218">
        <v>64</v>
      </c>
      <c r="B68" s="361" t="s">
        <v>458</v>
      </c>
      <c r="C68" s="218"/>
      <c r="D68" s="374">
        <v>1800</v>
      </c>
      <c r="E68" s="219" t="s">
        <v>524</v>
      </c>
      <c r="F68" s="218" t="s">
        <v>149</v>
      </c>
      <c r="G68" s="361" t="s">
        <v>154</v>
      </c>
      <c r="H68" s="361" t="s">
        <v>157</v>
      </c>
      <c r="I68" s="218"/>
    </row>
    <row r="69" ht="28.95" customHeight="1" spans="1:9">
      <c r="A69" s="218">
        <v>65</v>
      </c>
      <c r="B69" s="360" t="s">
        <v>525</v>
      </c>
      <c r="C69" s="218"/>
      <c r="D69" s="371">
        <v>1900</v>
      </c>
      <c r="E69" s="219" t="s">
        <v>526</v>
      </c>
      <c r="F69" s="218" t="s">
        <v>161</v>
      </c>
      <c r="G69" s="361" t="s">
        <v>154</v>
      </c>
      <c r="H69" s="361" t="s">
        <v>157</v>
      </c>
      <c r="I69" s="218"/>
    </row>
    <row r="70" ht="25.05" customHeight="1" spans="1:9">
      <c r="A70" s="218">
        <v>66</v>
      </c>
      <c r="B70" s="360" t="s">
        <v>394</v>
      </c>
      <c r="C70" s="218"/>
      <c r="D70" s="371">
        <v>1600</v>
      </c>
      <c r="E70" s="219" t="s">
        <v>527</v>
      </c>
      <c r="F70" s="218" t="s">
        <v>161</v>
      </c>
      <c r="G70" s="360" t="s">
        <v>157</v>
      </c>
      <c r="H70" s="360" t="s">
        <v>151</v>
      </c>
      <c r="I70" s="218"/>
    </row>
    <row r="71" ht="25.05" customHeight="1" spans="1:9">
      <c r="A71" s="218">
        <v>67</v>
      </c>
      <c r="B71" s="360" t="s">
        <v>445</v>
      </c>
      <c r="C71" s="218"/>
      <c r="D71" s="371">
        <v>186</v>
      </c>
      <c r="E71" s="219" t="s">
        <v>528</v>
      </c>
      <c r="F71" s="218" t="s">
        <v>161</v>
      </c>
      <c r="G71" s="360" t="s">
        <v>157</v>
      </c>
      <c r="H71" s="360" t="s">
        <v>151</v>
      </c>
      <c r="I71" s="218"/>
    </row>
    <row r="72" ht="40.95" customHeight="1" spans="1:9">
      <c r="A72" s="218">
        <v>68</v>
      </c>
      <c r="B72" s="360" t="s">
        <v>529</v>
      </c>
      <c r="C72" s="218"/>
      <c r="D72" s="371">
        <v>6071</v>
      </c>
      <c r="E72" s="219" t="s">
        <v>530</v>
      </c>
      <c r="F72" s="218" t="s">
        <v>161</v>
      </c>
      <c r="G72" s="360" t="s">
        <v>157</v>
      </c>
      <c r="H72" s="360" t="s">
        <v>151</v>
      </c>
      <c r="I72" s="218"/>
    </row>
    <row r="73" ht="25.05" customHeight="1" spans="1:9">
      <c r="A73" s="218">
        <v>69</v>
      </c>
      <c r="B73" s="360" t="s">
        <v>531</v>
      </c>
      <c r="C73" s="218"/>
      <c r="D73" s="371">
        <v>2</v>
      </c>
      <c r="E73" s="219" t="s">
        <v>532</v>
      </c>
      <c r="F73" s="218" t="s">
        <v>161</v>
      </c>
      <c r="G73" s="360" t="s">
        <v>157</v>
      </c>
      <c r="H73" s="360" t="s">
        <v>151</v>
      </c>
      <c r="I73" s="218"/>
    </row>
    <row r="74" ht="25.05" customHeight="1" spans="1:9">
      <c r="A74" s="218">
        <v>70</v>
      </c>
      <c r="B74" s="360" t="s">
        <v>317</v>
      </c>
      <c r="C74" s="218"/>
      <c r="D74" s="371">
        <v>35</v>
      </c>
      <c r="E74" s="219" t="s">
        <v>533</v>
      </c>
      <c r="F74" s="218" t="s">
        <v>161</v>
      </c>
      <c r="G74" s="360" t="s">
        <v>157</v>
      </c>
      <c r="H74" s="360" t="s">
        <v>151</v>
      </c>
      <c r="I74" s="218"/>
    </row>
    <row r="75" ht="25.05" customHeight="1" spans="1:9">
      <c r="A75" s="218">
        <v>71</v>
      </c>
      <c r="B75" s="360" t="s">
        <v>339</v>
      </c>
      <c r="C75" s="218"/>
      <c r="D75" s="371">
        <v>277</v>
      </c>
      <c r="E75" s="219" t="s">
        <v>534</v>
      </c>
      <c r="F75" s="218" t="s">
        <v>161</v>
      </c>
      <c r="G75" s="360" t="s">
        <v>157</v>
      </c>
      <c r="H75" s="360" t="s">
        <v>151</v>
      </c>
      <c r="I75" s="218"/>
    </row>
    <row r="76" ht="37.95" customHeight="1" spans="1:9">
      <c r="A76" s="218">
        <v>72</v>
      </c>
      <c r="B76" s="360" t="s">
        <v>535</v>
      </c>
      <c r="C76" s="218"/>
      <c r="D76" s="371">
        <v>10000</v>
      </c>
      <c r="E76" s="219" t="s">
        <v>536</v>
      </c>
      <c r="F76" s="218" t="s">
        <v>161</v>
      </c>
      <c r="G76" s="360" t="s">
        <v>157</v>
      </c>
      <c r="H76" s="360" t="s">
        <v>151</v>
      </c>
      <c r="I76" s="218"/>
    </row>
    <row r="77" ht="25.05" customHeight="1" spans="1:9">
      <c r="A77" s="218">
        <v>73</v>
      </c>
      <c r="B77" s="360" t="s">
        <v>537</v>
      </c>
      <c r="C77" s="218"/>
      <c r="D77" s="371">
        <v>349</v>
      </c>
      <c r="E77" s="219" t="s">
        <v>538</v>
      </c>
      <c r="F77" s="218" t="s">
        <v>161</v>
      </c>
      <c r="G77" s="360" t="s">
        <v>157</v>
      </c>
      <c r="H77" s="360" t="s">
        <v>151</v>
      </c>
      <c r="I77" s="218"/>
    </row>
    <row r="78" ht="25.05" customHeight="1" spans="1:9">
      <c r="A78" s="218">
        <v>74</v>
      </c>
      <c r="B78" s="360" t="s">
        <v>539</v>
      </c>
      <c r="C78" s="218"/>
      <c r="D78" s="371">
        <v>34</v>
      </c>
      <c r="E78" s="219" t="s">
        <v>540</v>
      </c>
      <c r="F78" s="218" t="s">
        <v>161</v>
      </c>
      <c r="G78" s="360" t="s">
        <v>151</v>
      </c>
      <c r="H78" s="360" t="s">
        <v>157</v>
      </c>
      <c r="I78" s="218"/>
    </row>
    <row r="79" ht="25.05" customHeight="1" spans="1:9">
      <c r="A79" s="218">
        <v>75</v>
      </c>
      <c r="B79" s="360" t="s">
        <v>509</v>
      </c>
      <c r="C79" s="218"/>
      <c r="D79" s="371">
        <v>22</v>
      </c>
      <c r="E79" s="219" t="s">
        <v>541</v>
      </c>
      <c r="F79" s="218" t="s">
        <v>161</v>
      </c>
      <c r="G79" s="360" t="s">
        <v>151</v>
      </c>
      <c r="H79" s="360" t="s">
        <v>157</v>
      </c>
      <c r="I79" s="218"/>
    </row>
    <row r="80" ht="25.05" customHeight="1" spans="1:9">
      <c r="A80" s="218">
        <v>76</v>
      </c>
      <c r="B80" s="360" t="s">
        <v>542</v>
      </c>
      <c r="C80" s="218"/>
      <c r="D80" s="371">
        <v>1860</v>
      </c>
      <c r="E80" s="219" t="s">
        <v>543</v>
      </c>
      <c r="F80" s="218" t="s">
        <v>161</v>
      </c>
      <c r="G80" s="360" t="s">
        <v>157</v>
      </c>
      <c r="H80" s="360" t="s">
        <v>151</v>
      </c>
      <c r="I80" s="218"/>
    </row>
    <row r="81" ht="33" customHeight="1" spans="1:9">
      <c r="A81" s="218">
        <v>77</v>
      </c>
      <c r="B81" s="360" t="s">
        <v>544</v>
      </c>
      <c r="C81" s="218"/>
      <c r="D81" s="371">
        <v>500</v>
      </c>
      <c r="E81" s="219" t="s">
        <v>545</v>
      </c>
      <c r="F81" s="218" t="s">
        <v>161</v>
      </c>
      <c r="G81" s="360" t="s">
        <v>150</v>
      </c>
      <c r="H81" s="360" t="s">
        <v>157</v>
      </c>
      <c r="I81" s="218"/>
    </row>
    <row r="82" ht="97.05" customHeight="1" spans="1:9">
      <c r="A82" s="218">
        <v>78</v>
      </c>
      <c r="B82" s="360" t="s">
        <v>546</v>
      </c>
      <c r="C82" s="218"/>
      <c r="D82" s="371">
        <v>3078.4</v>
      </c>
      <c r="E82" s="219" t="s">
        <v>547</v>
      </c>
      <c r="F82" s="218" t="s">
        <v>149</v>
      </c>
      <c r="G82" s="360" t="s">
        <v>151</v>
      </c>
      <c r="H82" s="360" t="s">
        <v>150</v>
      </c>
      <c r="I82" s="218"/>
    </row>
    <row r="83" ht="25.05" customHeight="1" spans="1:9">
      <c r="A83" s="218">
        <v>79</v>
      </c>
      <c r="B83" s="360" t="s">
        <v>548</v>
      </c>
      <c r="C83" s="218"/>
      <c r="D83" s="371">
        <v>5873</v>
      </c>
      <c r="E83" s="219" t="s">
        <v>549</v>
      </c>
      <c r="F83" s="218" t="s">
        <v>161</v>
      </c>
      <c r="G83" s="360" t="s">
        <v>151</v>
      </c>
      <c r="H83" s="360" t="s">
        <v>157</v>
      </c>
      <c r="I83" s="218"/>
    </row>
    <row r="84" ht="25.05" customHeight="1" spans="1:9">
      <c r="A84" s="218">
        <v>80</v>
      </c>
      <c r="B84" s="360" t="s">
        <v>550</v>
      </c>
      <c r="C84" s="218"/>
      <c r="D84" s="371">
        <v>200</v>
      </c>
      <c r="E84" s="219" t="s">
        <v>551</v>
      </c>
      <c r="F84" s="218" t="s">
        <v>161</v>
      </c>
      <c r="G84" s="360" t="s">
        <v>157</v>
      </c>
      <c r="H84" s="360" t="s">
        <v>151</v>
      </c>
      <c r="I84" s="218"/>
    </row>
    <row r="85" ht="25.05" customHeight="1" spans="1:9">
      <c r="A85" s="218">
        <v>81</v>
      </c>
      <c r="B85" s="360" t="s">
        <v>552</v>
      </c>
      <c r="C85" s="218"/>
      <c r="D85" s="371">
        <v>12000</v>
      </c>
      <c r="E85" s="219" t="s">
        <v>553</v>
      </c>
      <c r="F85" s="218" t="s">
        <v>161</v>
      </c>
      <c r="G85" s="360" t="s">
        <v>154</v>
      </c>
      <c r="H85" s="360" t="s">
        <v>157</v>
      </c>
      <c r="I85" s="218"/>
    </row>
    <row r="86" ht="25.05" customHeight="1" spans="1:9">
      <c r="A86" s="218">
        <v>82</v>
      </c>
      <c r="B86" s="360" t="s">
        <v>445</v>
      </c>
      <c r="C86" s="218"/>
      <c r="D86" s="371">
        <v>215</v>
      </c>
      <c r="E86" s="219" t="s">
        <v>554</v>
      </c>
      <c r="F86" s="218" t="s">
        <v>161</v>
      </c>
      <c r="G86" s="360" t="s">
        <v>157</v>
      </c>
      <c r="H86" s="360" t="s">
        <v>151</v>
      </c>
      <c r="I86" s="218"/>
    </row>
    <row r="87" ht="25.05" customHeight="1" spans="1:9">
      <c r="A87" s="218">
        <v>83</v>
      </c>
      <c r="B87" s="360" t="s">
        <v>339</v>
      </c>
      <c r="C87" s="218"/>
      <c r="D87" s="371">
        <v>370</v>
      </c>
      <c r="E87" s="219" t="s">
        <v>555</v>
      </c>
      <c r="F87" s="218" t="s">
        <v>161</v>
      </c>
      <c r="G87" s="360" t="s">
        <v>157</v>
      </c>
      <c r="H87" s="360" t="s">
        <v>151</v>
      </c>
      <c r="I87" s="218"/>
    </row>
    <row r="88" ht="25.05" customHeight="1" spans="1:9">
      <c r="A88" s="218">
        <v>84</v>
      </c>
      <c r="B88" s="360" t="s">
        <v>516</v>
      </c>
      <c r="C88" s="218"/>
      <c r="D88" s="371">
        <v>30</v>
      </c>
      <c r="E88" s="219" t="s">
        <v>556</v>
      </c>
      <c r="F88" s="218" t="s">
        <v>161</v>
      </c>
      <c r="G88" s="360" t="s">
        <v>157</v>
      </c>
      <c r="H88" s="360" t="s">
        <v>151</v>
      </c>
      <c r="I88" s="218"/>
    </row>
    <row r="89" ht="25.05" customHeight="1" spans="1:9">
      <c r="A89" s="218">
        <v>85</v>
      </c>
      <c r="B89" s="218" t="s">
        <v>557</v>
      </c>
      <c r="C89" s="218"/>
      <c r="D89" s="371">
        <v>1800</v>
      </c>
      <c r="E89" s="219" t="s">
        <v>558</v>
      </c>
      <c r="F89" s="218" t="s">
        <v>161</v>
      </c>
      <c r="G89" s="360" t="s">
        <v>154</v>
      </c>
      <c r="H89" s="360" t="s">
        <v>157</v>
      </c>
      <c r="I89" s="218"/>
    </row>
    <row r="90" ht="25.05" customHeight="1" spans="1:9">
      <c r="A90" s="218">
        <v>86</v>
      </c>
      <c r="B90" s="360" t="s">
        <v>559</v>
      </c>
      <c r="C90" s="218"/>
      <c r="D90" s="371">
        <v>1800</v>
      </c>
      <c r="E90" s="219" t="s">
        <v>560</v>
      </c>
      <c r="F90" s="360" t="s">
        <v>561</v>
      </c>
      <c r="G90" s="360" t="s">
        <v>154</v>
      </c>
      <c r="H90" s="360" t="s">
        <v>157</v>
      </c>
      <c r="I90" s="218"/>
    </row>
    <row r="91" ht="25.05" customHeight="1" spans="1:9">
      <c r="A91" s="218">
        <v>87</v>
      </c>
      <c r="B91" s="360" t="s">
        <v>562</v>
      </c>
      <c r="C91" s="218"/>
      <c r="D91" s="371">
        <v>12000</v>
      </c>
      <c r="E91" s="219" t="s">
        <v>563</v>
      </c>
      <c r="F91" s="360"/>
      <c r="G91" s="360" t="s">
        <v>150</v>
      </c>
      <c r="H91" s="360" t="s">
        <v>154</v>
      </c>
      <c r="I91" s="218"/>
    </row>
    <row r="92" ht="30" customHeight="1" spans="1:9">
      <c r="A92" s="218">
        <v>88</v>
      </c>
      <c r="B92" s="360" t="s">
        <v>564</v>
      </c>
      <c r="C92" s="218"/>
      <c r="D92" s="371">
        <v>55</v>
      </c>
      <c r="E92" s="219" t="s">
        <v>565</v>
      </c>
      <c r="F92" s="360" t="s">
        <v>566</v>
      </c>
      <c r="G92" s="360" t="s">
        <v>154</v>
      </c>
      <c r="H92" s="360" t="s">
        <v>150</v>
      </c>
      <c r="I92" s="218"/>
    </row>
    <row r="93" ht="25.05" customHeight="1" spans="1:9">
      <c r="A93" s="218">
        <v>89</v>
      </c>
      <c r="B93" s="360" t="s">
        <v>567</v>
      </c>
      <c r="C93" s="218"/>
      <c r="D93" s="371">
        <v>227</v>
      </c>
      <c r="E93" s="219" t="s">
        <v>568</v>
      </c>
      <c r="F93" s="360" t="s">
        <v>561</v>
      </c>
      <c r="G93" s="360" t="s">
        <v>150</v>
      </c>
      <c r="H93" s="360" t="s">
        <v>151</v>
      </c>
      <c r="I93" s="218"/>
    </row>
    <row r="94" ht="25.05" customHeight="1" spans="1:9">
      <c r="A94" s="218">
        <v>90</v>
      </c>
      <c r="B94" s="360" t="s">
        <v>569</v>
      </c>
      <c r="C94" s="218"/>
      <c r="D94" s="371">
        <v>30</v>
      </c>
      <c r="E94" s="219" t="s">
        <v>570</v>
      </c>
      <c r="F94" s="360" t="s">
        <v>566</v>
      </c>
      <c r="G94" s="360" t="s">
        <v>157</v>
      </c>
      <c r="H94" s="360" t="s">
        <v>151</v>
      </c>
      <c r="I94" s="218"/>
    </row>
    <row r="95" ht="25.05" customHeight="1" spans="1:9">
      <c r="A95" s="218">
        <v>91</v>
      </c>
      <c r="B95" s="360" t="s">
        <v>337</v>
      </c>
      <c r="C95" s="218"/>
      <c r="D95" s="371">
        <v>846</v>
      </c>
      <c r="E95" s="219" t="s">
        <v>571</v>
      </c>
      <c r="F95" s="360" t="s">
        <v>566</v>
      </c>
      <c r="G95" s="360" t="s">
        <v>151</v>
      </c>
      <c r="H95" s="360" t="s">
        <v>157</v>
      </c>
      <c r="I95" s="218"/>
    </row>
    <row r="96" ht="25.05" customHeight="1" spans="1:9">
      <c r="A96" s="218">
        <v>92</v>
      </c>
      <c r="B96" s="360" t="s">
        <v>337</v>
      </c>
      <c r="C96" s="218"/>
      <c r="D96" s="371">
        <v>323</v>
      </c>
      <c r="E96" s="219" t="s">
        <v>572</v>
      </c>
      <c r="F96" s="360" t="s">
        <v>566</v>
      </c>
      <c r="G96" s="360" t="s">
        <v>151</v>
      </c>
      <c r="H96" s="360" t="s">
        <v>573</v>
      </c>
      <c r="I96" s="218"/>
    </row>
    <row r="97" ht="30" customHeight="1" spans="1:9">
      <c r="A97" s="218">
        <v>93</v>
      </c>
      <c r="B97" s="360" t="s">
        <v>458</v>
      </c>
      <c r="C97" s="406"/>
      <c r="D97" s="371">
        <v>1800</v>
      </c>
      <c r="E97" s="219" t="s">
        <v>574</v>
      </c>
      <c r="F97" s="360" t="s">
        <v>561</v>
      </c>
      <c r="G97" s="360" t="s">
        <v>575</v>
      </c>
      <c r="H97" s="360" t="s">
        <v>154</v>
      </c>
      <c r="I97" s="406"/>
    </row>
    <row r="98" ht="25.5" spans="1:9">
      <c r="A98" s="218">
        <v>94</v>
      </c>
      <c r="B98" s="360" t="s">
        <v>576</v>
      </c>
      <c r="C98" s="406"/>
      <c r="D98" s="371">
        <v>500</v>
      </c>
      <c r="E98" s="219" t="s">
        <v>577</v>
      </c>
      <c r="F98" s="360" t="s">
        <v>561</v>
      </c>
      <c r="G98" s="360" t="s">
        <v>151</v>
      </c>
      <c r="H98" s="360" t="s">
        <v>154</v>
      </c>
      <c r="I98" s="406"/>
    </row>
    <row r="99" ht="33" spans="1:9">
      <c r="A99" s="218">
        <v>95</v>
      </c>
      <c r="B99" s="360" t="s">
        <v>578</v>
      </c>
      <c r="C99" s="406"/>
      <c r="D99" s="371">
        <v>3049</v>
      </c>
      <c r="E99" s="219" t="s">
        <v>579</v>
      </c>
      <c r="F99" s="360" t="s">
        <v>566</v>
      </c>
      <c r="G99" s="360" t="s">
        <v>157</v>
      </c>
      <c r="H99" s="360" t="s">
        <v>151</v>
      </c>
      <c r="I99" s="406"/>
    </row>
    <row r="100" spans="1:9">
      <c r="D100">
        <f>SUM(D5:D99)</f>
        <v>109031.36</v>
      </c>
    </row>
    <row r="101" spans="1:9">
      <c r="C101" t="s">
        <v>580</v>
      </c>
      <c r="D101" s="255">
        <v>109031.36</v>
      </c>
    </row>
    <row r="102" spans="1:9">
      <c r="D102">
        <f>D100-D101</f>
        <v>0</v>
      </c>
    </row>
  </sheetData>
  <mergeCells count="2">
    <mergeCell ref="A1:I1"/>
    <mergeCell ref="A2:I2"/>
  </mergeCells>
  <dataValidations count="4">
    <dataValidation type="list" allowBlank="1" showInputMessage="1" showErrorMessage="1" sqref="C1:C96">
      <formula1>"材料费,机械费,工资,福利费,招待费,差旅费,车辆费,办公费,租赁费,水电费,其他,安全费"</formula1>
    </dataValidation>
    <dataValidation type="list" allowBlank="1" showInputMessage="1" showErrorMessage="1" sqref="F1:F89">
      <formula1>"是,否"</formula1>
    </dataValidation>
    <dataValidation type="list" allowBlank="1" showInputMessage="1" showErrorMessage="1" sqref="F90:F99">
      <formula1>"有,无"</formula1>
    </dataValidation>
    <dataValidation type="list" allowBlank="1" showInputMessage="1" showErrorMessage="1" sqref="G5:H69">
      <formula1>"赵凌,笪文强,夏晓傲,潘美洲"</formula1>
    </dataValidation>
  </dataValidations>
  <pageMargins left="0.7" right="0.7" top="0.75" bottom="0.75" header="0.3" footer="0.3"/>
  <pageSetup paperSize="9" orientation="portrait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99"/>
  <sheetViews>
    <sheetView topLeftCell="A46" workbookViewId="0">
      <selection activeCell="D58" sqref="D58"/>
    </sheetView>
  </sheetViews>
  <sheetFormatPr defaultColWidth="9" defaultRowHeight="13.5"/>
  <sheetData>
    <row r="1" ht="27" spans="1:9">
      <c r="A1" s="268" t="s">
        <v>136</v>
      </c>
      <c r="B1" s="269"/>
      <c r="C1" s="269"/>
      <c r="D1" s="269"/>
      <c r="E1" s="270"/>
      <c r="F1" s="269"/>
      <c r="G1" s="269"/>
      <c r="H1" s="269"/>
      <c r="I1" s="269"/>
    </row>
    <row r="2" spans="1:9">
      <c r="A2" s="271" t="s">
        <v>581</v>
      </c>
      <c r="B2" s="271"/>
      <c r="C2" s="271"/>
      <c r="D2" s="271"/>
      <c r="E2" s="272"/>
      <c r="F2" s="271"/>
      <c r="G2" s="271"/>
      <c r="H2" s="271"/>
      <c r="I2" s="271"/>
    </row>
    <row r="3" ht="24" spans="1:9">
      <c r="A3" s="218" t="s">
        <v>138</v>
      </c>
      <c r="B3" s="218" t="s">
        <v>139</v>
      </c>
      <c r="C3" s="218" t="s">
        <v>140</v>
      </c>
      <c r="D3" s="218" t="s">
        <v>141</v>
      </c>
      <c r="E3" s="219" t="s">
        <v>142</v>
      </c>
      <c r="F3" s="218" t="s">
        <v>143</v>
      </c>
      <c r="G3" s="218" t="s">
        <v>144</v>
      </c>
      <c r="H3" s="218" t="s">
        <v>145</v>
      </c>
      <c r="I3" s="218" t="s">
        <v>3</v>
      </c>
    </row>
    <row r="4" ht="16.5" spans="1:9">
      <c r="A4" s="218">
        <v>0</v>
      </c>
      <c r="B4" s="218" t="s">
        <v>423</v>
      </c>
      <c r="C4" s="218"/>
      <c r="D4" s="371">
        <v>41768.64</v>
      </c>
      <c r="E4" s="219"/>
      <c r="F4" s="218"/>
      <c r="G4" s="218"/>
      <c r="H4" s="218"/>
      <c r="I4" s="218"/>
    </row>
    <row r="5" ht="16.5" spans="1:9">
      <c r="A5" s="218">
        <v>1</v>
      </c>
      <c r="B5" s="360" t="s">
        <v>516</v>
      </c>
      <c r="C5" s="218"/>
      <c r="D5" s="371">
        <v>40</v>
      </c>
      <c r="E5" s="219" t="s">
        <v>425</v>
      </c>
      <c r="F5" s="360" t="s">
        <v>566</v>
      </c>
      <c r="G5" s="360" t="s">
        <v>151</v>
      </c>
      <c r="H5" s="360" t="s">
        <v>582</v>
      </c>
      <c r="I5" s="360" t="s">
        <v>583</v>
      </c>
    </row>
    <row r="6" ht="16.5" spans="1:9">
      <c r="A6" s="218">
        <v>2</v>
      </c>
      <c r="B6" s="360" t="s">
        <v>347</v>
      </c>
      <c r="C6" s="218"/>
      <c r="D6" s="371">
        <v>1800</v>
      </c>
      <c r="E6" s="219" t="s">
        <v>426</v>
      </c>
      <c r="F6" s="360" t="s">
        <v>561</v>
      </c>
      <c r="G6" s="360" t="s">
        <v>575</v>
      </c>
      <c r="H6" s="360" t="s">
        <v>151</v>
      </c>
      <c r="I6" s="360" t="s">
        <v>583</v>
      </c>
    </row>
    <row r="7" ht="16.5" spans="1:9">
      <c r="A7" s="218">
        <v>3</v>
      </c>
      <c r="B7" s="360" t="s">
        <v>584</v>
      </c>
      <c r="C7" s="218"/>
      <c r="D7" s="371">
        <v>3160</v>
      </c>
      <c r="E7" s="219" t="s">
        <v>585</v>
      </c>
      <c r="F7" s="360" t="s">
        <v>561</v>
      </c>
      <c r="G7" s="360" t="s">
        <v>151</v>
      </c>
      <c r="H7" s="360" t="s">
        <v>150</v>
      </c>
      <c r="I7" s="360" t="s">
        <v>583</v>
      </c>
    </row>
    <row r="8" ht="16.5" spans="1:9">
      <c r="A8" s="218">
        <v>4</v>
      </c>
      <c r="B8" s="360" t="s">
        <v>586</v>
      </c>
      <c r="C8" s="218"/>
      <c r="D8" s="371">
        <v>500</v>
      </c>
      <c r="E8" s="219" t="s">
        <v>430</v>
      </c>
      <c r="F8" s="361" t="s">
        <v>566</v>
      </c>
      <c r="G8" s="360" t="s">
        <v>151</v>
      </c>
      <c r="H8" s="360" t="s">
        <v>154</v>
      </c>
      <c r="I8" s="360" t="s">
        <v>583</v>
      </c>
    </row>
    <row r="9" ht="16.5" spans="1:9">
      <c r="A9" s="218">
        <v>5</v>
      </c>
      <c r="B9" s="360" t="s">
        <v>587</v>
      </c>
      <c r="C9" s="218"/>
      <c r="D9" s="371">
        <v>1664</v>
      </c>
      <c r="E9" s="219" t="s">
        <v>431</v>
      </c>
      <c r="F9" s="361" t="s">
        <v>561</v>
      </c>
      <c r="G9" s="360" t="s">
        <v>157</v>
      </c>
      <c r="H9" s="360" t="s">
        <v>151</v>
      </c>
      <c r="I9" s="360" t="s">
        <v>583</v>
      </c>
    </row>
    <row r="10" ht="16.5" spans="1:9">
      <c r="A10" s="218">
        <v>6</v>
      </c>
      <c r="B10" s="360" t="s">
        <v>337</v>
      </c>
      <c r="C10" s="218"/>
      <c r="D10" s="371">
        <v>325</v>
      </c>
      <c r="E10" s="219" t="s">
        <v>433</v>
      </c>
      <c r="F10" s="360" t="s">
        <v>566</v>
      </c>
      <c r="G10" s="360" t="s">
        <v>151</v>
      </c>
      <c r="H10" s="360" t="s">
        <v>575</v>
      </c>
      <c r="I10" s="360" t="s">
        <v>583</v>
      </c>
    </row>
    <row r="11" ht="16.5" spans="1:9">
      <c r="A11" s="218">
        <v>7</v>
      </c>
      <c r="B11" s="360" t="s">
        <v>339</v>
      </c>
      <c r="C11" s="218"/>
      <c r="D11" s="371">
        <v>355</v>
      </c>
      <c r="E11" s="219" t="s">
        <v>435</v>
      </c>
      <c r="F11" s="360" t="s">
        <v>566</v>
      </c>
      <c r="G11" s="360" t="s">
        <v>151</v>
      </c>
      <c r="H11" s="360" t="s">
        <v>575</v>
      </c>
      <c r="I11" s="360" t="s">
        <v>583</v>
      </c>
    </row>
    <row r="12" ht="33" spans="1:9">
      <c r="A12" s="218">
        <v>8</v>
      </c>
      <c r="B12" s="360" t="s">
        <v>588</v>
      </c>
      <c r="C12" s="218"/>
      <c r="D12" s="371">
        <v>135</v>
      </c>
      <c r="E12" s="219" t="s">
        <v>246</v>
      </c>
      <c r="F12" s="360" t="s">
        <v>566</v>
      </c>
      <c r="G12" s="360" t="s">
        <v>151</v>
      </c>
      <c r="H12" s="360" t="s">
        <v>575</v>
      </c>
      <c r="I12" s="360" t="s">
        <v>583</v>
      </c>
    </row>
    <row r="13" ht="33" spans="1:9">
      <c r="A13" s="218">
        <v>9</v>
      </c>
      <c r="B13" s="360" t="s">
        <v>589</v>
      </c>
      <c r="C13" s="218"/>
      <c r="D13" s="371">
        <v>40</v>
      </c>
      <c r="E13" s="219" t="s">
        <v>438</v>
      </c>
      <c r="F13" s="360" t="s">
        <v>566</v>
      </c>
      <c r="G13" s="360" t="s">
        <v>151</v>
      </c>
      <c r="H13" s="360" t="s">
        <v>575</v>
      </c>
      <c r="I13" s="360" t="s">
        <v>583</v>
      </c>
    </row>
    <row r="14" ht="16.5" spans="1:9">
      <c r="A14" s="218">
        <v>10</v>
      </c>
      <c r="B14" s="360" t="s">
        <v>590</v>
      </c>
      <c r="C14" s="218"/>
      <c r="D14" s="371">
        <v>20</v>
      </c>
      <c r="E14" s="219" t="s">
        <v>259</v>
      </c>
      <c r="F14" s="360" t="s">
        <v>566</v>
      </c>
      <c r="G14" s="360" t="s">
        <v>575</v>
      </c>
      <c r="H14" s="360" t="s">
        <v>151</v>
      </c>
      <c r="I14" s="360" t="s">
        <v>583</v>
      </c>
    </row>
    <row r="15" ht="96" spans="1:9">
      <c r="A15" s="218">
        <v>11</v>
      </c>
      <c r="B15" s="360" t="s">
        <v>591</v>
      </c>
      <c r="C15" s="218"/>
      <c r="D15" s="371">
        <v>4565</v>
      </c>
      <c r="E15" s="219" t="s">
        <v>592</v>
      </c>
      <c r="F15" s="360" t="s">
        <v>566</v>
      </c>
      <c r="G15" s="360" t="s">
        <v>157</v>
      </c>
      <c r="H15" s="360" t="s">
        <v>151</v>
      </c>
      <c r="I15" s="360" t="s">
        <v>583</v>
      </c>
    </row>
    <row r="16" ht="24" spans="1:9">
      <c r="A16" s="218">
        <v>12</v>
      </c>
      <c r="B16" s="360" t="s">
        <v>347</v>
      </c>
      <c r="C16" s="218"/>
      <c r="D16" s="371">
        <v>1800</v>
      </c>
      <c r="E16" s="219" t="s">
        <v>443</v>
      </c>
      <c r="F16" s="360" t="s">
        <v>561</v>
      </c>
      <c r="G16" s="360" t="s">
        <v>575</v>
      </c>
      <c r="H16" s="360" t="s">
        <v>157</v>
      </c>
      <c r="I16" s="360" t="s">
        <v>583</v>
      </c>
    </row>
    <row r="17" ht="33" spans="1:9">
      <c r="A17" s="218">
        <v>13</v>
      </c>
      <c r="B17" s="360" t="s">
        <v>593</v>
      </c>
      <c r="C17" s="218"/>
      <c r="D17" s="371">
        <v>1020</v>
      </c>
      <c r="E17" s="219" t="s">
        <v>594</v>
      </c>
      <c r="F17" s="360" t="s">
        <v>566</v>
      </c>
      <c r="G17" s="360" t="s">
        <v>157</v>
      </c>
      <c r="H17" s="360" t="s">
        <v>151</v>
      </c>
      <c r="I17" s="360" t="s">
        <v>583</v>
      </c>
    </row>
    <row r="18" ht="24" spans="1:9">
      <c r="A18" s="218">
        <v>14</v>
      </c>
      <c r="B18" s="360" t="s">
        <v>542</v>
      </c>
      <c r="C18" s="218"/>
      <c r="D18" s="371">
        <v>1300</v>
      </c>
      <c r="E18" s="219" t="s">
        <v>595</v>
      </c>
      <c r="F18" s="360" t="s">
        <v>561</v>
      </c>
      <c r="G18" s="360" t="s">
        <v>157</v>
      </c>
      <c r="H18" s="360" t="s">
        <v>151</v>
      </c>
      <c r="I18" s="360" t="s">
        <v>583</v>
      </c>
    </row>
    <row r="19" ht="16.5" spans="1:9">
      <c r="A19" s="218">
        <v>15</v>
      </c>
      <c r="B19" s="360" t="s">
        <v>339</v>
      </c>
      <c r="C19" s="218"/>
      <c r="D19" s="371">
        <v>500</v>
      </c>
      <c r="E19" s="219" t="s">
        <v>446</v>
      </c>
      <c r="F19" s="360" t="s">
        <v>566</v>
      </c>
      <c r="G19" s="360" t="s">
        <v>157</v>
      </c>
      <c r="H19" s="360" t="s">
        <v>151</v>
      </c>
      <c r="I19" s="360" t="s">
        <v>583</v>
      </c>
    </row>
    <row r="20" ht="16.5" spans="1:9">
      <c r="A20" s="218">
        <v>16</v>
      </c>
      <c r="B20" s="360" t="s">
        <v>509</v>
      </c>
      <c r="C20" s="218"/>
      <c r="D20" s="371">
        <v>23</v>
      </c>
      <c r="E20" s="219" t="s">
        <v>332</v>
      </c>
      <c r="F20" s="360" t="s">
        <v>566</v>
      </c>
      <c r="G20" s="360" t="s">
        <v>157</v>
      </c>
      <c r="H20" s="360" t="s">
        <v>151</v>
      </c>
      <c r="I20" s="360" t="s">
        <v>583</v>
      </c>
    </row>
    <row r="21" ht="33" spans="1:9">
      <c r="A21" s="218">
        <v>17</v>
      </c>
      <c r="B21" s="360" t="s">
        <v>596</v>
      </c>
      <c r="C21" s="218"/>
      <c r="D21" s="371">
        <v>238</v>
      </c>
      <c r="E21" s="219" t="s">
        <v>344</v>
      </c>
      <c r="F21" s="360" t="s">
        <v>566</v>
      </c>
      <c r="G21" s="360" t="s">
        <v>157</v>
      </c>
      <c r="H21" s="360" t="s">
        <v>151</v>
      </c>
      <c r="I21" s="360" t="s">
        <v>583</v>
      </c>
    </row>
    <row r="22" ht="24" spans="1:9">
      <c r="A22" s="218">
        <v>18</v>
      </c>
      <c r="B22" s="360" t="s">
        <v>337</v>
      </c>
      <c r="C22" s="218"/>
      <c r="D22" s="371">
        <v>191</v>
      </c>
      <c r="E22" s="219" t="s">
        <v>597</v>
      </c>
      <c r="F22" s="360" t="s">
        <v>566</v>
      </c>
      <c r="G22" s="360" t="s">
        <v>157</v>
      </c>
      <c r="H22" s="360" t="s">
        <v>151</v>
      </c>
      <c r="I22" s="360" t="s">
        <v>583</v>
      </c>
    </row>
    <row r="23" ht="16.5" spans="1:9">
      <c r="A23" s="218">
        <v>19</v>
      </c>
      <c r="B23" s="360" t="s">
        <v>516</v>
      </c>
      <c r="C23" s="218"/>
      <c r="D23" s="371">
        <v>50</v>
      </c>
      <c r="E23" s="219" t="s">
        <v>355</v>
      </c>
      <c r="F23" s="360" t="s">
        <v>566</v>
      </c>
      <c r="G23" s="360" t="s">
        <v>157</v>
      </c>
      <c r="H23" s="360" t="s">
        <v>151</v>
      </c>
      <c r="I23" s="360" t="s">
        <v>583</v>
      </c>
    </row>
    <row r="24" ht="16.5" spans="1:9">
      <c r="A24" s="218">
        <v>20</v>
      </c>
      <c r="B24" s="360" t="s">
        <v>598</v>
      </c>
      <c r="C24" s="218"/>
      <c r="D24" s="371">
        <v>130</v>
      </c>
      <c r="E24" s="219" t="s">
        <v>374</v>
      </c>
      <c r="F24" s="360" t="s">
        <v>566</v>
      </c>
      <c r="G24" s="360" t="s">
        <v>157</v>
      </c>
      <c r="H24" s="360" t="s">
        <v>151</v>
      </c>
      <c r="I24" s="360" t="s">
        <v>583</v>
      </c>
    </row>
    <row r="25" ht="66" spans="1:9">
      <c r="A25" s="218">
        <v>21</v>
      </c>
      <c r="B25" s="360" t="s">
        <v>599</v>
      </c>
      <c r="C25" s="218"/>
      <c r="D25" s="371">
        <v>1800</v>
      </c>
      <c r="E25" s="219" t="s">
        <v>451</v>
      </c>
      <c r="F25" s="360" t="s">
        <v>561</v>
      </c>
      <c r="G25" s="360" t="s">
        <v>575</v>
      </c>
      <c r="H25" s="360" t="s">
        <v>157</v>
      </c>
      <c r="I25" s="360" t="s">
        <v>583</v>
      </c>
    </row>
    <row r="26" ht="24" spans="1:9">
      <c r="A26" s="218">
        <v>22</v>
      </c>
      <c r="B26" s="360" t="s">
        <v>337</v>
      </c>
      <c r="C26" s="218"/>
      <c r="D26" s="371">
        <v>252</v>
      </c>
      <c r="E26" s="219" t="s">
        <v>600</v>
      </c>
      <c r="F26" s="360" t="s">
        <v>566</v>
      </c>
      <c r="G26" s="360" t="s">
        <v>157</v>
      </c>
      <c r="H26" s="360" t="s">
        <v>151</v>
      </c>
      <c r="I26" s="360" t="s">
        <v>583</v>
      </c>
    </row>
    <row r="27" ht="16.5" spans="1:9">
      <c r="A27" s="218">
        <v>23</v>
      </c>
      <c r="B27" s="360" t="s">
        <v>456</v>
      </c>
      <c r="C27" s="218"/>
      <c r="D27" s="371">
        <v>47</v>
      </c>
      <c r="E27" s="219" t="s">
        <v>455</v>
      </c>
      <c r="F27" s="360" t="s">
        <v>566</v>
      </c>
      <c r="G27" s="360" t="s">
        <v>157</v>
      </c>
      <c r="H27" s="360" t="s">
        <v>151</v>
      </c>
      <c r="I27" s="360" t="s">
        <v>583</v>
      </c>
    </row>
    <row r="28" ht="36" spans="1:9">
      <c r="A28" s="218">
        <v>24</v>
      </c>
      <c r="B28" s="360" t="s">
        <v>601</v>
      </c>
      <c r="C28" s="218"/>
      <c r="D28" s="371">
        <v>552</v>
      </c>
      <c r="E28" s="219" t="s">
        <v>602</v>
      </c>
      <c r="F28" s="360" t="s">
        <v>561</v>
      </c>
      <c r="G28" s="360" t="s">
        <v>157</v>
      </c>
      <c r="H28" s="360" t="s">
        <v>151</v>
      </c>
      <c r="I28" s="360" t="s">
        <v>583</v>
      </c>
    </row>
    <row r="29" ht="24" spans="1:9">
      <c r="A29" s="218">
        <v>25</v>
      </c>
      <c r="B29" s="360" t="s">
        <v>603</v>
      </c>
      <c r="C29" s="218"/>
      <c r="D29" s="371">
        <v>464</v>
      </c>
      <c r="E29" s="219" t="s">
        <v>459</v>
      </c>
      <c r="F29" s="360" t="s">
        <v>561</v>
      </c>
      <c r="G29" s="360" t="s">
        <v>157</v>
      </c>
      <c r="H29" s="360" t="s">
        <v>151</v>
      </c>
      <c r="I29" s="360" t="s">
        <v>583</v>
      </c>
    </row>
    <row r="30" ht="33" spans="1:9">
      <c r="A30" s="218">
        <v>26</v>
      </c>
      <c r="B30" s="360" t="s">
        <v>604</v>
      </c>
      <c r="C30" s="218"/>
      <c r="D30" s="371">
        <v>60</v>
      </c>
      <c r="E30" s="219" t="s">
        <v>605</v>
      </c>
      <c r="F30" s="360" t="s">
        <v>566</v>
      </c>
      <c r="G30" s="360" t="s">
        <v>157</v>
      </c>
      <c r="H30" s="360" t="s">
        <v>151</v>
      </c>
      <c r="I30" s="360" t="s">
        <v>583</v>
      </c>
    </row>
    <row r="31" ht="24" spans="1:9">
      <c r="A31" s="218">
        <v>27</v>
      </c>
      <c r="B31" s="360" t="s">
        <v>337</v>
      </c>
      <c r="C31" s="218"/>
      <c r="D31" s="371">
        <v>230</v>
      </c>
      <c r="E31" s="219" t="s">
        <v>606</v>
      </c>
      <c r="F31" s="360" t="s">
        <v>566</v>
      </c>
      <c r="G31" s="360" t="s">
        <v>157</v>
      </c>
      <c r="H31" s="360" t="s">
        <v>151</v>
      </c>
      <c r="I31" s="360" t="s">
        <v>583</v>
      </c>
    </row>
    <row r="32" ht="16.5" spans="1:9">
      <c r="A32" s="218">
        <v>28</v>
      </c>
      <c r="B32" s="360" t="s">
        <v>339</v>
      </c>
      <c r="C32" s="218"/>
      <c r="D32" s="371">
        <v>285</v>
      </c>
      <c r="E32" s="219" t="s">
        <v>465</v>
      </c>
      <c r="F32" s="360" t="s">
        <v>566</v>
      </c>
      <c r="G32" s="360" t="s">
        <v>157</v>
      </c>
      <c r="H32" s="360" t="s">
        <v>151</v>
      </c>
      <c r="I32" s="360" t="s">
        <v>583</v>
      </c>
    </row>
    <row r="33" ht="24" spans="1:9">
      <c r="A33" s="218">
        <v>29</v>
      </c>
      <c r="B33" s="360" t="s">
        <v>347</v>
      </c>
      <c r="C33" s="218"/>
      <c r="D33" s="371">
        <v>1800</v>
      </c>
      <c r="E33" s="219" t="s">
        <v>607</v>
      </c>
      <c r="F33" s="360" t="s">
        <v>561</v>
      </c>
      <c r="G33" s="360" t="s">
        <v>157</v>
      </c>
      <c r="H33" s="360" t="s">
        <v>154</v>
      </c>
      <c r="I33" s="360" t="s">
        <v>583</v>
      </c>
    </row>
    <row r="34" ht="60" spans="1:9">
      <c r="A34" s="218">
        <v>30</v>
      </c>
      <c r="B34" s="360" t="s">
        <v>176</v>
      </c>
      <c r="C34" s="218"/>
      <c r="D34" s="371">
        <v>5511</v>
      </c>
      <c r="E34" s="219" t="s">
        <v>608</v>
      </c>
      <c r="F34" s="360" t="s">
        <v>566</v>
      </c>
      <c r="G34" s="360" t="s">
        <v>154</v>
      </c>
      <c r="H34" s="360" t="s">
        <v>157</v>
      </c>
      <c r="I34" s="360" t="s">
        <v>583</v>
      </c>
    </row>
    <row r="35" ht="16.5" spans="1:9">
      <c r="A35" s="218">
        <v>31</v>
      </c>
      <c r="B35" s="360" t="s">
        <v>516</v>
      </c>
      <c r="C35" s="218"/>
      <c r="D35" s="371">
        <v>50</v>
      </c>
      <c r="E35" s="219" t="s">
        <v>470</v>
      </c>
      <c r="F35" s="360" t="s">
        <v>566</v>
      </c>
      <c r="G35" s="360" t="s">
        <v>157</v>
      </c>
      <c r="H35" s="360" t="s">
        <v>151</v>
      </c>
      <c r="I35" s="360" t="s">
        <v>583</v>
      </c>
    </row>
    <row r="36" ht="24" spans="1:9">
      <c r="A36" s="218">
        <v>32</v>
      </c>
      <c r="B36" s="360" t="s">
        <v>337</v>
      </c>
      <c r="C36" s="218"/>
      <c r="D36" s="371">
        <v>145</v>
      </c>
      <c r="E36" s="219" t="s">
        <v>609</v>
      </c>
      <c r="F36" s="360" t="s">
        <v>566</v>
      </c>
      <c r="G36" s="360" t="s">
        <v>157</v>
      </c>
      <c r="H36" s="360" t="s">
        <v>151</v>
      </c>
      <c r="I36" s="360" t="s">
        <v>583</v>
      </c>
    </row>
    <row r="37" ht="24" spans="1:9">
      <c r="A37" s="218">
        <v>33</v>
      </c>
      <c r="B37" s="360" t="s">
        <v>339</v>
      </c>
      <c r="C37" s="218"/>
      <c r="D37" s="371">
        <v>148</v>
      </c>
      <c r="E37" s="219" t="s">
        <v>473</v>
      </c>
      <c r="F37" s="360" t="s">
        <v>566</v>
      </c>
      <c r="G37" s="360" t="s">
        <v>157</v>
      </c>
      <c r="H37" s="360" t="s">
        <v>151</v>
      </c>
      <c r="I37" s="360" t="s">
        <v>583</v>
      </c>
    </row>
    <row r="38" ht="33" spans="1:9">
      <c r="A38" s="218">
        <v>34</v>
      </c>
      <c r="B38" s="360" t="s">
        <v>610</v>
      </c>
      <c r="C38" s="218"/>
      <c r="D38" s="371">
        <v>7650</v>
      </c>
      <c r="E38" s="219" t="s">
        <v>611</v>
      </c>
      <c r="F38" s="360" t="s">
        <v>566</v>
      </c>
      <c r="G38" s="360" t="s">
        <v>157</v>
      </c>
      <c r="H38" s="360" t="s">
        <v>154</v>
      </c>
      <c r="I38" s="360" t="s">
        <v>583</v>
      </c>
    </row>
    <row r="39" ht="16.5" spans="1:9">
      <c r="A39" s="218">
        <v>35</v>
      </c>
      <c r="B39" s="360" t="s">
        <v>612</v>
      </c>
      <c r="C39" s="218"/>
      <c r="D39" s="371">
        <v>19</v>
      </c>
      <c r="E39" s="219" t="s">
        <v>476</v>
      </c>
      <c r="F39" s="360" t="s">
        <v>566</v>
      </c>
      <c r="G39" s="360" t="s">
        <v>157</v>
      </c>
      <c r="H39" s="360" t="s">
        <v>151</v>
      </c>
      <c r="I39" s="360" t="s">
        <v>583</v>
      </c>
    </row>
    <row r="40" ht="16.5" spans="1:9">
      <c r="A40" s="218">
        <v>36</v>
      </c>
      <c r="B40" s="360" t="s">
        <v>613</v>
      </c>
      <c r="C40" s="218"/>
      <c r="D40" s="371">
        <v>38</v>
      </c>
      <c r="E40" s="219" t="s">
        <v>478</v>
      </c>
      <c r="F40" s="360" t="s">
        <v>566</v>
      </c>
      <c r="G40" s="360" t="s">
        <v>157</v>
      </c>
      <c r="H40" s="360" t="s">
        <v>151</v>
      </c>
      <c r="I40" s="360" t="s">
        <v>583</v>
      </c>
    </row>
    <row r="41" ht="33" spans="1:9">
      <c r="A41" s="218">
        <v>37</v>
      </c>
      <c r="B41" s="360" t="s">
        <v>614</v>
      </c>
      <c r="C41" s="218"/>
      <c r="D41" s="371">
        <v>680</v>
      </c>
      <c r="E41" s="219" t="s">
        <v>615</v>
      </c>
      <c r="F41" s="360" t="s">
        <v>566</v>
      </c>
      <c r="G41" s="360" t="s">
        <v>157</v>
      </c>
      <c r="H41" s="360" t="s">
        <v>151</v>
      </c>
      <c r="I41" s="360" t="s">
        <v>583</v>
      </c>
    </row>
    <row r="42" ht="24" spans="1:9">
      <c r="A42" s="218">
        <v>38</v>
      </c>
      <c r="B42" s="360" t="s">
        <v>347</v>
      </c>
      <c r="C42" s="218"/>
      <c r="D42" s="371">
        <v>1800</v>
      </c>
      <c r="E42" s="219" t="s">
        <v>616</v>
      </c>
      <c r="F42" s="360" t="s">
        <v>561</v>
      </c>
      <c r="G42" s="360" t="s">
        <v>575</v>
      </c>
      <c r="H42" s="360" t="s">
        <v>154</v>
      </c>
      <c r="I42" s="360" t="s">
        <v>583</v>
      </c>
    </row>
    <row r="43" ht="24" spans="1:9">
      <c r="A43" s="218">
        <v>39</v>
      </c>
      <c r="B43" s="360" t="s">
        <v>617</v>
      </c>
      <c r="C43" s="218"/>
      <c r="D43" s="371">
        <v>200</v>
      </c>
      <c r="E43" s="219" t="s">
        <v>618</v>
      </c>
      <c r="F43" s="360" t="s">
        <v>566</v>
      </c>
      <c r="G43" s="360" t="s">
        <v>151</v>
      </c>
      <c r="H43" s="360" t="s">
        <v>157</v>
      </c>
      <c r="I43" s="360" t="s">
        <v>583</v>
      </c>
    </row>
    <row r="44" ht="33" spans="1:9">
      <c r="A44" s="218">
        <v>40</v>
      </c>
      <c r="B44" s="360" t="s">
        <v>619</v>
      </c>
      <c r="C44" s="218"/>
      <c r="D44" s="371">
        <v>100</v>
      </c>
      <c r="E44" s="219" t="s">
        <v>620</v>
      </c>
      <c r="F44" s="360" t="s">
        <v>561</v>
      </c>
      <c r="G44" s="360" t="s">
        <v>575</v>
      </c>
      <c r="H44" s="360" t="s">
        <v>154</v>
      </c>
      <c r="I44" s="360" t="s">
        <v>583</v>
      </c>
    </row>
    <row r="45" ht="33" spans="1:9">
      <c r="A45" s="218">
        <v>41</v>
      </c>
      <c r="B45" s="360" t="s">
        <v>621</v>
      </c>
      <c r="C45" s="218"/>
      <c r="D45" s="371">
        <v>20</v>
      </c>
      <c r="E45" s="219" t="s">
        <v>622</v>
      </c>
      <c r="F45" s="360" t="s">
        <v>566</v>
      </c>
      <c r="G45" s="360" t="s">
        <v>157</v>
      </c>
      <c r="H45" s="360" t="s">
        <v>151</v>
      </c>
      <c r="I45" s="360" t="s">
        <v>583</v>
      </c>
    </row>
    <row r="46" ht="36" spans="1:9">
      <c r="A46" s="218">
        <v>42</v>
      </c>
      <c r="B46" s="360" t="s">
        <v>623</v>
      </c>
      <c r="C46" s="218"/>
      <c r="D46" s="371">
        <v>532</v>
      </c>
      <c r="E46" s="219" t="s">
        <v>624</v>
      </c>
      <c r="F46" s="360" t="s">
        <v>566</v>
      </c>
      <c r="G46" s="360" t="s">
        <v>157</v>
      </c>
      <c r="H46" s="360" t="s">
        <v>151</v>
      </c>
      <c r="I46" s="360" t="s">
        <v>583</v>
      </c>
    </row>
    <row r="47" ht="36" spans="1:9">
      <c r="A47" s="218">
        <v>43</v>
      </c>
      <c r="B47" s="360" t="s">
        <v>625</v>
      </c>
      <c r="C47" s="218"/>
      <c r="D47" s="371">
        <v>1151</v>
      </c>
      <c r="E47" s="219" t="s">
        <v>626</v>
      </c>
      <c r="F47" s="360" t="s">
        <v>566</v>
      </c>
      <c r="G47" s="360" t="s">
        <v>157</v>
      </c>
      <c r="H47" s="360" t="s">
        <v>151</v>
      </c>
      <c r="I47" s="360" t="s">
        <v>583</v>
      </c>
    </row>
    <row r="48" ht="36" spans="1:9">
      <c r="A48" s="218">
        <v>44</v>
      </c>
      <c r="B48" s="360" t="s">
        <v>627</v>
      </c>
      <c r="C48" s="218"/>
      <c r="D48" s="371">
        <v>743</v>
      </c>
      <c r="E48" s="219" t="s">
        <v>628</v>
      </c>
      <c r="F48" s="360" t="s">
        <v>566</v>
      </c>
      <c r="G48" s="360" t="s">
        <v>157</v>
      </c>
      <c r="H48" s="360" t="s">
        <v>151</v>
      </c>
      <c r="I48" s="360" t="s">
        <v>583</v>
      </c>
    </row>
    <row r="49" ht="24" spans="1:9">
      <c r="A49" s="218">
        <v>45</v>
      </c>
      <c r="B49" s="360" t="s">
        <v>548</v>
      </c>
      <c r="C49" s="218"/>
      <c r="D49" s="371">
        <v>7780.26</v>
      </c>
      <c r="E49" s="219" t="s">
        <v>629</v>
      </c>
      <c r="F49" s="360" t="s">
        <v>561</v>
      </c>
      <c r="G49" s="360" t="s">
        <v>151</v>
      </c>
      <c r="H49" s="360" t="s">
        <v>157</v>
      </c>
      <c r="I49" s="360" t="s">
        <v>583</v>
      </c>
    </row>
    <row r="50" ht="33" spans="1:9">
      <c r="A50" s="218">
        <v>46</v>
      </c>
      <c r="B50" s="360" t="s">
        <v>630</v>
      </c>
      <c r="C50" s="218"/>
      <c r="D50" s="371">
        <v>3599</v>
      </c>
      <c r="E50" s="219" t="s">
        <v>631</v>
      </c>
      <c r="F50" s="360" t="s">
        <v>561</v>
      </c>
      <c r="G50" s="360" t="s">
        <v>151</v>
      </c>
      <c r="H50" s="360" t="s">
        <v>157</v>
      </c>
      <c r="I50" s="360" t="s">
        <v>583</v>
      </c>
    </row>
    <row r="51" ht="24" spans="1:9">
      <c r="A51" s="218">
        <v>47</v>
      </c>
      <c r="B51" s="360" t="s">
        <v>632</v>
      </c>
      <c r="C51" s="218"/>
      <c r="D51" s="371">
        <v>5100</v>
      </c>
      <c r="E51" s="219" t="s">
        <v>633</v>
      </c>
      <c r="F51" s="360" t="s">
        <v>566</v>
      </c>
      <c r="G51" s="360" t="s">
        <v>157</v>
      </c>
      <c r="H51" s="360" t="s">
        <v>154</v>
      </c>
      <c r="I51" s="360" t="s">
        <v>583</v>
      </c>
    </row>
    <row r="52" ht="33" spans="1:9">
      <c r="A52" s="218">
        <v>48</v>
      </c>
      <c r="B52" s="360" t="s">
        <v>634</v>
      </c>
      <c r="C52" s="218"/>
      <c r="D52" s="371">
        <v>1300</v>
      </c>
      <c r="E52" s="219" t="s">
        <v>497</v>
      </c>
      <c r="F52" s="360" t="s">
        <v>566</v>
      </c>
      <c r="G52" s="360" t="s">
        <v>157</v>
      </c>
      <c r="H52" s="360" t="s">
        <v>151</v>
      </c>
      <c r="I52" s="360" t="s">
        <v>583</v>
      </c>
    </row>
    <row r="53" ht="24" spans="1:9">
      <c r="A53" s="218">
        <v>49</v>
      </c>
      <c r="B53" s="360" t="s">
        <v>635</v>
      </c>
      <c r="C53" s="218"/>
      <c r="D53" s="371">
        <v>3200</v>
      </c>
      <c r="E53" s="219" t="s">
        <v>636</v>
      </c>
      <c r="F53" s="360" t="s">
        <v>566</v>
      </c>
      <c r="G53" s="360" t="s">
        <v>157</v>
      </c>
      <c r="H53" s="360" t="s">
        <v>151</v>
      </c>
      <c r="I53" s="360" t="s">
        <v>583</v>
      </c>
    </row>
    <row r="54" ht="16.5" spans="1:9">
      <c r="A54" s="218">
        <v>50</v>
      </c>
      <c r="B54" s="360" t="s">
        <v>337</v>
      </c>
      <c r="C54" s="218"/>
      <c r="D54" s="371">
        <v>100</v>
      </c>
      <c r="E54" s="219" t="s">
        <v>501</v>
      </c>
      <c r="F54" s="360" t="s">
        <v>566</v>
      </c>
      <c r="G54" s="360" t="s">
        <v>157</v>
      </c>
      <c r="H54" s="360" t="s">
        <v>151</v>
      </c>
      <c r="I54" s="360" t="s">
        <v>583</v>
      </c>
    </row>
    <row r="55" ht="16.5" spans="1:9">
      <c r="A55" s="218">
        <v>51</v>
      </c>
      <c r="B55" s="360" t="s">
        <v>339</v>
      </c>
      <c r="C55" s="218"/>
      <c r="D55" s="371">
        <v>320</v>
      </c>
      <c r="E55" s="219" t="s">
        <v>637</v>
      </c>
      <c r="F55" s="360" t="s">
        <v>566</v>
      </c>
      <c r="G55" s="360" t="s">
        <v>157</v>
      </c>
      <c r="H55" s="360" t="s">
        <v>151</v>
      </c>
      <c r="I55" s="360" t="s">
        <v>583</v>
      </c>
    </row>
    <row r="56" ht="33" spans="1:9">
      <c r="A56" s="218">
        <v>52</v>
      </c>
      <c r="B56" s="361" t="s">
        <v>638</v>
      </c>
      <c r="C56" s="218"/>
      <c r="D56" s="374">
        <v>1000</v>
      </c>
      <c r="E56" s="219" t="s">
        <v>639</v>
      </c>
      <c r="F56" s="218" t="s">
        <v>161</v>
      </c>
      <c r="G56" s="360" t="s">
        <v>157</v>
      </c>
      <c r="H56" s="360" t="s">
        <v>151</v>
      </c>
      <c r="I56" s="360" t="s">
        <v>583</v>
      </c>
    </row>
    <row r="57" ht="33" spans="1:9">
      <c r="A57" s="218">
        <v>53</v>
      </c>
      <c r="B57" s="361" t="s">
        <v>640</v>
      </c>
      <c r="C57" s="218"/>
      <c r="D57" s="374">
        <v>450</v>
      </c>
      <c r="E57" s="219" t="s">
        <v>641</v>
      </c>
      <c r="F57" s="218" t="s">
        <v>161</v>
      </c>
      <c r="G57" s="360" t="s">
        <v>157</v>
      </c>
      <c r="H57" s="360" t="s">
        <v>151</v>
      </c>
      <c r="I57" s="360" t="s">
        <v>583</v>
      </c>
    </row>
    <row r="58" ht="16.5" spans="1:9">
      <c r="A58" s="218">
        <v>54</v>
      </c>
      <c r="B58" s="361"/>
      <c r="C58" s="218"/>
      <c r="D58" s="395">
        <f>SUM(D5:D57)</f>
        <v>64982.26</v>
      </c>
      <c r="E58" s="219"/>
      <c r="F58" s="218"/>
      <c r="G58" s="361"/>
      <c r="H58" s="361"/>
      <c r="I58" s="218"/>
    </row>
    <row r="59" ht="16.5" spans="1:9">
      <c r="A59" s="218">
        <v>55</v>
      </c>
      <c r="B59" s="361"/>
      <c r="C59" s="218"/>
      <c r="D59" s="374"/>
      <c r="E59" s="219"/>
      <c r="F59" s="218"/>
      <c r="G59" s="361"/>
      <c r="H59" s="361"/>
      <c r="I59" s="218"/>
    </row>
    <row r="60" ht="16.5" spans="1:9">
      <c r="A60" s="218">
        <v>56</v>
      </c>
      <c r="B60" s="361"/>
      <c r="C60" s="218"/>
      <c r="D60" s="374"/>
      <c r="E60" s="219"/>
      <c r="F60" s="218"/>
      <c r="G60" s="361"/>
      <c r="H60" s="361"/>
      <c r="I60" s="218"/>
    </row>
    <row r="61" ht="16.5" spans="1:9">
      <c r="A61" s="218">
        <v>57</v>
      </c>
      <c r="B61" s="361"/>
      <c r="C61" s="218"/>
      <c r="D61" s="374"/>
      <c r="E61" s="219"/>
      <c r="F61" s="218"/>
      <c r="G61" s="361"/>
      <c r="H61" s="361"/>
      <c r="I61" s="218"/>
    </row>
    <row r="62" ht="16.5" spans="1:9">
      <c r="A62" s="218">
        <v>58</v>
      </c>
      <c r="B62" s="361"/>
      <c r="C62" s="218"/>
      <c r="D62" s="374"/>
      <c r="E62" s="219"/>
      <c r="F62" s="218"/>
      <c r="G62" s="361"/>
      <c r="H62" s="361"/>
      <c r="I62" s="218"/>
    </row>
    <row r="63" ht="16.5" spans="1:9">
      <c r="A63" s="218">
        <v>59</v>
      </c>
      <c r="B63" s="361"/>
      <c r="C63" s="218"/>
      <c r="D63" s="374"/>
      <c r="E63" s="219"/>
      <c r="F63" s="218"/>
      <c r="G63" s="361"/>
      <c r="H63" s="361"/>
      <c r="I63" s="218"/>
    </row>
    <row r="64" ht="16.5" spans="1:9">
      <c r="A64" s="218">
        <v>60</v>
      </c>
      <c r="B64" s="361"/>
      <c r="C64" s="218"/>
      <c r="D64" s="374"/>
      <c r="E64" s="219"/>
      <c r="F64" s="218"/>
      <c r="G64" s="361"/>
      <c r="H64" s="361"/>
      <c r="I64" s="218"/>
    </row>
    <row r="65" ht="16.5" spans="1:9">
      <c r="A65" s="218">
        <v>61</v>
      </c>
      <c r="B65" s="356"/>
      <c r="C65" s="218"/>
      <c r="D65" s="405"/>
      <c r="E65" s="219"/>
      <c r="F65" s="218"/>
      <c r="G65" s="361"/>
      <c r="H65" s="361"/>
      <c r="I65" s="218"/>
    </row>
    <row r="66" ht="16.5" spans="1:9">
      <c r="A66" s="218">
        <v>62</v>
      </c>
      <c r="B66" s="361"/>
      <c r="C66" s="218"/>
      <c r="D66" s="374"/>
      <c r="E66" s="219"/>
      <c r="F66" s="218"/>
      <c r="G66" s="361"/>
      <c r="H66" s="361"/>
      <c r="I66" s="218"/>
    </row>
    <row r="67" ht="16.5" spans="1:9">
      <c r="A67" s="218">
        <v>63</v>
      </c>
      <c r="B67" s="361"/>
      <c r="C67" s="218"/>
      <c r="D67" s="374"/>
      <c r="E67" s="219"/>
      <c r="F67" s="218"/>
      <c r="G67" s="361"/>
      <c r="H67" s="361"/>
      <c r="I67" s="218"/>
    </row>
    <row r="68" ht="16.5" spans="1:9">
      <c r="A68" s="218">
        <v>64</v>
      </c>
      <c r="B68" s="361"/>
      <c r="C68" s="218"/>
      <c r="D68" s="374"/>
      <c r="E68" s="219"/>
      <c r="F68" s="218"/>
      <c r="G68" s="361"/>
      <c r="H68" s="361"/>
      <c r="I68" s="218"/>
    </row>
    <row r="69" ht="16.5" spans="1:9">
      <c r="A69" s="218">
        <v>65</v>
      </c>
      <c r="B69" s="360"/>
      <c r="C69" s="218"/>
      <c r="D69" s="371"/>
      <c r="E69" s="219"/>
      <c r="F69" s="218"/>
      <c r="G69" s="361"/>
      <c r="H69" s="361"/>
      <c r="I69" s="218"/>
    </row>
    <row r="70" ht="16.5" spans="1:9">
      <c r="A70" s="218">
        <v>66</v>
      </c>
      <c r="B70" s="360"/>
      <c r="C70" s="218"/>
      <c r="D70" s="371"/>
      <c r="E70" s="219"/>
      <c r="F70" s="218"/>
      <c r="G70" s="360"/>
      <c r="H70" s="360"/>
      <c r="I70" s="218"/>
    </row>
    <row r="71" ht="16.5" spans="1:9">
      <c r="A71" s="218">
        <v>67</v>
      </c>
      <c r="B71" s="360"/>
      <c r="C71" s="218"/>
      <c r="D71" s="371"/>
      <c r="E71" s="219"/>
      <c r="F71" s="218"/>
      <c r="G71" s="360"/>
      <c r="H71" s="360"/>
      <c r="I71" s="218"/>
    </row>
    <row r="72" ht="16.5" spans="1:9">
      <c r="A72" s="218">
        <v>68</v>
      </c>
      <c r="B72" s="360"/>
      <c r="C72" s="218"/>
      <c r="D72" s="371"/>
      <c r="E72" s="219"/>
      <c r="F72" s="218"/>
      <c r="G72" s="360"/>
      <c r="H72" s="360"/>
      <c r="I72" s="218"/>
    </row>
    <row r="73" ht="16.5" spans="1:9">
      <c r="A73" s="218">
        <v>69</v>
      </c>
      <c r="B73" s="360"/>
      <c r="C73" s="218"/>
      <c r="D73" s="371"/>
      <c r="E73" s="219"/>
      <c r="F73" s="218"/>
      <c r="G73" s="360"/>
      <c r="H73" s="360"/>
      <c r="I73" s="218"/>
    </row>
    <row r="74" ht="16.5" spans="1:9">
      <c r="A74" s="218">
        <v>70</v>
      </c>
      <c r="B74" s="360"/>
      <c r="C74" s="218"/>
      <c r="D74" s="371"/>
      <c r="E74" s="219"/>
      <c r="F74" s="218"/>
      <c r="G74" s="360"/>
      <c r="H74" s="360"/>
      <c r="I74" s="218"/>
    </row>
    <row r="75" ht="16.5" spans="1:9">
      <c r="A75" s="218">
        <v>71</v>
      </c>
      <c r="B75" s="360"/>
      <c r="C75" s="218"/>
      <c r="D75" s="371"/>
      <c r="E75" s="219"/>
      <c r="F75" s="218"/>
      <c r="G75" s="360"/>
      <c r="H75" s="360"/>
      <c r="I75" s="218"/>
    </row>
    <row r="76" ht="16.5" spans="1:9">
      <c r="A76" s="218">
        <v>72</v>
      </c>
      <c r="B76" s="360"/>
      <c r="C76" s="218"/>
      <c r="D76" s="371"/>
      <c r="E76" s="219"/>
      <c r="F76" s="218"/>
      <c r="G76" s="360"/>
      <c r="H76" s="360"/>
      <c r="I76" s="218"/>
    </row>
    <row r="77" ht="16.5" spans="1:9">
      <c r="A77" s="218">
        <v>73</v>
      </c>
      <c r="B77" s="360"/>
      <c r="C77" s="218"/>
      <c r="D77" s="371"/>
      <c r="E77" s="219"/>
      <c r="F77" s="218"/>
      <c r="G77" s="360"/>
      <c r="H77" s="360"/>
      <c r="I77" s="218"/>
    </row>
    <row r="78" ht="16.5" spans="1:9">
      <c r="A78" s="218">
        <v>74</v>
      </c>
      <c r="B78" s="360"/>
      <c r="C78" s="218"/>
      <c r="D78" s="371"/>
      <c r="E78" s="219"/>
      <c r="F78" s="218"/>
      <c r="G78" s="360"/>
      <c r="H78" s="360"/>
      <c r="I78" s="218"/>
    </row>
    <row r="79" ht="16.5" spans="1:9">
      <c r="A79" s="218">
        <v>75</v>
      </c>
      <c r="B79" s="360"/>
      <c r="C79" s="218"/>
      <c r="D79" s="371"/>
      <c r="E79" s="219"/>
      <c r="F79" s="218"/>
      <c r="G79" s="360"/>
      <c r="H79" s="360"/>
      <c r="I79" s="218"/>
    </row>
    <row r="80" ht="16.5" spans="1:9">
      <c r="A80" s="218">
        <v>76</v>
      </c>
      <c r="B80" s="360"/>
      <c r="C80" s="218"/>
      <c r="D80" s="371"/>
      <c r="E80" s="219"/>
      <c r="F80" s="218"/>
      <c r="G80" s="360"/>
      <c r="H80" s="360"/>
      <c r="I80" s="218"/>
    </row>
    <row r="81" ht="16.5" spans="1:9">
      <c r="A81" s="218">
        <v>77</v>
      </c>
      <c r="B81" s="360"/>
      <c r="C81" s="218"/>
      <c r="D81" s="371"/>
      <c r="E81" s="219"/>
      <c r="F81" s="218"/>
      <c r="G81" s="360"/>
      <c r="H81" s="360"/>
      <c r="I81" s="218"/>
    </row>
    <row r="82" ht="16.5" spans="1:9">
      <c r="A82" s="218">
        <v>78</v>
      </c>
      <c r="B82" s="360"/>
      <c r="C82" s="218"/>
      <c r="D82" s="371"/>
      <c r="E82" s="219"/>
      <c r="F82" s="218"/>
      <c r="G82" s="360"/>
      <c r="H82" s="360"/>
      <c r="I82" s="218"/>
    </row>
    <row r="83" ht="16.5" spans="1:9">
      <c r="A83" s="218">
        <v>79</v>
      </c>
      <c r="B83" s="360"/>
      <c r="C83" s="218"/>
      <c r="D83" s="371"/>
      <c r="E83" s="219"/>
      <c r="F83" s="218"/>
      <c r="G83" s="360"/>
      <c r="H83" s="360"/>
      <c r="I83" s="218"/>
    </row>
    <row r="84" ht="16.5" spans="1:9">
      <c r="A84" s="218">
        <v>80</v>
      </c>
      <c r="B84" s="360"/>
      <c r="C84" s="218"/>
      <c r="D84" s="371"/>
      <c r="E84" s="219"/>
      <c r="F84" s="218"/>
      <c r="G84" s="360"/>
      <c r="H84" s="360"/>
      <c r="I84" s="218"/>
    </row>
    <row r="85" ht="16.5" spans="1:9">
      <c r="A85" s="218">
        <v>81</v>
      </c>
      <c r="B85" s="360"/>
      <c r="C85" s="218"/>
      <c r="D85" s="371"/>
      <c r="E85" s="219"/>
      <c r="F85" s="218"/>
      <c r="G85" s="360"/>
      <c r="H85" s="360"/>
      <c r="I85" s="218"/>
    </row>
    <row r="86" ht="16.5" spans="1:9">
      <c r="A86" s="218">
        <v>82</v>
      </c>
      <c r="B86" s="360"/>
      <c r="C86" s="218"/>
      <c r="D86" s="371"/>
      <c r="E86" s="219"/>
      <c r="F86" s="218"/>
      <c r="G86" s="360"/>
      <c r="H86" s="360"/>
      <c r="I86" s="218"/>
    </row>
    <row r="87" ht="16.5" spans="1:9">
      <c r="A87" s="218">
        <v>83</v>
      </c>
      <c r="B87" s="360"/>
      <c r="C87" s="218"/>
      <c r="D87" s="371"/>
      <c r="E87" s="219"/>
      <c r="F87" s="218"/>
      <c r="G87" s="360"/>
      <c r="H87" s="360"/>
      <c r="I87" s="218"/>
    </row>
    <row r="88" ht="16.5" spans="1:9">
      <c r="A88" s="218">
        <v>84</v>
      </c>
      <c r="B88" s="360"/>
      <c r="C88" s="218"/>
      <c r="D88" s="371"/>
      <c r="E88" s="219"/>
      <c r="F88" s="218"/>
      <c r="G88" s="360"/>
      <c r="H88" s="360"/>
      <c r="I88" s="218"/>
    </row>
    <row r="89" ht="16.5" spans="1:9">
      <c r="A89" s="218">
        <v>85</v>
      </c>
      <c r="B89" s="218"/>
      <c r="C89" s="218"/>
      <c r="D89" s="371"/>
      <c r="E89" s="219"/>
      <c r="F89" s="218"/>
      <c r="G89" s="360"/>
      <c r="H89" s="360"/>
      <c r="I89" s="218"/>
    </row>
    <row r="90" ht="16.5" spans="1:9">
      <c r="A90" s="218">
        <v>86</v>
      </c>
      <c r="B90" s="360"/>
      <c r="C90" s="218"/>
      <c r="D90" s="371"/>
      <c r="E90" s="219"/>
      <c r="F90" s="360"/>
      <c r="G90" s="360"/>
      <c r="H90" s="360"/>
      <c r="I90" s="218"/>
    </row>
    <row r="91" ht="16.5" spans="1:9">
      <c r="A91" s="218">
        <v>87</v>
      </c>
      <c r="B91" s="360"/>
      <c r="C91" s="218"/>
      <c r="D91" s="371"/>
      <c r="E91" s="219"/>
      <c r="F91" s="360"/>
      <c r="G91" s="360"/>
      <c r="H91" s="360"/>
      <c r="I91" s="218"/>
    </row>
    <row r="92" ht="16.5" spans="1:9">
      <c r="A92" s="218">
        <v>88</v>
      </c>
      <c r="B92" s="360"/>
      <c r="C92" s="218"/>
      <c r="D92" s="371"/>
      <c r="E92" s="219"/>
      <c r="F92" s="360"/>
      <c r="G92" s="360"/>
      <c r="H92" s="360"/>
      <c r="I92" s="218"/>
    </row>
    <row r="93" ht="16.5" spans="1:9">
      <c r="A93" s="218">
        <v>89</v>
      </c>
      <c r="B93" s="360"/>
      <c r="C93" s="218"/>
      <c r="D93" s="371"/>
      <c r="E93" s="219"/>
      <c r="F93" s="360"/>
      <c r="G93" s="360"/>
      <c r="H93" s="360"/>
      <c r="I93" s="218"/>
    </row>
    <row r="94" ht="16.5" spans="1:9">
      <c r="A94" s="218">
        <v>90</v>
      </c>
      <c r="B94" s="360"/>
      <c r="C94" s="218"/>
      <c r="D94" s="371"/>
      <c r="E94" s="219"/>
      <c r="F94" s="360"/>
      <c r="G94" s="360"/>
      <c r="H94" s="360"/>
      <c r="I94" s="218"/>
    </row>
    <row r="95" ht="16.5" spans="1:9">
      <c r="A95" s="218">
        <v>91</v>
      </c>
      <c r="B95" s="360"/>
      <c r="C95" s="218"/>
      <c r="D95" s="371"/>
      <c r="E95" s="219"/>
      <c r="F95" s="360"/>
      <c r="G95" s="360"/>
      <c r="H95" s="360"/>
      <c r="I95" s="218"/>
    </row>
    <row r="96" ht="16.5" spans="1:9">
      <c r="A96" s="218">
        <v>92</v>
      </c>
      <c r="B96" s="360"/>
      <c r="C96" s="218"/>
      <c r="D96" s="371"/>
      <c r="E96" s="219"/>
      <c r="F96" s="360"/>
      <c r="G96" s="360"/>
      <c r="H96" s="360"/>
      <c r="I96" s="218"/>
    </row>
    <row r="97" ht="25.5" spans="1:9">
      <c r="A97" s="218">
        <v>93</v>
      </c>
      <c r="B97" s="360"/>
      <c r="C97" s="406"/>
      <c r="D97" s="371"/>
      <c r="E97" s="219"/>
      <c r="F97" s="360"/>
      <c r="G97" s="360"/>
      <c r="H97" s="360"/>
      <c r="I97" s="406"/>
    </row>
    <row r="98" ht="25.5" spans="1:9">
      <c r="A98" s="218">
        <v>94</v>
      </c>
      <c r="B98" s="360"/>
      <c r="C98" s="406"/>
      <c r="D98" s="371"/>
      <c r="E98" s="219"/>
      <c r="F98" s="360"/>
      <c r="G98" s="360"/>
      <c r="H98" s="360"/>
      <c r="I98" s="406"/>
    </row>
    <row r="99" ht="25.5" spans="1:9">
      <c r="A99" s="218">
        <v>95</v>
      </c>
      <c r="B99" s="360"/>
      <c r="C99" s="406"/>
      <c r="D99" s="371"/>
      <c r="E99" s="219"/>
      <c r="F99" s="360"/>
      <c r="G99" s="360"/>
      <c r="H99" s="360"/>
      <c r="I99" s="406"/>
    </row>
  </sheetData>
  <mergeCells count="2">
    <mergeCell ref="A1:I1"/>
    <mergeCell ref="A2:I2"/>
  </mergeCells>
  <dataValidations count="4">
    <dataValidation type="list" allowBlank="1" showInputMessage="1" showErrorMessage="1" sqref="C1:C96">
      <formula1>"材料费,机械费,工资,福利费,招待费,差旅费,车辆费,办公费,租赁费,水电费,其他,安全费"</formula1>
    </dataValidation>
    <dataValidation type="list" allowBlank="1" showInputMessage="1" showErrorMessage="1" sqref="F1:F4 F56:F89">
      <formula1>"是,否"</formula1>
    </dataValidation>
    <dataValidation type="list" allowBlank="1" showInputMessage="1" showErrorMessage="1" sqref="F5:F55 F90:F99">
      <formula1>"有,无"</formula1>
    </dataValidation>
    <dataValidation type="list" allowBlank="1" showInputMessage="1" showErrorMessage="1" sqref="G58:H69">
      <formula1>"赵凌,笪文强,夏晓傲,潘美洲"</formula1>
    </dataValidation>
  </dataValidations>
  <pageMargins left="0.75" right="0.75" top="1" bottom="1" header="0.5" footer="0.5"/>
  <pageSetup paperSize="9" orientation="portrait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77"/>
  <sheetViews>
    <sheetView topLeftCell="A73" workbookViewId="0">
      <selection activeCell="D77" sqref="D77"/>
    </sheetView>
  </sheetViews>
  <sheetFormatPr defaultColWidth="9" defaultRowHeight="13.5"/>
  <cols>
    <col min="4" max="4" width="9.375"/>
  </cols>
  <sheetData>
    <row r="1" ht="27" spans="1:12">
      <c r="A1" s="268" t="s">
        <v>136</v>
      </c>
      <c r="B1" s="269"/>
      <c r="C1" s="269"/>
      <c r="D1" s="269"/>
      <c r="E1" s="270"/>
      <c r="F1" s="269"/>
      <c r="G1" s="269"/>
      <c r="H1" s="269"/>
      <c r="I1" s="269"/>
    </row>
    <row r="2" ht="16.95" customHeight="1" spans="1:12">
      <c r="A2" s="271" t="s">
        <v>642</v>
      </c>
      <c r="B2" s="271"/>
      <c r="C2" s="271"/>
      <c r="D2" s="271"/>
      <c r="E2" s="272"/>
      <c r="F2" s="271"/>
      <c r="G2" s="271"/>
      <c r="H2" s="271"/>
      <c r="I2" s="271"/>
      <c r="J2" s="360"/>
      <c r="K2" s="360"/>
    </row>
    <row r="3" ht="24" customHeight="1" spans="1:12">
      <c r="A3" s="218" t="s">
        <v>138</v>
      </c>
      <c r="B3" s="218" t="s">
        <v>139</v>
      </c>
      <c r="C3" s="218" t="s">
        <v>140</v>
      </c>
      <c r="D3" s="218" t="s">
        <v>141</v>
      </c>
      <c r="E3" s="219" t="s">
        <v>142</v>
      </c>
      <c r="F3" s="218" t="s">
        <v>143</v>
      </c>
      <c r="G3" s="218" t="s">
        <v>144</v>
      </c>
      <c r="H3" s="218" t="s">
        <v>145</v>
      </c>
      <c r="I3" s="218" t="s">
        <v>3</v>
      </c>
      <c r="J3" s="360"/>
      <c r="K3" s="360"/>
    </row>
    <row r="4" ht="16.5" spans="1:12">
      <c r="A4" s="218"/>
      <c r="B4" s="218" t="s">
        <v>423</v>
      </c>
      <c r="C4" s="218"/>
      <c r="D4" s="371">
        <v>87317.74</v>
      </c>
      <c r="E4" s="219"/>
      <c r="F4" s="218"/>
      <c r="G4" s="218"/>
      <c r="H4" s="218"/>
      <c r="I4" s="218"/>
      <c r="J4" s="360"/>
      <c r="K4" s="360"/>
    </row>
    <row r="5" ht="16.5" spans="1:12">
      <c r="A5" s="218">
        <v>1</v>
      </c>
      <c r="B5" s="360" t="s">
        <v>643</v>
      </c>
      <c r="C5" s="218" t="s">
        <v>216</v>
      </c>
      <c r="D5" s="371">
        <v>985</v>
      </c>
      <c r="E5" s="402" t="s">
        <v>644</v>
      </c>
      <c r="F5" s="360" t="s">
        <v>566</v>
      </c>
      <c r="G5" s="360" t="s">
        <v>157</v>
      </c>
      <c r="H5" s="360" t="s">
        <v>151</v>
      </c>
      <c r="I5" s="360" t="s">
        <v>583</v>
      </c>
      <c r="J5" s="360"/>
      <c r="K5" s="360"/>
      <c r="L5" s="360"/>
    </row>
    <row r="6" ht="16.5" spans="1:12">
      <c r="A6" s="218">
        <v>2</v>
      </c>
      <c r="B6" s="360" t="s">
        <v>603</v>
      </c>
      <c r="C6" s="218" t="s">
        <v>165</v>
      </c>
      <c r="D6" s="371">
        <v>85</v>
      </c>
      <c r="E6" s="402" t="s">
        <v>201</v>
      </c>
      <c r="F6" s="360" t="s">
        <v>566</v>
      </c>
      <c r="G6" s="360" t="s">
        <v>157</v>
      </c>
      <c r="H6" s="360" t="s">
        <v>151</v>
      </c>
      <c r="I6" s="360" t="s">
        <v>583</v>
      </c>
      <c r="J6" s="360"/>
      <c r="K6" s="360"/>
      <c r="L6" s="360"/>
    </row>
    <row r="7" ht="16.5" spans="1:12">
      <c r="A7" s="218">
        <v>3</v>
      </c>
      <c r="B7" s="360" t="s">
        <v>347</v>
      </c>
      <c r="C7" s="218" t="s">
        <v>181</v>
      </c>
      <c r="D7" s="371">
        <v>3600</v>
      </c>
      <c r="E7" s="402" t="s">
        <v>585</v>
      </c>
      <c r="F7" s="360" t="s">
        <v>561</v>
      </c>
      <c r="G7" s="360" t="s">
        <v>157</v>
      </c>
      <c r="H7" s="360" t="s">
        <v>151</v>
      </c>
      <c r="I7" s="360" t="s">
        <v>583</v>
      </c>
      <c r="J7" s="360"/>
      <c r="K7" s="360"/>
      <c r="L7" s="360"/>
    </row>
    <row r="8" ht="16.95" customHeight="1" spans="1:12">
      <c r="A8" s="218">
        <v>4</v>
      </c>
      <c r="B8" s="360" t="s">
        <v>645</v>
      </c>
      <c r="C8" s="218" t="s">
        <v>171</v>
      </c>
      <c r="D8" s="403">
        <v>3600</v>
      </c>
      <c r="E8" s="402" t="s">
        <v>646</v>
      </c>
      <c r="F8" s="360" t="s">
        <v>566</v>
      </c>
      <c r="G8" s="360" t="s">
        <v>157</v>
      </c>
      <c r="H8" s="360" t="s">
        <v>154</v>
      </c>
      <c r="I8" s="360" t="s">
        <v>583</v>
      </c>
      <c r="J8" s="360"/>
      <c r="K8" s="360"/>
      <c r="L8" s="360"/>
    </row>
    <row r="9" ht="33" spans="1:12">
      <c r="A9" s="218">
        <v>5</v>
      </c>
      <c r="B9" s="360" t="s">
        <v>647</v>
      </c>
      <c r="C9" s="218" t="s">
        <v>165</v>
      </c>
      <c r="D9" s="371">
        <v>18</v>
      </c>
      <c r="E9" s="402" t="s">
        <v>204</v>
      </c>
      <c r="F9" s="360" t="s">
        <v>561</v>
      </c>
      <c r="G9" s="360" t="s">
        <v>157</v>
      </c>
      <c r="H9" s="360" t="s">
        <v>151</v>
      </c>
      <c r="I9" s="360" t="s">
        <v>583</v>
      </c>
      <c r="J9" s="360"/>
      <c r="K9" s="360"/>
      <c r="L9" s="360"/>
    </row>
    <row r="10" ht="16.5" spans="1:12">
      <c r="A10" s="218">
        <v>6</v>
      </c>
      <c r="B10" s="360" t="s">
        <v>445</v>
      </c>
      <c r="C10" s="218" t="s">
        <v>216</v>
      </c>
      <c r="D10" s="371">
        <v>165</v>
      </c>
      <c r="E10" s="402" t="s">
        <v>227</v>
      </c>
      <c r="F10" s="360" t="s">
        <v>566</v>
      </c>
      <c r="G10" s="360" t="s">
        <v>157</v>
      </c>
      <c r="H10" s="360" t="s">
        <v>151</v>
      </c>
      <c r="I10" s="360" t="s">
        <v>583</v>
      </c>
      <c r="J10" s="360"/>
      <c r="K10" s="360"/>
      <c r="L10" s="360"/>
    </row>
    <row r="11" ht="16.5" spans="1:12">
      <c r="A11" s="218">
        <v>7</v>
      </c>
      <c r="B11" s="360" t="s">
        <v>347</v>
      </c>
      <c r="C11" s="218" t="s">
        <v>181</v>
      </c>
      <c r="D11" s="371">
        <v>3600</v>
      </c>
      <c r="E11" s="402" t="s">
        <v>648</v>
      </c>
      <c r="F11" s="360" t="s">
        <v>561</v>
      </c>
      <c r="G11" s="360" t="s">
        <v>575</v>
      </c>
      <c r="H11" s="360" t="s">
        <v>157</v>
      </c>
      <c r="I11" s="360" t="s">
        <v>583</v>
      </c>
      <c r="J11" s="360"/>
      <c r="K11" s="360"/>
      <c r="L11" s="360"/>
    </row>
    <row r="12" ht="16.5" spans="1:12">
      <c r="A12" s="218">
        <v>8</v>
      </c>
      <c r="B12" s="360" t="s">
        <v>522</v>
      </c>
      <c r="C12" s="218" t="s">
        <v>181</v>
      </c>
      <c r="D12" s="371">
        <v>1000</v>
      </c>
      <c r="E12" s="402" t="s">
        <v>649</v>
      </c>
      <c r="F12" s="360" t="s">
        <v>561</v>
      </c>
      <c r="G12" s="360" t="s">
        <v>575</v>
      </c>
      <c r="H12" s="360" t="s">
        <v>157</v>
      </c>
      <c r="I12" s="360" t="s">
        <v>583</v>
      </c>
      <c r="J12" s="360"/>
      <c r="K12" s="360"/>
      <c r="L12" s="360"/>
    </row>
    <row r="13" ht="16.5" spans="1:12">
      <c r="A13" s="218">
        <v>9</v>
      </c>
      <c r="B13" s="360" t="s">
        <v>650</v>
      </c>
      <c r="C13" s="218" t="s">
        <v>165</v>
      </c>
      <c r="D13" s="371">
        <v>60</v>
      </c>
      <c r="E13" s="402" t="s">
        <v>438</v>
      </c>
      <c r="F13" s="360" t="s">
        <v>566</v>
      </c>
      <c r="G13" s="360" t="s">
        <v>157</v>
      </c>
      <c r="H13" s="360" t="s">
        <v>151</v>
      </c>
      <c r="I13" s="360" t="s">
        <v>583</v>
      </c>
      <c r="J13" s="360"/>
      <c r="K13" s="360"/>
      <c r="L13" s="360"/>
    </row>
    <row r="14" ht="16.5" spans="1:12">
      <c r="A14" s="218">
        <v>10</v>
      </c>
      <c r="B14" s="360" t="s">
        <v>651</v>
      </c>
      <c r="C14" s="218" t="s">
        <v>165</v>
      </c>
      <c r="D14" s="371">
        <v>50</v>
      </c>
      <c r="E14" s="402" t="s">
        <v>259</v>
      </c>
      <c r="F14" s="360" t="s">
        <v>566</v>
      </c>
      <c r="G14" s="360" t="s">
        <v>157</v>
      </c>
      <c r="H14" s="360" t="s">
        <v>151</v>
      </c>
      <c r="I14" s="360" t="s">
        <v>583</v>
      </c>
      <c r="J14" s="360"/>
      <c r="K14" s="360"/>
      <c r="L14" s="360"/>
    </row>
    <row r="15" ht="16.5" spans="1:12">
      <c r="A15" s="218">
        <v>11</v>
      </c>
      <c r="B15" s="360" t="s">
        <v>652</v>
      </c>
      <c r="C15" s="218" t="s">
        <v>165</v>
      </c>
      <c r="D15" s="371">
        <v>16</v>
      </c>
      <c r="E15" s="402" t="s">
        <v>288</v>
      </c>
      <c r="F15" s="360" t="s">
        <v>561</v>
      </c>
      <c r="G15" s="360" t="s">
        <v>157</v>
      </c>
      <c r="H15" s="360" t="s">
        <v>151</v>
      </c>
      <c r="I15" s="360" t="s">
        <v>583</v>
      </c>
      <c r="J15" s="360"/>
      <c r="K15" s="360"/>
      <c r="L15" s="360"/>
    </row>
    <row r="16" ht="33" spans="1:12">
      <c r="A16" s="218">
        <v>12</v>
      </c>
      <c r="B16" s="360" t="s">
        <v>347</v>
      </c>
      <c r="C16" s="218" t="s">
        <v>181</v>
      </c>
      <c r="D16" s="371">
        <v>5400</v>
      </c>
      <c r="E16" s="402" t="s">
        <v>443</v>
      </c>
      <c r="F16" s="360" t="s">
        <v>561</v>
      </c>
      <c r="G16" s="360" t="s">
        <v>151</v>
      </c>
      <c r="H16" s="360" t="s">
        <v>157</v>
      </c>
      <c r="I16" s="360" t="s">
        <v>583</v>
      </c>
      <c r="J16" s="360"/>
      <c r="K16" s="360"/>
      <c r="L16" s="360"/>
    </row>
    <row r="17" ht="16.5" spans="1:12">
      <c r="A17" s="218">
        <v>13</v>
      </c>
      <c r="B17" s="360" t="s">
        <v>643</v>
      </c>
      <c r="C17" s="218" t="s">
        <v>216</v>
      </c>
      <c r="D17" s="371">
        <v>1718</v>
      </c>
      <c r="E17" s="402" t="s">
        <v>316</v>
      </c>
      <c r="F17" s="360" t="s">
        <v>566</v>
      </c>
      <c r="G17" s="360" t="s">
        <v>157</v>
      </c>
      <c r="H17" s="360" t="s">
        <v>151</v>
      </c>
      <c r="I17" s="360" t="s">
        <v>583</v>
      </c>
      <c r="J17" s="360"/>
      <c r="K17" s="360"/>
      <c r="L17" s="360"/>
    </row>
    <row r="18" ht="33" spans="1:12">
      <c r="A18" s="218">
        <v>14</v>
      </c>
      <c r="B18" s="361" t="s">
        <v>653</v>
      </c>
      <c r="C18" s="273" t="s">
        <v>147</v>
      </c>
      <c r="D18" s="374">
        <v>986</v>
      </c>
      <c r="E18" s="404" t="s">
        <v>320</v>
      </c>
      <c r="F18" s="361" t="s">
        <v>561</v>
      </c>
      <c r="G18" s="361" t="s">
        <v>157</v>
      </c>
      <c r="H18" s="361" t="s">
        <v>151</v>
      </c>
      <c r="I18" s="361"/>
      <c r="J18" s="378">
        <v>819</v>
      </c>
      <c r="K18" s="378"/>
      <c r="L18" s="378"/>
    </row>
    <row r="19" ht="33" spans="1:12">
      <c r="A19" s="218">
        <v>15</v>
      </c>
      <c r="B19" s="360" t="s">
        <v>347</v>
      </c>
      <c r="C19" s="218" t="s">
        <v>181</v>
      </c>
      <c r="D19" s="371">
        <v>1800</v>
      </c>
      <c r="E19" s="402" t="s">
        <v>654</v>
      </c>
      <c r="F19" s="360" t="s">
        <v>561</v>
      </c>
      <c r="G19" s="360" t="s">
        <v>154</v>
      </c>
      <c r="H19" s="360" t="s">
        <v>151</v>
      </c>
      <c r="I19" s="360" t="s">
        <v>583</v>
      </c>
      <c r="J19" s="360"/>
      <c r="K19" s="360"/>
      <c r="L19" s="360"/>
    </row>
    <row r="20" ht="16.5" spans="1:12">
      <c r="A20" s="218">
        <v>16</v>
      </c>
      <c r="B20" s="360" t="s">
        <v>655</v>
      </c>
      <c r="C20" s="218" t="s">
        <v>171</v>
      </c>
      <c r="D20" s="371">
        <v>560</v>
      </c>
      <c r="E20" s="402" t="s">
        <v>332</v>
      </c>
      <c r="F20" s="360" t="s">
        <v>566</v>
      </c>
      <c r="G20" s="360" t="s">
        <v>154</v>
      </c>
      <c r="H20" s="360" t="s">
        <v>575</v>
      </c>
      <c r="I20" s="360" t="s">
        <v>583</v>
      </c>
      <c r="J20" s="360"/>
      <c r="K20" s="360"/>
      <c r="L20" s="360"/>
    </row>
    <row r="21" ht="33" spans="1:12">
      <c r="A21" s="218">
        <v>17</v>
      </c>
      <c r="B21" s="360" t="s">
        <v>656</v>
      </c>
      <c r="C21" s="218" t="s">
        <v>181</v>
      </c>
      <c r="D21" s="371">
        <v>1800</v>
      </c>
      <c r="E21" s="402" t="s">
        <v>657</v>
      </c>
      <c r="F21" s="360" t="s">
        <v>561</v>
      </c>
      <c r="G21" s="360" t="s">
        <v>151</v>
      </c>
      <c r="H21" s="360" t="s">
        <v>157</v>
      </c>
      <c r="I21" s="360" t="s">
        <v>583</v>
      </c>
      <c r="J21" s="360"/>
      <c r="K21" s="360"/>
      <c r="L21" s="360"/>
    </row>
    <row r="22" ht="16.5" spans="1:12">
      <c r="A22" s="218">
        <v>18</v>
      </c>
      <c r="B22" s="360" t="s">
        <v>658</v>
      </c>
      <c r="C22" s="218" t="s">
        <v>200</v>
      </c>
      <c r="D22" s="371">
        <v>40</v>
      </c>
      <c r="E22" s="402" t="s">
        <v>348</v>
      </c>
      <c r="F22" s="360" t="s">
        <v>566</v>
      </c>
      <c r="G22" s="360" t="s">
        <v>154</v>
      </c>
      <c r="H22" s="360" t="s">
        <v>157</v>
      </c>
      <c r="I22" s="360" t="s">
        <v>583</v>
      </c>
      <c r="J22" s="360"/>
      <c r="K22" s="360"/>
      <c r="L22" s="360"/>
    </row>
    <row r="23" ht="33" spans="1:12">
      <c r="A23" s="218">
        <v>19</v>
      </c>
      <c r="B23" s="360" t="s">
        <v>445</v>
      </c>
      <c r="C23" s="218" t="s">
        <v>216</v>
      </c>
      <c r="D23" s="371">
        <v>72</v>
      </c>
      <c r="E23" s="402" t="s">
        <v>450</v>
      </c>
      <c r="F23" s="360" t="s">
        <v>566</v>
      </c>
      <c r="G23" s="360" t="s">
        <v>157</v>
      </c>
      <c r="H23" s="360" t="s">
        <v>151</v>
      </c>
      <c r="I23" s="360" t="s">
        <v>583</v>
      </c>
      <c r="J23" s="360"/>
      <c r="K23" s="360"/>
      <c r="L23" s="360"/>
    </row>
    <row r="24" ht="33" spans="1:12">
      <c r="A24" s="218">
        <v>20</v>
      </c>
      <c r="B24" s="360" t="s">
        <v>659</v>
      </c>
      <c r="C24" s="218" t="s">
        <v>216</v>
      </c>
      <c r="D24" s="371">
        <v>300</v>
      </c>
      <c r="E24" s="402" t="s">
        <v>660</v>
      </c>
      <c r="F24" s="360" t="s">
        <v>566</v>
      </c>
      <c r="G24" s="360" t="s">
        <v>157</v>
      </c>
      <c r="H24" s="360" t="s">
        <v>151</v>
      </c>
      <c r="I24" s="360" t="s">
        <v>583</v>
      </c>
      <c r="J24" s="360"/>
      <c r="K24" s="360"/>
      <c r="L24" s="360"/>
    </row>
    <row r="25" ht="16.5" spans="1:12">
      <c r="A25" s="218">
        <v>21</v>
      </c>
      <c r="B25" s="360" t="s">
        <v>661</v>
      </c>
      <c r="C25" s="218" t="s">
        <v>165</v>
      </c>
      <c r="D25" s="371">
        <v>40</v>
      </c>
      <c r="E25" s="402" t="s">
        <v>398</v>
      </c>
      <c r="F25" s="360" t="s">
        <v>566</v>
      </c>
      <c r="G25" s="360" t="s">
        <v>157</v>
      </c>
      <c r="H25" s="360" t="s">
        <v>151</v>
      </c>
      <c r="I25" s="360" t="s">
        <v>583</v>
      </c>
      <c r="J25" s="360"/>
      <c r="K25" s="360"/>
      <c r="L25" s="360"/>
    </row>
    <row r="26" ht="33" spans="1:12">
      <c r="A26" s="218">
        <v>22</v>
      </c>
      <c r="B26" s="360" t="s">
        <v>662</v>
      </c>
      <c r="C26" s="218" t="s">
        <v>216</v>
      </c>
      <c r="D26" s="371">
        <v>1727</v>
      </c>
      <c r="E26" s="402" t="s">
        <v>600</v>
      </c>
      <c r="F26" s="360" t="s">
        <v>566</v>
      </c>
      <c r="G26" s="360" t="s">
        <v>157</v>
      </c>
      <c r="H26" s="360" t="s">
        <v>151</v>
      </c>
      <c r="I26" s="360" t="s">
        <v>583</v>
      </c>
      <c r="J26" s="360"/>
      <c r="K26" s="360"/>
      <c r="L26" s="360"/>
    </row>
    <row r="27" ht="33" spans="1:12">
      <c r="A27" s="218">
        <v>23</v>
      </c>
      <c r="B27" s="360" t="s">
        <v>347</v>
      </c>
      <c r="C27" s="218" t="s">
        <v>181</v>
      </c>
      <c r="D27" s="371">
        <v>1000</v>
      </c>
      <c r="E27" s="402" t="s">
        <v>663</v>
      </c>
      <c r="F27" s="360" t="s">
        <v>561</v>
      </c>
      <c r="G27" s="360" t="s">
        <v>157</v>
      </c>
      <c r="H27" s="360" t="s">
        <v>151</v>
      </c>
      <c r="I27" s="360" t="s">
        <v>583</v>
      </c>
      <c r="J27" s="360"/>
      <c r="K27" s="360"/>
      <c r="L27" s="360"/>
    </row>
    <row r="28" ht="33" spans="1:12">
      <c r="A28" s="218">
        <v>24</v>
      </c>
      <c r="B28" s="360" t="s">
        <v>347</v>
      </c>
      <c r="C28" s="218" t="s">
        <v>181</v>
      </c>
      <c r="D28" s="371">
        <v>1000</v>
      </c>
      <c r="E28" s="402" t="s">
        <v>664</v>
      </c>
      <c r="F28" s="360" t="s">
        <v>561</v>
      </c>
      <c r="G28" s="360" t="s">
        <v>157</v>
      </c>
      <c r="H28" s="360" t="s">
        <v>151</v>
      </c>
      <c r="I28" s="360" t="s">
        <v>583</v>
      </c>
      <c r="J28" s="360"/>
      <c r="K28" s="360"/>
      <c r="L28" s="360"/>
    </row>
    <row r="29" ht="16.5" spans="1:12">
      <c r="A29" s="218">
        <v>25</v>
      </c>
      <c r="B29" s="360" t="s">
        <v>643</v>
      </c>
      <c r="C29" s="218" t="s">
        <v>216</v>
      </c>
      <c r="D29" s="371">
        <v>87</v>
      </c>
      <c r="E29" s="402" t="s">
        <v>665</v>
      </c>
      <c r="F29" s="360" t="s">
        <v>566</v>
      </c>
      <c r="G29" s="360" t="s">
        <v>157</v>
      </c>
      <c r="H29" s="360" t="s">
        <v>151</v>
      </c>
      <c r="I29" s="360" t="s">
        <v>583</v>
      </c>
      <c r="J29" s="360"/>
      <c r="K29" s="360"/>
      <c r="L29" s="360"/>
    </row>
    <row r="30" ht="16.5" spans="1:12">
      <c r="A30" s="218">
        <v>26</v>
      </c>
      <c r="B30" s="360" t="s">
        <v>548</v>
      </c>
      <c r="C30" s="218" t="s">
        <v>309</v>
      </c>
      <c r="D30" s="371">
        <v>5743.5</v>
      </c>
      <c r="E30" s="402" t="s">
        <v>605</v>
      </c>
      <c r="F30" s="360" t="s">
        <v>561</v>
      </c>
      <c r="G30" s="360" t="s">
        <v>151</v>
      </c>
      <c r="H30" s="360" t="s">
        <v>157</v>
      </c>
      <c r="I30" s="360"/>
      <c r="J30" s="360"/>
      <c r="K30" s="360"/>
      <c r="L30" s="360"/>
    </row>
    <row r="31" s="353" customFormat="1" ht="33" spans="1:12">
      <c r="A31" s="273">
        <v>27</v>
      </c>
      <c r="B31" s="361" t="s">
        <v>666</v>
      </c>
      <c r="C31" s="218" t="s">
        <v>147</v>
      </c>
      <c r="D31" s="374">
        <v>1138</v>
      </c>
      <c r="E31" s="404" t="s">
        <v>667</v>
      </c>
      <c r="F31" s="361" t="s">
        <v>566</v>
      </c>
      <c r="G31" s="361" t="s">
        <v>157</v>
      </c>
      <c r="H31" s="361" t="s">
        <v>151</v>
      </c>
      <c r="I31" s="361" t="s">
        <v>583</v>
      </c>
      <c r="J31" s="361"/>
      <c r="K31" s="361"/>
      <c r="L31" s="361"/>
    </row>
    <row r="32" ht="33" spans="1:12">
      <c r="A32" s="218">
        <v>28</v>
      </c>
      <c r="B32" s="360" t="s">
        <v>668</v>
      </c>
      <c r="C32" s="218" t="s">
        <v>171</v>
      </c>
      <c r="D32" s="403">
        <v>1400</v>
      </c>
      <c r="E32" s="402" t="s">
        <v>669</v>
      </c>
      <c r="F32" s="360" t="s">
        <v>566</v>
      </c>
      <c r="G32" s="360" t="s">
        <v>157</v>
      </c>
      <c r="H32" s="360" t="s">
        <v>151</v>
      </c>
      <c r="I32" s="378"/>
      <c r="J32" s="360"/>
      <c r="K32" s="360"/>
      <c r="L32" s="360"/>
    </row>
    <row r="33" ht="16.5" spans="1:13">
      <c r="A33" s="218">
        <v>29</v>
      </c>
      <c r="B33" s="360" t="s">
        <v>670</v>
      </c>
      <c r="C33" s="218" t="s">
        <v>181</v>
      </c>
      <c r="D33" s="371">
        <v>5100</v>
      </c>
      <c r="E33" s="402" t="s">
        <v>467</v>
      </c>
      <c r="F33" s="360" t="s">
        <v>561</v>
      </c>
      <c r="G33" s="360" t="s">
        <v>154</v>
      </c>
      <c r="H33" s="360" t="s">
        <v>157</v>
      </c>
      <c r="I33" s="360" t="s">
        <v>583</v>
      </c>
      <c r="J33" s="360"/>
      <c r="K33" s="360"/>
      <c r="L33" s="360"/>
      <c r="M33" t="s">
        <v>671</v>
      </c>
    </row>
    <row r="34" ht="33" spans="1:13">
      <c r="A34" s="218">
        <v>30</v>
      </c>
      <c r="B34" s="360" t="s">
        <v>672</v>
      </c>
      <c r="C34" s="218" t="s">
        <v>200</v>
      </c>
      <c r="D34" s="371">
        <v>8000</v>
      </c>
      <c r="E34" s="402" t="s">
        <v>469</v>
      </c>
      <c r="F34" s="360" t="s">
        <v>566</v>
      </c>
      <c r="G34" s="360" t="s">
        <v>154</v>
      </c>
      <c r="H34" s="360" t="s">
        <v>157</v>
      </c>
      <c r="I34" s="360" t="s">
        <v>583</v>
      </c>
      <c r="J34" s="360"/>
      <c r="K34" s="360"/>
      <c r="L34" s="360"/>
    </row>
    <row r="35" ht="66" spans="1:13">
      <c r="A35" s="218">
        <v>31</v>
      </c>
      <c r="B35" s="360" t="s">
        <v>673</v>
      </c>
      <c r="C35" s="218" t="s">
        <v>171</v>
      </c>
      <c r="D35" s="371">
        <v>3292</v>
      </c>
      <c r="E35" s="402" t="s">
        <v>470</v>
      </c>
      <c r="F35" s="360" t="s">
        <v>566</v>
      </c>
      <c r="G35" s="360" t="s">
        <v>157</v>
      </c>
      <c r="H35" s="360" t="s">
        <v>151</v>
      </c>
      <c r="I35" s="360" t="s">
        <v>583</v>
      </c>
      <c r="J35" s="360"/>
      <c r="K35" s="360"/>
      <c r="L35" s="360"/>
    </row>
    <row r="36" ht="33" spans="1:13">
      <c r="A36" s="218">
        <v>32</v>
      </c>
      <c r="B36" s="360" t="s">
        <v>674</v>
      </c>
      <c r="C36" s="218" t="s">
        <v>171</v>
      </c>
      <c r="D36" s="371">
        <v>174</v>
      </c>
      <c r="E36" s="402" t="s">
        <v>471</v>
      </c>
      <c r="F36" s="360" t="s">
        <v>566</v>
      </c>
      <c r="G36" s="360" t="s">
        <v>157</v>
      </c>
      <c r="H36" s="360" t="s">
        <v>151</v>
      </c>
      <c r="I36" s="360" t="s">
        <v>583</v>
      </c>
      <c r="J36" s="360"/>
      <c r="K36" s="360"/>
      <c r="L36" s="360"/>
    </row>
    <row r="37" ht="33" spans="1:13">
      <c r="A37" s="218">
        <v>33</v>
      </c>
      <c r="B37" s="360" t="s">
        <v>675</v>
      </c>
      <c r="C37" s="218" t="s">
        <v>181</v>
      </c>
      <c r="D37" s="371">
        <v>100</v>
      </c>
      <c r="E37" s="402" t="s">
        <v>676</v>
      </c>
      <c r="F37" s="360" t="s">
        <v>566</v>
      </c>
      <c r="G37" s="360" t="s">
        <v>157</v>
      </c>
      <c r="H37" s="360" t="s">
        <v>151</v>
      </c>
      <c r="I37" s="360" t="s">
        <v>583</v>
      </c>
      <c r="J37" s="360"/>
      <c r="K37" s="360"/>
      <c r="L37" s="360"/>
    </row>
    <row r="38" ht="16.5" spans="1:13">
      <c r="A38" s="218">
        <v>34</v>
      </c>
      <c r="B38" s="360" t="s">
        <v>445</v>
      </c>
      <c r="C38" s="218" t="s">
        <v>216</v>
      </c>
      <c r="D38" s="371">
        <v>370</v>
      </c>
      <c r="E38" s="402" t="s">
        <v>474</v>
      </c>
      <c r="F38" s="360" t="s">
        <v>566</v>
      </c>
      <c r="G38" s="360" t="s">
        <v>157</v>
      </c>
      <c r="H38" s="360" t="s">
        <v>151</v>
      </c>
      <c r="I38" s="360" t="s">
        <v>583</v>
      </c>
      <c r="J38" s="360"/>
      <c r="K38" s="360"/>
      <c r="L38" s="360"/>
    </row>
    <row r="39" ht="16.5" spans="1:13">
      <c r="A39" s="218">
        <v>35</v>
      </c>
      <c r="B39" s="360" t="s">
        <v>339</v>
      </c>
      <c r="C39" s="218" t="s">
        <v>216</v>
      </c>
      <c r="D39" s="371">
        <v>450</v>
      </c>
      <c r="E39" s="402" t="s">
        <v>476</v>
      </c>
      <c r="F39" s="360" t="s">
        <v>566</v>
      </c>
      <c r="G39" s="360" t="s">
        <v>157</v>
      </c>
      <c r="H39" s="360" t="s">
        <v>151</v>
      </c>
      <c r="I39" s="360" t="s">
        <v>583</v>
      </c>
      <c r="J39" s="360"/>
      <c r="K39" s="360"/>
      <c r="L39" s="360"/>
    </row>
    <row r="40" ht="16.5" spans="1:13">
      <c r="A40" s="218">
        <v>36</v>
      </c>
      <c r="B40" s="360" t="s">
        <v>677</v>
      </c>
      <c r="C40" s="218" t="s">
        <v>216</v>
      </c>
      <c r="D40" s="371">
        <v>20</v>
      </c>
      <c r="E40" s="402" t="s">
        <v>478</v>
      </c>
      <c r="F40" s="360" t="s">
        <v>566</v>
      </c>
      <c r="G40" s="360" t="s">
        <v>157</v>
      </c>
      <c r="H40" s="360" t="s">
        <v>151</v>
      </c>
      <c r="I40" s="360" t="s">
        <v>583</v>
      </c>
      <c r="J40" s="360"/>
      <c r="K40" s="360"/>
      <c r="L40" s="360"/>
    </row>
    <row r="41" ht="16.5" spans="1:13">
      <c r="A41" s="218"/>
      <c r="B41" s="360" t="s">
        <v>678</v>
      </c>
      <c r="C41" s="218" t="s">
        <v>216</v>
      </c>
      <c r="D41" s="371">
        <v>750</v>
      </c>
      <c r="E41" s="402"/>
      <c r="F41" s="360" t="s">
        <v>566</v>
      </c>
      <c r="G41" s="360" t="s">
        <v>157</v>
      </c>
      <c r="H41" s="360" t="s">
        <v>151</v>
      </c>
      <c r="I41" s="360" t="s">
        <v>583</v>
      </c>
      <c r="J41" s="360"/>
      <c r="K41" s="360"/>
      <c r="L41" s="360"/>
    </row>
    <row r="42" ht="49.5" spans="1:13">
      <c r="A42" s="218">
        <v>37</v>
      </c>
      <c r="B42" s="360" t="s">
        <v>679</v>
      </c>
      <c r="C42" s="218" t="s">
        <v>216</v>
      </c>
      <c r="D42" s="371">
        <v>165</v>
      </c>
      <c r="E42" s="402" t="s">
        <v>479</v>
      </c>
      <c r="F42" s="360" t="s">
        <v>566</v>
      </c>
      <c r="G42" s="360" t="s">
        <v>157</v>
      </c>
      <c r="H42" s="360" t="s">
        <v>151</v>
      </c>
      <c r="I42" s="360" t="s">
        <v>583</v>
      </c>
      <c r="J42" s="360"/>
      <c r="K42" s="360"/>
      <c r="L42" s="360"/>
    </row>
    <row r="43" ht="33" spans="1:13">
      <c r="A43" s="218">
        <v>38</v>
      </c>
      <c r="B43" s="360" t="s">
        <v>680</v>
      </c>
      <c r="C43" s="218" t="s">
        <v>165</v>
      </c>
      <c r="D43" s="371">
        <v>16</v>
      </c>
      <c r="E43" s="402" t="s">
        <v>480</v>
      </c>
      <c r="F43" s="360" t="s">
        <v>561</v>
      </c>
      <c r="G43" s="360" t="s">
        <v>157</v>
      </c>
      <c r="H43" s="360" t="s">
        <v>151</v>
      </c>
      <c r="I43" s="360" t="s">
        <v>583</v>
      </c>
      <c r="J43" s="360"/>
      <c r="K43" s="360"/>
      <c r="L43" s="360"/>
    </row>
    <row r="44" ht="33" spans="1:13">
      <c r="A44" s="218">
        <v>39</v>
      </c>
      <c r="B44" s="360" t="s">
        <v>681</v>
      </c>
      <c r="C44" s="218" t="s">
        <v>171</v>
      </c>
      <c r="D44" s="403">
        <v>1700</v>
      </c>
      <c r="E44" s="402" t="s">
        <v>481</v>
      </c>
      <c r="F44" s="360" t="s">
        <v>566</v>
      </c>
      <c r="G44" s="360" t="s">
        <v>157</v>
      </c>
      <c r="H44" s="360" t="s">
        <v>151</v>
      </c>
      <c r="I44" s="360" t="s">
        <v>583</v>
      </c>
      <c r="J44" s="360"/>
      <c r="K44" s="360"/>
      <c r="L44" s="360"/>
    </row>
    <row r="45" ht="16.5" spans="1:13">
      <c r="A45" s="218">
        <v>40</v>
      </c>
      <c r="B45" s="360" t="s">
        <v>522</v>
      </c>
      <c r="C45" s="218" t="s">
        <v>315</v>
      </c>
      <c r="D45" s="371">
        <v>21.62</v>
      </c>
      <c r="E45" s="402" t="s">
        <v>483</v>
      </c>
      <c r="F45" s="360" t="s">
        <v>566</v>
      </c>
      <c r="G45" s="360" t="s">
        <v>157</v>
      </c>
      <c r="H45" s="360" t="s">
        <v>151</v>
      </c>
      <c r="I45" s="360" t="s">
        <v>583</v>
      </c>
      <c r="J45" s="360"/>
      <c r="K45" s="360"/>
      <c r="L45" s="360"/>
    </row>
    <row r="46" ht="33" spans="1:13">
      <c r="A46" s="218">
        <v>41</v>
      </c>
      <c r="B46" s="360" t="s">
        <v>682</v>
      </c>
      <c r="C46" s="218" t="s">
        <v>171</v>
      </c>
      <c r="D46" s="371">
        <v>3200</v>
      </c>
      <c r="E46" s="402" t="s">
        <v>485</v>
      </c>
      <c r="F46" s="360" t="s">
        <v>566</v>
      </c>
      <c r="G46" s="360" t="s">
        <v>157</v>
      </c>
      <c r="H46" s="360" t="s">
        <v>151</v>
      </c>
      <c r="I46" s="360" t="s">
        <v>583</v>
      </c>
      <c r="J46" s="360"/>
      <c r="K46" s="360"/>
      <c r="L46" s="360"/>
    </row>
    <row r="47" ht="33" spans="1:13">
      <c r="A47" s="218">
        <v>42</v>
      </c>
      <c r="B47" s="360" t="s">
        <v>509</v>
      </c>
      <c r="C47" s="218" t="s">
        <v>165</v>
      </c>
      <c r="D47" s="371">
        <v>16</v>
      </c>
      <c r="E47" s="402" t="s">
        <v>683</v>
      </c>
      <c r="F47" s="360" t="s">
        <v>561</v>
      </c>
      <c r="G47" s="360" t="s">
        <v>151</v>
      </c>
      <c r="H47" s="360" t="s">
        <v>157</v>
      </c>
      <c r="I47" s="360" t="s">
        <v>583</v>
      </c>
      <c r="J47" s="360"/>
      <c r="K47" s="360"/>
      <c r="L47" s="360"/>
    </row>
    <row r="48" ht="33" spans="1:13">
      <c r="A48" s="218">
        <v>43</v>
      </c>
      <c r="B48" s="360" t="s">
        <v>684</v>
      </c>
      <c r="C48" s="218" t="s">
        <v>315</v>
      </c>
      <c r="D48" s="371">
        <v>390</v>
      </c>
      <c r="E48" s="402" t="s">
        <v>685</v>
      </c>
      <c r="F48" s="360" t="s">
        <v>561</v>
      </c>
      <c r="G48" s="360" t="s">
        <v>151</v>
      </c>
      <c r="H48" s="360" t="s">
        <v>157</v>
      </c>
      <c r="I48" s="360" t="s">
        <v>583</v>
      </c>
      <c r="J48" s="360"/>
      <c r="K48" s="360"/>
      <c r="L48" s="360"/>
    </row>
    <row r="49" ht="33" spans="1:12">
      <c r="A49" s="218">
        <v>44</v>
      </c>
      <c r="B49" s="360" t="s">
        <v>347</v>
      </c>
      <c r="C49" s="218" t="s">
        <v>181</v>
      </c>
      <c r="D49" s="371">
        <v>3600.25</v>
      </c>
      <c r="E49" s="402" t="s">
        <v>686</v>
      </c>
      <c r="F49" s="360" t="s">
        <v>561</v>
      </c>
      <c r="G49" s="360" t="s">
        <v>157</v>
      </c>
      <c r="H49" s="360" t="s">
        <v>151</v>
      </c>
      <c r="I49" s="360" t="s">
        <v>583</v>
      </c>
      <c r="J49" s="360"/>
      <c r="K49" s="360"/>
      <c r="L49" s="360"/>
    </row>
    <row r="50" ht="49.5" spans="1:12">
      <c r="A50" s="218">
        <v>45</v>
      </c>
      <c r="B50" s="360" t="s">
        <v>687</v>
      </c>
      <c r="C50" s="218" t="s">
        <v>315</v>
      </c>
      <c r="D50" s="371">
        <v>200</v>
      </c>
      <c r="E50" s="402" t="s">
        <v>629</v>
      </c>
      <c r="F50" s="360" t="s">
        <v>561</v>
      </c>
      <c r="G50" s="360" t="s">
        <v>151</v>
      </c>
      <c r="H50" s="360" t="s">
        <v>157</v>
      </c>
      <c r="I50" s="360" t="s">
        <v>583</v>
      </c>
      <c r="J50" s="360"/>
      <c r="K50" s="360"/>
      <c r="L50" s="360"/>
    </row>
    <row r="51" ht="49.5" spans="1:12">
      <c r="A51" s="218">
        <v>46</v>
      </c>
      <c r="B51" s="360" t="s">
        <v>688</v>
      </c>
      <c r="C51" s="218" t="s">
        <v>171</v>
      </c>
      <c r="D51" s="403">
        <v>3720</v>
      </c>
      <c r="E51" s="402" t="s">
        <v>493</v>
      </c>
      <c r="F51" s="360" t="s">
        <v>566</v>
      </c>
      <c r="G51" s="360" t="s">
        <v>157</v>
      </c>
      <c r="H51" s="360" t="s">
        <v>151</v>
      </c>
      <c r="I51" s="360" t="s">
        <v>583</v>
      </c>
      <c r="J51" s="360"/>
      <c r="K51" s="360"/>
      <c r="L51" s="360"/>
    </row>
    <row r="52" ht="16.5" spans="1:12">
      <c r="A52" s="218">
        <v>47</v>
      </c>
      <c r="B52" s="360" t="s">
        <v>689</v>
      </c>
      <c r="C52" s="218" t="s">
        <v>171</v>
      </c>
      <c r="D52" s="371">
        <v>240</v>
      </c>
      <c r="E52" s="402" t="s">
        <v>495</v>
      </c>
      <c r="F52" s="360" t="s">
        <v>566</v>
      </c>
      <c r="G52" s="360" t="s">
        <v>157</v>
      </c>
      <c r="H52" s="360" t="s">
        <v>151</v>
      </c>
      <c r="I52" s="360" t="s">
        <v>583</v>
      </c>
      <c r="J52" s="360"/>
      <c r="K52" s="360"/>
      <c r="L52" s="360"/>
    </row>
    <row r="53" ht="16.5" spans="1:12">
      <c r="A53" s="218">
        <v>48</v>
      </c>
      <c r="B53" s="360" t="s">
        <v>690</v>
      </c>
      <c r="C53" s="218" t="s">
        <v>165</v>
      </c>
      <c r="D53" s="371">
        <v>30</v>
      </c>
      <c r="E53" s="402" t="s">
        <v>497</v>
      </c>
      <c r="F53" s="360" t="s">
        <v>566</v>
      </c>
      <c r="G53" s="360" t="s">
        <v>157</v>
      </c>
      <c r="H53" s="360" t="s">
        <v>151</v>
      </c>
      <c r="I53" s="360" t="s">
        <v>583</v>
      </c>
      <c r="J53" s="360"/>
      <c r="K53" s="360"/>
      <c r="L53" s="360"/>
    </row>
    <row r="54" ht="33" spans="1:12">
      <c r="A54" s="218">
        <v>49</v>
      </c>
      <c r="B54" s="360" t="s">
        <v>691</v>
      </c>
      <c r="C54" s="218" t="s">
        <v>171</v>
      </c>
      <c r="D54" s="371">
        <v>341</v>
      </c>
      <c r="E54" s="402" t="s">
        <v>499</v>
      </c>
      <c r="F54" s="360" t="s">
        <v>566</v>
      </c>
      <c r="G54" s="360" t="s">
        <v>157</v>
      </c>
      <c r="H54" s="360" t="s">
        <v>151</v>
      </c>
      <c r="I54" s="360" t="s">
        <v>583</v>
      </c>
      <c r="J54" s="360"/>
      <c r="K54" s="360"/>
      <c r="L54" s="360"/>
    </row>
    <row r="55" ht="33" spans="1:12">
      <c r="A55" s="218">
        <v>50</v>
      </c>
      <c r="B55" s="360" t="s">
        <v>692</v>
      </c>
      <c r="C55" s="218" t="s">
        <v>171</v>
      </c>
      <c r="D55" s="371">
        <v>16</v>
      </c>
      <c r="E55" s="402" t="s">
        <v>501</v>
      </c>
      <c r="F55" s="360" t="s">
        <v>566</v>
      </c>
      <c r="G55" s="360" t="s">
        <v>157</v>
      </c>
      <c r="H55" s="360" t="s">
        <v>151</v>
      </c>
      <c r="I55" s="360" t="s">
        <v>583</v>
      </c>
      <c r="J55" s="360"/>
      <c r="K55" s="360"/>
      <c r="L55" s="360"/>
    </row>
    <row r="56" ht="16.5" spans="1:12">
      <c r="A56" s="218">
        <v>51</v>
      </c>
      <c r="B56" s="360" t="s">
        <v>677</v>
      </c>
      <c r="C56" s="218" t="s">
        <v>165</v>
      </c>
      <c r="D56" s="371">
        <v>40</v>
      </c>
      <c r="E56" s="402" t="s">
        <v>637</v>
      </c>
      <c r="F56" s="360" t="s">
        <v>566</v>
      </c>
      <c r="G56" s="360" t="s">
        <v>157</v>
      </c>
      <c r="H56" s="360" t="s">
        <v>151</v>
      </c>
      <c r="I56" s="360" t="s">
        <v>583</v>
      </c>
      <c r="J56" s="360"/>
      <c r="K56" s="360"/>
      <c r="L56" s="360"/>
    </row>
    <row r="57" ht="33" spans="1:12">
      <c r="A57" s="218">
        <v>52</v>
      </c>
      <c r="B57" s="360" t="s">
        <v>337</v>
      </c>
      <c r="C57" s="218" t="s">
        <v>216</v>
      </c>
      <c r="D57" s="371">
        <v>257</v>
      </c>
      <c r="E57" s="402" t="s">
        <v>639</v>
      </c>
      <c r="F57" s="360" t="s">
        <v>566</v>
      </c>
      <c r="G57" s="360" t="s">
        <v>157</v>
      </c>
      <c r="H57" s="360" t="s">
        <v>151</v>
      </c>
      <c r="I57" s="360" t="s">
        <v>583</v>
      </c>
      <c r="J57" s="360"/>
      <c r="K57" s="360"/>
      <c r="L57" s="360"/>
    </row>
    <row r="58" ht="16.5" spans="1:12">
      <c r="A58" s="218">
        <v>53</v>
      </c>
      <c r="B58" s="360" t="s">
        <v>339</v>
      </c>
      <c r="C58" s="218" t="s">
        <v>216</v>
      </c>
      <c r="D58" s="371">
        <v>290</v>
      </c>
      <c r="E58" s="402" t="s">
        <v>641</v>
      </c>
      <c r="F58" s="360" t="s">
        <v>566</v>
      </c>
      <c r="G58" s="360" t="s">
        <v>157</v>
      </c>
      <c r="H58" s="360" t="s">
        <v>151</v>
      </c>
      <c r="I58" s="360" t="s">
        <v>583</v>
      </c>
      <c r="J58" s="360"/>
      <c r="K58" s="360"/>
      <c r="L58" s="360"/>
    </row>
    <row r="59" ht="16.5" spans="1:12">
      <c r="A59" s="218">
        <v>54</v>
      </c>
      <c r="B59" s="360" t="s">
        <v>339</v>
      </c>
      <c r="C59" s="218" t="s">
        <v>216</v>
      </c>
      <c r="D59" s="371">
        <v>208</v>
      </c>
      <c r="E59" s="402" t="s">
        <v>693</v>
      </c>
      <c r="F59" s="360" t="s">
        <v>566</v>
      </c>
      <c r="G59" s="360" t="s">
        <v>157</v>
      </c>
      <c r="H59" s="360" t="s">
        <v>151</v>
      </c>
      <c r="I59" s="360" t="s">
        <v>583</v>
      </c>
      <c r="J59" s="360"/>
      <c r="K59" s="360"/>
      <c r="L59" s="360"/>
    </row>
    <row r="60" ht="16.5" spans="1:12">
      <c r="A60" s="218">
        <v>55</v>
      </c>
      <c r="B60" s="360" t="s">
        <v>694</v>
      </c>
      <c r="C60" s="218" t="s">
        <v>216</v>
      </c>
      <c r="D60" s="371">
        <v>29.54</v>
      </c>
      <c r="E60" s="402" t="s">
        <v>510</v>
      </c>
      <c r="F60" s="360" t="s">
        <v>566</v>
      </c>
      <c r="G60" s="360" t="s">
        <v>157</v>
      </c>
      <c r="H60" s="360" t="s">
        <v>151</v>
      </c>
      <c r="I60" s="360" t="s">
        <v>583</v>
      </c>
      <c r="J60" s="360"/>
      <c r="K60" s="360"/>
      <c r="L60" s="360"/>
    </row>
    <row r="61" ht="16.5" spans="1:12">
      <c r="A61" s="218">
        <v>56</v>
      </c>
      <c r="B61" s="360" t="s">
        <v>694</v>
      </c>
      <c r="C61" s="218" t="s">
        <v>216</v>
      </c>
      <c r="D61" s="371">
        <v>29.52</v>
      </c>
      <c r="E61" s="402" t="s">
        <v>512</v>
      </c>
      <c r="F61" s="360" t="s">
        <v>566</v>
      </c>
      <c r="G61" s="360" t="s">
        <v>157</v>
      </c>
      <c r="H61" s="360" t="s">
        <v>151</v>
      </c>
      <c r="I61" s="360" t="s">
        <v>583</v>
      </c>
      <c r="J61" s="360"/>
      <c r="K61" s="360"/>
      <c r="L61" s="360"/>
    </row>
    <row r="62" ht="16.5" spans="1:12">
      <c r="A62" s="218">
        <v>57</v>
      </c>
      <c r="B62" s="360" t="s">
        <v>456</v>
      </c>
      <c r="C62" s="218" t="s">
        <v>216</v>
      </c>
      <c r="D62" s="371">
        <v>46</v>
      </c>
      <c r="E62" s="402" t="s">
        <v>513</v>
      </c>
      <c r="F62" s="360" t="s">
        <v>566</v>
      </c>
      <c r="G62" s="360" t="s">
        <v>157</v>
      </c>
      <c r="H62" s="360" t="s">
        <v>151</v>
      </c>
      <c r="I62" s="360" t="s">
        <v>583</v>
      </c>
      <c r="J62" s="360"/>
      <c r="K62" s="360"/>
      <c r="L62" s="360"/>
    </row>
    <row r="63" ht="16.5" spans="1:12">
      <c r="A63" s="218">
        <v>58</v>
      </c>
      <c r="B63" s="360" t="s">
        <v>522</v>
      </c>
      <c r="C63" s="218" t="s">
        <v>315</v>
      </c>
      <c r="D63" s="371">
        <v>28.92</v>
      </c>
      <c r="E63" s="402" t="s">
        <v>514</v>
      </c>
      <c r="F63" s="360" t="s">
        <v>566</v>
      </c>
      <c r="G63" s="360" t="s">
        <v>157</v>
      </c>
      <c r="H63" s="360" t="s">
        <v>151</v>
      </c>
      <c r="I63" s="360" t="s">
        <v>583</v>
      </c>
      <c r="J63" s="360"/>
      <c r="K63" s="360"/>
      <c r="L63" s="360"/>
    </row>
    <row r="64" ht="33" spans="1:12">
      <c r="A64" s="218">
        <v>59</v>
      </c>
      <c r="B64" s="360" t="s">
        <v>695</v>
      </c>
      <c r="C64" s="218" t="s">
        <v>181</v>
      </c>
      <c r="D64" s="371">
        <v>701</v>
      </c>
      <c r="E64" s="402" t="s">
        <v>696</v>
      </c>
      <c r="F64" s="360" t="s">
        <v>561</v>
      </c>
      <c r="G64" s="360" t="s">
        <v>151</v>
      </c>
      <c r="H64" s="360" t="s">
        <v>157</v>
      </c>
      <c r="I64" s="360" t="s">
        <v>583</v>
      </c>
      <c r="J64" s="360"/>
      <c r="K64" s="360"/>
      <c r="L64" s="360"/>
    </row>
    <row r="65" ht="49.5" spans="1:12">
      <c r="A65" s="218">
        <v>60</v>
      </c>
      <c r="B65" s="360" t="s">
        <v>603</v>
      </c>
      <c r="C65" s="218" t="s">
        <v>165</v>
      </c>
      <c r="D65" s="371">
        <v>255</v>
      </c>
      <c r="E65" s="402" t="s">
        <v>697</v>
      </c>
      <c r="F65" s="360" t="s">
        <v>561</v>
      </c>
      <c r="G65" s="360" t="s">
        <v>151</v>
      </c>
      <c r="H65" s="360" t="s">
        <v>157</v>
      </c>
      <c r="I65" s="360" t="s">
        <v>583</v>
      </c>
      <c r="J65" s="360"/>
      <c r="K65" s="360"/>
      <c r="L65" s="360"/>
    </row>
    <row r="66" ht="16.5" spans="1:12">
      <c r="A66" s="218">
        <v>61</v>
      </c>
      <c r="B66" s="360" t="s">
        <v>698</v>
      </c>
      <c r="C66" s="218" t="s">
        <v>216</v>
      </c>
      <c r="D66" s="371">
        <v>154</v>
      </c>
      <c r="E66" s="402" t="s">
        <v>519</v>
      </c>
      <c r="F66" s="360" t="s">
        <v>566</v>
      </c>
      <c r="G66" s="360" t="s">
        <v>157</v>
      </c>
      <c r="H66" s="360" t="s">
        <v>151</v>
      </c>
      <c r="I66" s="360" t="s">
        <v>583</v>
      </c>
      <c r="J66" s="360"/>
      <c r="K66" s="360"/>
      <c r="L66" s="360"/>
    </row>
    <row r="67" ht="16.5" spans="1:12">
      <c r="A67" s="218">
        <v>62</v>
      </c>
      <c r="B67" s="360" t="s">
        <v>699</v>
      </c>
      <c r="C67" s="218" t="s">
        <v>216</v>
      </c>
      <c r="D67" s="371">
        <v>53</v>
      </c>
      <c r="E67" s="402" t="s">
        <v>700</v>
      </c>
      <c r="F67" s="360" t="s">
        <v>566</v>
      </c>
      <c r="G67" s="360" t="s">
        <v>157</v>
      </c>
      <c r="H67" s="360" t="s">
        <v>151</v>
      </c>
      <c r="I67" s="360" t="s">
        <v>583</v>
      </c>
      <c r="J67" s="360"/>
      <c r="K67" s="360"/>
      <c r="L67" s="360"/>
    </row>
    <row r="68" ht="16.5" spans="1:12">
      <c r="A68" s="218">
        <v>63</v>
      </c>
      <c r="B68" s="360" t="s">
        <v>701</v>
      </c>
      <c r="C68" s="218" t="s">
        <v>216</v>
      </c>
      <c r="D68" s="371">
        <v>12</v>
      </c>
      <c r="E68" s="402" t="s">
        <v>702</v>
      </c>
      <c r="F68" s="360" t="s">
        <v>566</v>
      </c>
      <c r="G68" s="360" t="s">
        <v>157</v>
      </c>
      <c r="H68" s="360" t="s">
        <v>151</v>
      </c>
      <c r="I68" s="360" t="s">
        <v>583</v>
      </c>
      <c r="J68" s="360"/>
      <c r="K68" s="360"/>
      <c r="L68" s="360"/>
    </row>
    <row r="69" ht="16.5" spans="1:12">
      <c r="A69" s="218">
        <v>64</v>
      </c>
      <c r="B69" s="360" t="s">
        <v>464</v>
      </c>
      <c r="C69" s="218" t="s">
        <v>216</v>
      </c>
      <c r="D69" s="371">
        <v>21</v>
      </c>
      <c r="E69" s="402" t="s">
        <v>703</v>
      </c>
      <c r="F69" s="360" t="s">
        <v>566</v>
      </c>
      <c r="G69" s="360" t="s">
        <v>157</v>
      </c>
      <c r="H69" s="360" t="s">
        <v>151</v>
      </c>
      <c r="I69" s="360" t="s">
        <v>583</v>
      </c>
      <c r="J69" s="360"/>
      <c r="K69" s="360"/>
      <c r="L69" s="360"/>
    </row>
    <row r="70" ht="16.5" spans="1:12">
      <c r="A70" s="218">
        <v>65</v>
      </c>
      <c r="B70" s="360" t="s">
        <v>464</v>
      </c>
      <c r="C70" s="218" t="s">
        <v>216</v>
      </c>
      <c r="D70" s="371">
        <v>77</v>
      </c>
      <c r="E70" s="402" t="s">
        <v>704</v>
      </c>
      <c r="F70" s="360" t="s">
        <v>566</v>
      </c>
      <c r="G70" s="360" t="s">
        <v>157</v>
      </c>
      <c r="H70" s="360" t="s">
        <v>151</v>
      </c>
      <c r="I70" s="360" t="s">
        <v>583</v>
      </c>
      <c r="J70" s="360"/>
      <c r="K70" s="360"/>
      <c r="L70" s="360"/>
    </row>
    <row r="71" ht="16.5" spans="1:12">
      <c r="A71" s="218">
        <v>66</v>
      </c>
      <c r="B71" s="360" t="s">
        <v>464</v>
      </c>
      <c r="C71" s="218" t="s">
        <v>216</v>
      </c>
      <c r="D71" s="371">
        <v>17</v>
      </c>
      <c r="E71" s="402" t="s">
        <v>527</v>
      </c>
      <c r="F71" s="360" t="s">
        <v>566</v>
      </c>
      <c r="G71" s="360" t="s">
        <v>157</v>
      </c>
      <c r="H71" s="360" t="s">
        <v>151</v>
      </c>
      <c r="I71" s="360" t="s">
        <v>583</v>
      </c>
      <c r="J71" s="360"/>
      <c r="K71" s="360"/>
      <c r="L71" s="360"/>
    </row>
    <row r="72" ht="33" spans="1:12">
      <c r="A72" s="218">
        <v>67</v>
      </c>
      <c r="B72" s="360" t="s">
        <v>705</v>
      </c>
      <c r="C72" s="218" t="s">
        <v>216</v>
      </c>
      <c r="D72" s="371">
        <v>68</v>
      </c>
      <c r="E72" s="402" t="s">
        <v>528</v>
      </c>
      <c r="F72" s="360" t="s">
        <v>566</v>
      </c>
      <c r="G72" s="360" t="s">
        <v>157</v>
      </c>
      <c r="H72" s="360" t="s">
        <v>151</v>
      </c>
      <c r="I72" s="360" t="s">
        <v>583</v>
      </c>
      <c r="J72" s="360"/>
      <c r="K72" s="360"/>
      <c r="L72" s="360"/>
    </row>
    <row r="73" ht="33" spans="1:12">
      <c r="A73" s="218">
        <v>68</v>
      </c>
      <c r="B73" s="360" t="s">
        <v>706</v>
      </c>
      <c r="C73" s="218" t="s">
        <v>171</v>
      </c>
      <c r="D73" s="371">
        <v>12100</v>
      </c>
      <c r="E73" s="402" t="s">
        <v>707</v>
      </c>
      <c r="F73" s="360" t="s">
        <v>561</v>
      </c>
      <c r="G73" s="360" t="s">
        <v>157</v>
      </c>
      <c r="H73" s="360" t="s">
        <v>151</v>
      </c>
      <c r="I73" s="360" t="s">
        <v>583</v>
      </c>
      <c r="J73" s="360"/>
      <c r="K73" s="360"/>
      <c r="L73" s="360"/>
    </row>
    <row r="74" ht="33" spans="1:12">
      <c r="A74" s="218">
        <v>69</v>
      </c>
      <c r="B74" s="360" t="s">
        <v>708</v>
      </c>
      <c r="C74" s="218" t="s">
        <v>171</v>
      </c>
      <c r="D74" s="371">
        <v>1180</v>
      </c>
      <c r="E74" s="402" t="s">
        <v>532</v>
      </c>
      <c r="F74" s="360" t="s">
        <v>566</v>
      </c>
      <c r="G74" s="360" t="s">
        <v>151</v>
      </c>
      <c r="H74" s="360" t="s">
        <v>157</v>
      </c>
      <c r="I74" s="360" t="s">
        <v>583</v>
      </c>
      <c r="J74" s="360"/>
      <c r="K74" s="360"/>
      <c r="L74" s="360"/>
    </row>
    <row r="75" ht="49.5" spans="1:12">
      <c r="A75" s="218">
        <v>70</v>
      </c>
      <c r="B75" s="360" t="s">
        <v>709</v>
      </c>
      <c r="C75" s="218" t="s">
        <v>216</v>
      </c>
      <c r="D75" s="403">
        <v>3354</v>
      </c>
      <c r="E75" s="402" t="s">
        <v>533</v>
      </c>
      <c r="F75" s="360" t="s">
        <v>566</v>
      </c>
      <c r="G75" s="360" t="s">
        <v>157</v>
      </c>
      <c r="H75" s="360" t="s">
        <v>151</v>
      </c>
      <c r="I75" s="360"/>
      <c r="J75" s="360"/>
      <c r="K75" s="360"/>
      <c r="L75" s="360"/>
    </row>
    <row r="76" ht="16.5" spans="1:12">
      <c r="A76" s="218">
        <v>71</v>
      </c>
      <c r="B76" s="360" t="s">
        <v>710</v>
      </c>
      <c r="C76" s="218" t="s">
        <v>315</v>
      </c>
      <c r="D76" s="371">
        <v>460</v>
      </c>
      <c r="E76" s="402" t="s">
        <v>534</v>
      </c>
      <c r="F76" s="360" t="s">
        <v>561</v>
      </c>
      <c r="G76" s="360" t="s">
        <v>157</v>
      </c>
      <c r="H76" s="360" t="s">
        <v>151</v>
      </c>
      <c r="I76" s="360"/>
      <c r="J76" s="360"/>
      <c r="K76" s="360"/>
      <c r="L76" s="360"/>
    </row>
    <row r="77" spans="1:12">
      <c r="D77" s="255">
        <f>SUM(D5:D76)</f>
        <v>89283.35</v>
      </c>
    </row>
  </sheetData>
  <mergeCells count="2">
    <mergeCell ref="A1:I1"/>
    <mergeCell ref="A2:I2"/>
  </mergeCells>
  <dataValidations count="3">
    <dataValidation type="list" allowBlank="1" showInputMessage="1" showErrorMessage="1" sqref="C1:C76">
      <formula1>"材料费,机械费,工资,福利费,招待费,差旅费,车辆费,办公费,租赁费,水电费,其他,安全费"</formula1>
    </dataValidation>
    <dataValidation type="list" allowBlank="1" showInputMessage="1" showErrorMessage="1" sqref="F1:F4">
      <formula1>"是,否"</formula1>
    </dataValidation>
    <dataValidation type="list" allowBlank="1" showInputMessage="1" showErrorMessage="1" sqref="F5:F76">
      <formula1>"有,无"</formula1>
    </dataValidation>
  </dataValidations>
  <pageMargins left="0.75" right="0.75" top="1" bottom="1" header="0.5" footer="0.5"/>
  <pageSetup paperSize="9" orientation="portrait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68"/>
  <sheetViews>
    <sheetView topLeftCell="A58" workbookViewId="0">
      <selection activeCell="E68" sqref="E68"/>
    </sheetView>
  </sheetViews>
  <sheetFormatPr defaultColWidth="9" defaultRowHeight="13.5"/>
  <cols>
    <col min="2" max="2" width="26.6666666666667" customWidth="1"/>
    <col min="4" max="6" width="12.775" customWidth="1"/>
    <col min="8" max="8" width="10.5583333333333" customWidth="1"/>
    <col min="9" max="9" width="9.66666666666667"/>
    <col min="11" max="11" width="15" customWidth="1"/>
    <col min="12" max="12" width="16.1083333333333" style="312" customWidth="1"/>
  </cols>
  <sheetData>
    <row r="1" ht="34.8" customHeight="1" spans="1:12">
      <c r="A1" s="268" t="s">
        <v>136</v>
      </c>
      <c r="B1" s="269"/>
      <c r="C1" s="269"/>
      <c r="D1" s="269"/>
      <c r="E1" s="269"/>
      <c r="F1" s="269"/>
      <c r="G1" s="270"/>
      <c r="H1" s="269"/>
      <c r="I1" s="269"/>
      <c r="J1" s="269"/>
      <c r="K1" s="269"/>
    </row>
    <row r="2" spans="1:12">
      <c r="A2" s="271" t="s">
        <v>711</v>
      </c>
      <c r="B2" s="271"/>
      <c r="C2" s="271"/>
      <c r="D2" s="271"/>
      <c r="E2" s="271"/>
      <c r="F2" s="271"/>
      <c r="G2" s="272"/>
      <c r="H2" s="271"/>
      <c r="I2" s="271"/>
      <c r="J2" s="271"/>
      <c r="K2" s="271"/>
    </row>
    <row r="3" ht="24" spans="1:12">
      <c r="A3" s="218" t="s">
        <v>138</v>
      </c>
      <c r="B3" s="218" t="s">
        <v>139</v>
      </c>
      <c r="C3" s="218" t="s">
        <v>140</v>
      </c>
      <c r="D3" s="218" t="s">
        <v>141</v>
      </c>
      <c r="E3" s="218" t="s">
        <v>712</v>
      </c>
      <c r="F3" s="218" t="s">
        <v>713</v>
      </c>
      <c r="G3" s="219" t="s">
        <v>142</v>
      </c>
      <c r="H3" s="218" t="s">
        <v>143</v>
      </c>
      <c r="I3" s="218" t="s">
        <v>144</v>
      </c>
      <c r="J3" s="218" t="s">
        <v>145</v>
      </c>
      <c r="K3" s="218" t="s">
        <v>3</v>
      </c>
      <c r="L3" s="323" t="s">
        <v>714</v>
      </c>
    </row>
    <row r="4" ht="16.5" spans="1:12">
      <c r="A4" s="218">
        <v>0</v>
      </c>
      <c r="B4" s="218" t="s">
        <v>423</v>
      </c>
      <c r="C4" s="218"/>
      <c r="D4" s="371">
        <v>63766.65</v>
      </c>
      <c r="E4" s="371"/>
      <c r="F4" s="371"/>
      <c r="G4" s="219"/>
      <c r="H4" s="218"/>
      <c r="I4" s="218"/>
      <c r="J4" s="218"/>
      <c r="K4" s="218"/>
      <c r="L4" s="50"/>
    </row>
    <row r="5" ht="16.5" spans="1:12">
      <c r="A5" s="218">
        <v>1</v>
      </c>
      <c r="B5" s="360" t="s">
        <v>715</v>
      </c>
      <c r="C5" s="218" t="s">
        <v>216</v>
      </c>
      <c r="D5" s="371">
        <v>10</v>
      </c>
      <c r="E5" s="371">
        <v>10</v>
      </c>
      <c r="F5" s="371">
        <f t="shared" ref="F5:F63" si="0">D5-E5</f>
        <v>0</v>
      </c>
      <c r="G5" s="219" t="s">
        <v>425</v>
      </c>
      <c r="H5" s="360" t="s">
        <v>566</v>
      </c>
      <c r="I5" s="360" t="s">
        <v>573</v>
      </c>
      <c r="J5" s="360" t="s">
        <v>157</v>
      </c>
      <c r="K5" s="360" t="s">
        <v>583</v>
      </c>
      <c r="L5" s="372"/>
    </row>
    <row r="6" ht="16.5" spans="1:12">
      <c r="A6" s="193">
        <v>2</v>
      </c>
      <c r="B6" s="383" t="s">
        <v>716</v>
      </c>
      <c r="C6" s="193" t="s">
        <v>216</v>
      </c>
      <c r="D6" s="384">
        <v>150</v>
      </c>
      <c r="E6" s="384">
        <v>0</v>
      </c>
      <c r="F6" s="384">
        <f t="shared" si="0"/>
        <v>150</v>
      </c>
      <c r="G6" s="219" t="s">
        <v>201</v>
      </c>
      <c r="H6" s="360" t="s">
        <v>566</v>
      </c>
      <c r="I6" s="360" t="s">
        <v>573</v>
      </c>
      <c r="J6" s="360" t="s">
        <v>157</v>
      </c>
      <c r="K6" s="360" t="s">
        <v>583</v>
      </c>
      <c r="L6" s="372" t="s">
        <v>717</v>
      </c>
    </row>
    <row r="7" ht="16.5" spans="1:12">
      <c r="A7" s="218">
        <v>3</v>
      </c>
      <c r="B7" s="360" t="s">
        <v>337</v>
      </c>
      <c r="C7" s="218" t="s">
        <v>216</v>
      </c>
      <c r="D7" s="371">
        <v>260</v>
      </c>
      <c r="E7" s="371">
        <v>260</v>
      </c>
      <c r="F7" s="371">
        <f t="shared" si="0"/>
        <v>0</v>
      </c>
      <c r="G7" s="219" t="s">
        <v>585</v>
      </c>
      <c r="H7" s="360" t="s">
        <v>566</v>
      </c>
      <c r="I7" s="360" t="s">
        <v>573</v>
      </c>
      <c r="J7" s="360" t="s">
        <v>157</v>
      </c>
      <c r="K7" s="360" t="s">
        <v>583</v>
      </c>
      <c r="L7" s="372"/>
    </row>
    <row r="8" ht="16.5" spans="1:12">
      <c r="A8" s="218">
        <v>4</v>
      </c>
      <c r="B8" s="360" t="s">
        <v>337</v>
      </c>
      <c r="C8" s="218" t="s">
        <v>216</v>
      </c>
      <c r="D8" s="371">
        <v>210</v>
      </c>
      <c r="E8" s="371">
        <v>210</v>
      </c>
      <c r="F8" s="371">
        <f t="shared" si="0"/>
        <v>0</v>
      </c>
      <c r="G8" s="219" t="s">
        <v>430</v>
      </c>
      <c r="H8" s="360" t="s">
        <v>566</v>
      </c>
      <c r="I8" s="360" t="s">
        <v>157</v>
      </c>
      <c r="J8" s="360" t="s">
        <v>573</v>
      </c>
      <c r="K8" s="360" t="s">
        <v>583</v>
      </c>
      <c r="L8" s="372"/>
    </row>
    <row r="9" ht="16.5" spans="1:12">
      <c r="A9" s="193">
        <v>5</v>
      </c>
      <c r="B9" s="383" t="s">
        <v>718</v>
      </c>
      <c r="C9" s="193" t="s">
        <v>216</v>
      </c>
      <c r="D9" s="384">
        <v>160</v>
      </c>
      <c r="E9" s="384">
        <v>0</v>
      </c>
      <c r="F9" s="384">
        <f t="shared" si="0"/>
        <v>160</v>
      </c>
      <c r="G9" s="219" t="s">
        <v>204</v>
      </c>
      <c r="H9" s="360" t="s">
        <v>566</v>
      </c>
      <c r="I9" s="360" t="s">
        <v>157</v>
      </c>
      <c r="J9" s="360" t="s">
        <v>151</v>
      </c>
      <c r="K9" s="360" t="s">
        <v>583</v>
      </c>
      <c r="L9" s="372" t="s">
        <v>717</v>
      </c>
    </row>
    <row r="10" ht="16.5" spans="1:12">
      <c r="A10" s="218">
        <v>6</v>
      </c>
      <c r="B10" s="360" t="s">
        <v>719</v>
      </c>
      <c r="C10" s="218" t="s">
        <v>181</v>
      </c>
      <c r="D10" s="371">
        <v>3720</v>
      </c>
      <c r="E10" s="371">
        <v>3720</v>
      </c>
      <c r="F10" s="371">
        <f t="shared" si="0"/>
        <v>0</v>
      </c>
      <c r="G10" s="219" t="s">
        <v>433</v>
      </c>
      <c r="H10" s="360" t="s">
        <v>561</v>
      </c>
      <c r="I10" s="360" t="s">
        <v>720</v>
      </c>
      <c r="J10" s="360" t="s">
        <v>157</v>
      </c>
      <c r="K10" s="360" t="s">
        <v>583</v>
      </c>
      <c r="L10" s="50"/>
    </row>
    <row r="11" ht="16.5" spans="1:12">
      <c r="A11" s="218">
        <v>7</v>
      </c>
      <c r="B11" s="360" t="s">
        <v>721</v>
      </c>
      <c r="C11" s="218" t="s">
        <v>181</v>
      </c>
      <c r="D11" s="371">
        <v>120</v>
      </c>
      <c r="E11" s="371">
        <v>120</v>
      </c>
      <c r="F11" s="371">
        <f t="shared" si="0"/>
        <v>0</v>
      </c>
      <c r="G11" s="219" t="s">
        <v>435</v>
      </c>
      <c r="H11" s="360" t="s">
        <v>566</v>
      </c>
      <c r="I11" s="360" t="s">
        <v>157</v>
      </c>
      <c r="J11" s="360" t="s">
        <v>151</v>
      </c>
      <c r="K11" s="360" t="s">
        <v>583</v>
      </c>
      <c r="L11" s="61"/>
    </row>
    <row r="12" ht="16.5" spans="1:12">
      <c r="A12" s="218">
        <v>8</v>
      </c>
      <c r="B12" s="360" t="s">
        <v>337</v>
      </c>
      <c r="C12" s="218" t="s">
        <v>216</v>
      </c>
      <c r="D12" s="371">
        <v>256</v>
      </c>
      <c r="E12" s="371">
        <v>256</v>
      </c>
      <c r="F12" s="371">
        <f t="shared" si="0"/>
        <v>0</v>
      </c>
      <c r="G12" s="219" t="s">
        <v>246</v>
      </c>
      <c r="H12" s="360" t="s">
        <v>566</v>
      </c>
      <c r="I12" s="360" t="s">
        <v>573</v>
      </c>
      <c r="J12" s="360" t="s">
        <v>157</v>
      </c>
      <c r="K12" s="360" t="s">
        <v>583</v>
      </c>
      <c r="L12" s="61"/>
    </row>
    <row r="13" ht="16.5" spans="1:12">
      <c r="A13" s="218">
        <v>9</v>
      </c>
      <c r="B13" s="360" t="s">
        <v>722</v>
      </c>
      <c r="C13" s="218" t="s">
        <v>315</v>
      </c>
      <c r="D13" s="371">
        <v>386.3</v>
      </c>
      <c r="E13" s="371">
        <v>386.3</v>
      </c>
      <c r="F13" s="371">
        <f t="shared" si="0"/>
        <v>0</v>
      </c>
      <c r="G13" s="219" t="s">
        <v>723</v>
      </c>
      <c r="H13" s="360" t="s">
        <v>561</v>
      </c>
      <c r="I13" s="360" t="s">
        <v>154</v>
      </c>
      <c r="J13" s="360" t="s">
        <v>157</v>
      </c>
      <c r="K13" s="360" t="s">
        <v>583</v>
      </c>
      <c r="L13" s="50"/>
    </row>
    <row r="14" ht="16.5" spans="1:12">
      <c r="A14" s="218">
        <v>10</v>
      </c>
      <c r="B14" s="360" t="s">
        <v>724</v>
      </c>
      <c r="C14" s="218" t="s">
        <v>165</v>
      </c>
      <c r="D14" s="376">
        <v>1700</v>
      </c>
      <c r="E14" s="371">
        <v>1700</v>
      </c>
      <c r="F14" s="371">
        <f t="shared" si="0"/>
        <v>0</v>
      </c>
      <c r="G14" s="219" t="s">
        <v>259</v>
      </c>
      <c r="H14" s="360" t="s">
        <v>566</v>
      </c>
      <c r="I14" s="360" t="s">
        <v>157</v>
      </c>
      <c r="J14" s="360" t="s">
        <v>151</v>
      </c>
      <c r="K14" s="360" t="s">
        <v>583</v>
      </c>
      <c r="L14" s="61"/>
    </row>
    <row r="15" ht="24" spans="1:12">
      <c r="A15" s="218">
        <v>11</v>
      </c>
      <c r="B15" s="360" t="s">
        <v>725</v>
      </c>
      <c r="C15" s="218" t="s">
        <v>159</v>
      </c>
      <c r="D15" s="371">
        <v>800</v>
      </c>
      <c r="E15" s="371">
        <v>800</v>
      </c>
      <c r="F15" s="371">
        <f t="shared" si="0"/>
        <v>0</v>
      </c>
      <c r="G15" s="219" t="s">
        <v>726</v>
      </c>
      <c r="H15" s="360" t="s">
        <v>561</v>
      </c>
      <c r="I15" s="360" t="s">
        <v>157</v>
      </c>
      <c r="J15" s="360" t="s">
        <v>151</v>
      </c>
      <c r="K15" s="360" t="s">
        <v>583</v>
      </c>
      <c r="L15" s="50"/>
    </row>
    <row r="16" ht="24" spans="1:12">
      <c r="A16" s="218">
        <v>12</v>
      </c>
      <c r="B16" s="360" t="s">
        <v>727</v>
      </c>
      <c r="C16" s="218" t="s">
        <v>165</v>
      </c>
      <c r="D16" s="371">
        <v>26</v>
      </c>
      <c r="E16" s="371">
        <v>26</v>
      </c>
      <c r="F16" s="371">
        <f t="shared" si="0"/>
        <v>0</v>
      </c>
      <c r="G16" s="219" t="s">
        <v>443</v>
      </c>
      <c r="H16" s="360" t="s">
        <v>566</v>
      </c>
      <c r="I16" s="360" t="s">
        <v>157</v>
      </c>
      <c r="J16" s="360" t="s">
        <v>151</v>
      </c>
      <c r="K16" s="360" t="s">
        <v>583</v>
      </c>
      <c r="L16" s="61"/>
    </row>
    <row r="17" ht="16.5" spans="1:12">
      <c r="A17" s="218">
        <v>13</v>
      </c>
      <c r="B17" s="360" t="s">
        <v>728</v>
      </c>
      <c r="C17" s="218" t="s">
        <v>200</v>
      </c>
      <c r="D17" s="371">
        <v>16</v>
      </c>
      <c r="E17" s="371">
        <v>16</v>
      </c>
      <c r="F17" s="371">
        <f t="shared" si="0"/>
        <v>0</v>
      </c>
      <c r="G17" s="219" t="s">
        <v>316</v>
      </c>
      <c r="H17" s="360" t="s">
        <v>566</v>
      </c>
      <c r="I17" s="360" t="s">
        <v>157</v>
      </c>
      <c r="J17" s="360" t="s">
        <v>151</v>
      </c>
      <c r="K17" s="360" t="s">
        <v>583</v>
      </c>
      <c r="L17" s="61"/>
    </row>
    <row r="18" ht="16.5" spans="1:12">
      <c r="A18" s="193">
        <v>14</v>
      </c>
      <c r="B18" s="383" t="s">
        <v>729</v>
      </c>
      <c r="C18" s="193" t="s">
        <v>216</v>
      </c>
      <c r="D18" s="384">
        <v>85</v>
      </c>
      <c r="E18" s="384">
        <v>0</v>
      </c>
      <c r="F18" s="384">
        <f t="shared" si="0"/>
        <v>85</v>
      </c>
      <c r="G18" s="219" t="s">
        <v>320</v>
      </c>
      <c r="H18" s="360" t="s">
        <v>566</v>
      </c>
      <c r="I18" s="360" t="s">
        <v>157</v>
      </c>
      <c r="J18" s="360" t="s">
        <v>151</v>
      </c>
      <c r="K18" s="360" t="s">
        <v>583</v>
      </c>
      <c r="L18" s="372" t="s">
        <v>717</v>
      </c>
    </row>
    <row r="19" ht="16.5" spans="1:12">
      <c r="A19" s="218">
        <v>15</v>
      </c>
      <c r="B19" s="360" t="s">
        <v>730</v>
      </c>
      <c r="C19" s="218" t="s">
        <v>165</v>
      </c>
      <c r="D19" s="371">
        <v>23</v>
      </c>
      <c r="E19" s="371">
        <v>23</v>
      </c>
      <c r="F19" s="371">
        <f t="shared" si="0"/>
        <v>0</v>
      </c>
      <c r="G19" s="219" t="s">
        <v>446</v>
      </c>
      <c r="H19" s="360" t="s">
        <v>561</v>
      </c>
      <c r="I19" s="360" t="s">
        <v>157</v>
      </c>
      <c r="J19" s="360" t="s">
        <v>151</v>
      </c>
      <c r="K19" s="360" t="s">
        <v>583</v>
      </c>
      <c r="L19" s="50"/>
    </row>
    <row r="20" ht="33" spans="1:12">
      <c r="A20" s="218">
        <v>16</v>
      </c>
      <c r="B20" s="360" t="s">
        <v>731</v>
      </c>
      <c r="C20" s="218" t="s">
        <v>171</v>
      </c>
      <c r="D20" s="371">
        <v>1275</v>
      </c>
      <c r="E20" s="371">
        <v>1275</v>
      </c>
      <c r="F20" s="371">
        <f t="shared" si="0"/>
        <v>0</v>
      </c>
      <c r="G20" s="219" t="s">
        <v>732</v>
      </c>
      <c r="H20" s="360" t="s">
        <v>561</v>
      </c>
      <c r="I20" s="360" t="s">
        <v>157</v>
      </c>
      <c r="J20" s="360" t="s">
        <v>151</v>
      </c>
      <c r="K20" s="360" t="s">
        <v>733</v>
      </c>
      <c r="L20" s="50"/>
    </row>
    <row r="21" ht="16.5" spans="1:12">
      <c r="A21" s="218">
        <v>17</v>
      </c>
      <c r="B21" s="360" t="s">
        <v>734</v>
      </c>
      <c r="C21" s="218" t="s">
        <v>171</v>
      </c>
      <c r="D21" s="371">
        <v>350</v>
      </c>
      <c r="E21" s="371">
        <v>350</v>
      </c>
      <c r="F21" s="371">
        <f t="shared" si="0"/>
        <v>0</v>
      </c>
      <c r="G21" s="219" t="s">
        <v>344</v>
      </c>
      <c r="H21" s="360" t="s">
        <v>566</v>
      </c>
      <c r="I21" s="360" t="s">
        <v>157</v>
      </c>
      <c r="J21" s="360" t="s">
        <v>151</v>
      </c>
      <c r="K21" s="360" t="s">
        <v>583</v>
      </c>
      <c r="L21" s="61"/>
    </row>
    <row r="22" ht="24" spans="1:12">
      <c r="A22" s="218">
        <v>18</v>
      </c>
      <c r="B22" s="360" t="s">
        <v>735</v>
      </c>
      <c r="C22" s="218" t="s">
        <v>315</v>
      </c>
      <c r="D22" s="371">
        <v>200</v>
      </c>
      <c r="E22" s="371">
        <v>200</v>
      </c>
      <c r="F22" s="371">
        <f t="shared" si="0"/>
        <v>0</v>
      </c>
      <c r="G22" s="219" t="s">
        <v>597</v>
      </c>
      <c r="H22" s="360" t="s">
        <v>561</v>
      </c>
      <c r="I22" s="360" t="s">
        <v>157</v>
      </c>
      <c r="J22" s="360" t="s">
        <v>151</v>
      </c>
      <c r="K22" s="360" t="s">
        <v>583</v>
      </c>
      <c r="L22" s="50"/>
    </row>
    <row r="23" ht="24" spans="1:12">
      <c r="A23" s="218">
        <v>19</v>
      </c>
      <c r="B23" s="360" t="s">
        <v>522</v>
      </c>
      <c r="C23" s="218" t="s">
        <v>315</v>
      </c>
      <c r="D23" s="371">
        <v>315.09</v>
      </c>
      <c r="E23" s="371">
        <v>315.09</v>
      </c>
      <c r="F23" s="371">
        <f t="shared" si="0"/>
        <v>0</v>
      </c>
      <c r="G23" s="219" t="s">
        <v>736</v>
      </c>
      <c r="H23" s="360" t="s">
        <v>561</v>
      </c>
      <c r="I23" s="360" t="s">
        <v>154</v>
      </c>
      <c r="J23" s="360" t="s">
        <v>157</v>
      </c>
      <c r="K23" s="360" t="s">
        <v>583</v>
      </c>
      <c r="L23" s="50"/>
    </row>
    <row r="24" ht="24" spans="1:12">
      <c r="A24" s="218">
        <v>20</v>
      </c>
      <c r="B24" s="360" t="s">
        <v>337</v>
      </c>
      <c r="C24" s="218" t="s">
        <v>216</v>
      </c>
      <c r="D24" s="371">
        <v>139</v>
      </c>
      <c r="E24" s="371">
        <v>139</v>
      </c>
      <c r="F24" s="371">
        <f t="shared" si="0"/>
        <v>0</v>
      </c>
      <c r="G24" s="219" t="s">
        <v>660</v>
      </c>
      <c r="H24" s="360" t="s">
        <v>566</v>
      </c>
      <c r="I24" s="360" t="s">
        <v>573</v>
      </c>
      <c r="J24" s="360" t="s">
        <v>157</v>
      </c>
      <c r="K24" s="360" t="s">
        <v>583</v>
      </c>
      <c r="L24" s="61"/>
    </row>
    <row r="25" ht="24" spans="1:12">
      <c r="A25" s="218">
        <v>21</v>
      </c>
      <c r="B25" s="360" t="s">
        <v>557</v>
      </c>
      <c r="C25" s="218" t="s">
        <v>315</v>
      </c>
      <c r="D25" s="371">
        <v>1500</v>
      </c>
      <c r="E25" s="371">
        <v>1500</v>
      </c>
      <c r="F25" s="371">
        <f t="shared" si="0"/>
        <v>0</v>
      </c>
      <c r="G25" s="219" t="s">
        <v>451</v>
      </c>
      <c r="H25" s="360" t="s">
        <v>561</v>
      </c>
      <c r="I25" s="360" t="s">
        <v>151</v>
      </c>
      <c r="J25" s="360" t="s">
        <v>575</v>
      </c>
      <c r="K25" s="360" t="s">
        <v>583</v>
      </c>
      <c r="L25" s="50"/>
    </row>
    <row r="26" ht="24" spans="1:12">
      <c r="A26" s="218">
        <v>22</v>
      </c>
      <c r="B26" s="391" t="s">
        <v>548</v>
      </c>
      <c r="C26" s="392" t="s">
        <v>309</v>
      </c>
      <c r="D26" s="393">
        <v>7913.29</v>
      </c>
      <c r="E26" s="393">
        <v>7594.09</v>
      </c>
      <c r="F26" s="393">
        <f t="shared" si="0"/>
        <v>319.2</v>
      </c>
      <c r="G26" s="219" t="s">
        <v>600</v>
      </c>
      <c r="H26" s="360" t="s">
        <v>561</v>
      </c>
      <c r="I26" s="360" t="s">
        <v>151</v>
      </c>
      <c r="J26" s="360" t="s">
        <v>157</v>
      </c>
      <c r="K26" s="360" t="s">
        <v>583</v>
      </c>
      <c r="L26" s="372" t="s">
        <v>737</v>
      </c>
    </row>
    <row r="27" ht="24" spans="1:12">
      <c r="A27" s="218">
        <v>23</v>
      </c>
      <c r="B27" s="360" t="s">
        <v>337</v>
      </c>
      <c r="C27" s="218" t="s">
        <v>216</v>
      </c>
      <c r="D27" s="371">
        <v>140</v>
      </c>
      <c r="E27" s="371">
        <v>140</v>
      </c>
      <c r="F27" s="371">
        <f t="shared" si="0"/>
        <v>0</v>
      </c>
      <c r="G27" s="219" t="s">
        <v>663</v>
      </c>
      <c r="H27" s="360" t="s">
        <v>566</v>
      </c>
      <c r="I27" s="360" t="s">
        <v>157</v>
      </c>
      <c r="J27" s="360" t="s">
        <v>151</v>
      </c>
      <c r="K27" s="360" t="s">
        <v>583</v>
      </c>
      <c r="L27" s="61"/>
    </row>
    <row r="28" ht="16.2" customHeight="1" spans="1:12">
      <c r="A28" s="193">
        <v>24</v>
      </c>
      <c r="B28" s="383" t="s">
        <v>738</v>
      </c>
      <c r="C28" s="193" t="s">
        <v>216</v>
      </c>
      <c r="D28" s="384">
        <v>179</v>
      </c>
      <c r="E28" s="384">
        <v>0</v>
      </c>
      <c r="F28" s="384">
        <f t="shared" si="0"/>
        <v>179</v>
      </c>
      <c r="G28" s="219" t="s">
        <v>457</v>
      </c>
      <c r="H28" s="360" t="s">
        <v>566</v>
      </c>
      <c r="I28" s="360" t="s">
        <v>157</v>
      </c>
      <c r="J28" s="360" t="s">
        <v>151</v>
      </c>
      <c r="K28" s="360" t="s">
        <v>583</v>
      </c>
      <c r="L28" s="372" t="s">
        <v>717</v>
      </c>
    </row>
    <row r="29" ht="18.6" customHeight="1" spans="1:12">
      <c r="A29" s="193">
        <v>25</v>
      </c>
      <c r="B29" s="383" t="s">
        <v>739</v>
      </c>
      <c r="C29" s="193" t="s">
        <v>216</v>
      </c>
      <c r="D29" s="384">
        <v>12000</v>
      </c>
      <c r="E29" s="384">
        <v>0</v>
      </c>
      <c r="F29" s="384">
        <f t="shared" si="0"/>
        <v>12000</v>
      </c>
      <c r="G29" s="219" t="s">
        <v>665</v>
      </c>
      <c r="H29" s="360" t="s">
        <v>566</v>
      </c>
      <c r="I29" s="360" t="s">
        <v>154</v>
      </c>
      <c r="J29" s="360" t="s">
        <v>573</v>
      </c>
      <c r="K29" s="360" t="s">
        <v>583</v>
      </c>
      <c r="L29" s="372" t="s">
        <v>717</v>
      </c>
    </row>
    <row r="30" ht="24.6" customHeight="1" spans="1:12">
      <c r="A30" s="218">
        <v>26</v>
      </c>
      <c r="B30" s="360" t="s">
        <v>740</v>
      </c>
      <c r="C30" s="218" t="s">
        <v>216</v>
      </c>
      <c r="D30" s="371">
        <v>4425</v>
      </c>
      <c r="E30" s="371">
        <v>4425</v>
      </c>
      <c r="F30" s="371">
        <f t="shared" si="0"/>
        <v>0</v>
      </c>
      <c r="G30" s="219" t="s">
        <v>605</v>
      </c>
      <c r="H30" s="360" t="s">
        <v>566</v>
      </c>
      <c r="I30" s="360" t="s">
        <v>154</v>
      </c>
      <c r="J30" s="360" t="s">
        <v>573</v>
      </c>
      <c r="K30" s="360" t="s">
        <v>583</v>
      </c>
      <c r="L30" s="61"/>
    </row>
    <row r="31" ht="16.8" customHeight="1" spans="1:12">
      <c r="A31" s="193">
        <v>27</v>
      </c>
      <c r="B31" s="383" t="s">
        <v>741</v>
      </c>
      <c r="C31" s="193" t="s">
        <v>216</v>
      </c>
      <c r="D31" s="384">
        <v>4644</v>
      </c>
      <c r="E31" s="384">
        <v>0</v>
      </c>
      <c r="F31" s="384">
        <f t="shared" si="0"/>
        <v>4644</v>
      </c>
      <c r="G31" s="219" t="s">
        <v>463</v>
      </c>
      <c r="H31" s="360" t="s">
        <v>566</v>
      </c>
      <c r="I31" s="360" t="s">
        <v>154</v>
      </c>
      <c r="J31" s="360" t="s">
        <v>573</v>
      </c>
      <c r="K31" s="360" t="s">
        <v>583</v>
      </c>
      <c r="L31" s="372" t="s">
        <v>717</v>
      </c>
    </row>
    <row r="32" ht="24" customHeight="1" spans="1:12">
      <c r="A32" s="218">
        <v>28</v>
      </c>
      <c r="B32" s="360" t="s">
        <v>742</v>
      </c>
      <c r="C32" s="218" t="s">
        <v>200</v>
      </c>
      <c r="D32" s="371">
        <v>6300</v>
      </c>
      <c r="E32" s="371">
        <v>6300</v>
      </c>
      <c r="F32" s="371">
        <f t="shared" si="0"/>
        <v>0</v>
      </c>
      <c r="G32" s="219" t="s">
        <v>743</v>
      </c>
      <c r="H32" s="360" t="s">
        <v>566</v>
      </c>
      <c r="I32" s="360" t="s">
        <v>720</v>
      </c>
      <c r="J32" s="360" t="s">
        <v>573</v>
      </c>
      <c r="K32" s="360" t="s">
        <v>583</v>
      </c>
      <c r="L32" s="61"/>
    </row>
    <row r="33" ht="16.5" spans="1:12">
      <c r="A33" s="218">
        <v>29</v>
      </c>
      <c r="B33" s="360" t="s">
        <v>337</v>
      </c>
      <c r="C33" s="218" t="s">
        <v>216</v>
      </c>
      <c r="D33" s="371">
        <v>120</v>
      </c>
      <c r="E33" s="371">
        <v>120</v>
      </c>
      <c r="F33" s="371">
        <f t="shared" si="0"/>
        <v>0</v>
      </c>
      <c r="G33" s="219" t="s">
        <v>467</v>
      </c>
      <c r="H33" s="360" t="s">
        <v>566</v>
      </c>
      <c r="I33" s="360" t="s">
        <v>157</v>
      </c>
      <c r="J33" s="360" t="s">
        <v>151</v>
      </c>
      <c r="K33" s="360" t="s">
        <v>744</v>
      </c>
      <c r="L33" s="61"/>
    </row>
    <row r="34" ht="16.5" spans="1:12">
      <c r="A34" s="218">
        <v>30</v>
      </c>
      <c r="B34" s="360" t="s">
        <v>745</v>
      </c>
      <c r="C34" s="218" t="s">
        <v>165</v>
      </c>
      <c r="D34" s="371">
        <v>109.71</v>
      </c>
      <c r="E34" s="371">
        <v>109.71</v>
      </c>
      <c r="F34" s="371">
        <f t="shared" si="0"/>
        <v>0</v>
      </c>
      <c r="G34" s="219" t="s">
        <v>469</v>
      </c>
      <c r="H34" s="360" t="s">
        <v>566</v>
      </c>
      <c r="I34" s="360" t="s">
        <v>157</v>
      </c>
      <c r="J34" s="360" t="s">
        <v>151</v>
      </c>
      <c r="K34" s="360" t="s">
        <v>583</v>
      </c>
      <c r="L34" s="61"/>
    </row>
    <row r="35" ht="15.6" customHeight="1" spans="1:12">
      <c r="A35" s="193">
        <v>31</v>
      </c>
      <c r="B35" s="383" t="s">
        <v>548</v>
      </c>
      <c r="C35" s="193" t="s">
        <v>309</v>
      </c>
      <c r="D35" s="384">
        <v>600</v>
      </c>
      <c r="E35" s="384">
        <v>0</v>
      </c>
      <c r="F35" s="384">
        <f t="shared" si="0"/>
        <v>600</v>
      </c>
      <c r="G35" s="219" t="s">
        <v>746</v>
      </c>
      <c r="H35" s="360" t="s">
        <v>566</v>
      </c>
      <c r="I35" s="360" t="s">
        <v>151</v>
      </c>
      <c r="J35" s="360" t="s">
        <v>157</v>
      </c>
      <c r="K35" s="360" t="s">
        <v>583</v>
      </c>
      <c r="L35" s="372" t="s">
        <v>717</v>
      </c>
    </row>
    <row r="36" ht="16.5" spans="1:12">
      <c r="A36" s="218">
        <v>32</v>
      </c>
      <c r="B36" s="360" t="s">
        <v>747</v>
      </c>
      <c r="C36" s="218" t="s">
        <v>165</v>
      </c>
      <c r="D36" s="376">
        <v>600</v>
      </c>
      <c r="E36" s="371">
        <v>600</v>
      </c>
      <c r="F36" s="371">
        <f t="shared" si="0"/>
        <v>0</v>
      </c>
      <c r="G36" s="219" t="s">
        <v>471</v>
      </c>
      <c r="H36" s="360" t="s">
        <v>566</v>
      </c>
      <c r="I36" s="360" t="s">
        <v>151</v>
      </c>
      <c r="J36" s="360" t="s">
        <v>575</v>
      </c>
      <c r="K36" s="360" t="s">
        <v>583</v>
      </c>
      <c r="L36" s="61"/>
    </row>
    <row r="37" ht="36" spans="1:12">
      <c r="A37" s="218">
        <v>33</v>
      </c>
      <c r="B37" s="360" t="s">
        <v>748</v>
      </c>
      <c r="C37" s="218" t="s">
        <v>181</v>
      </c>
      <c r="D37" s="371">
        <v>1800</v>
      </c>
      <c r="E37" s="371">
        <v>1800</v>
      </c>
      <c r="F37" s="371">
        <f t="shared" si="0"/>
        <v>0</v>
      </c>
      <c r="G37" s="219" t="s">
        <v>749</v>
      </c>
      <c r="H37" s="360" t="s">
        <v>561</v>
      </c>
      <c r="I37" s="360" t="s">
        <v>151</v>
      </c>
      <c r="J37" s="360" t="s">
        <v>157</v>
      </c>
      <c r="K37" s="360" t="s">
        <v>583</v>
      </c>
      <c r="L37" s="50"/>
    </row>
    <row r="38" ht="16.5" spans="1:12">
      <c r="A38" s="218">
        <v>34</v>
      </c>
      <c r="B38" s="360" t="s">
        <v>750</v>
      </c>
      <c r="C38" s="218" t="s">
        <v>181</v>
      </c>
      <c r="D38" s="371">
        <v>1700</v>
      </c>
      <c r="E38" s="371">
        <v>1700</v>
      </c>
      <c r="F38" s="371">
        <f t="shared" si="0"/>
        <v>0</v>
      </c>
      <c r="G38" s="219" t="s">
        <v>474</v>
      </c>
      <c r="H38" s="360" t="s">
        <v>566</v>
      </c>
      <c r="I38" s="360" t="s">
        <v>157</v>
      </c>
      <c r="J38" s="360" t="s">
        <v>151</v>
      </c>
      <c r="K38" s="360" t="s">
        <v>583</v>
      </c>
      <c r="L38" s="61"/>
    </row>
    <row r="39" ht="33" spans="1:12">
      <c r="A39" s="218">
        <v>35</v>
      </c>
      <c r="B39" s="360" t="s">
        <v>751</v>
      </c>
      <c r="C39" s="218" t="s">
        <v>159</v>
      </c>
      <c r="D39" s="371">
        <v>2000</v>
      </c>
      <c r="E39" s="371">
        <v>2000</v>
      </c>
      <c r="F39" s="371">
        <f t="shared" si="0"/>
        <v>0</v>
      </c>
      <c r="G39" s="219" t="s">
        <v>752</v>
      </c>
      <c r="H39" s="360" t="s">
        <v>561</v>
      </c>
      <c r="I39" s="360" t="s">
        <v>157</v>
      </c>
      <c r="J39" s="360" t="s">
        <v>151</v>
      </c>
      <c r="K39" s="360" t="s">
        <v>583</v>
      </c>
      <c r="L39" s="50"/>
    </row>
    <row r="40" ht="16.5" spans="1:12">
      <c r="A40" s="218">
        <v>36</v>
      </c>
      <c r="B40" s="360" t="s">
        <v>753</v>
      </c>
      <c r="C40" s="218" t="s">
        <v>165</v>
      </c>
      <c r="D40" s="371">
        <v>438</v>
      </c>
      <c r="E40" s="371">
        <v>438</v>
      </c>
      <c r="F40" s="371">
        <f t="shared" si="0"/>
        <v>0</v>
      </c>
      <c r="G40" s="218" t="s">
        <v>754</v>
      </c>
      <c r="H40" s="360" t="s">
        <v>561</v>
      </c>
      <c r="I40" s="218" t="s">
        <v>157</v>
      </c>
      <c r="J40" s="371" t="s">
        <v>151</v>
      </c>
      <c r="K40" s="371" t="s">
        <v>583</v>
      </c>
      <c r="L40" s="371"/>
    </row>
    <row r="41" ht="16.5" spans="1:12">
      <c r="A41" s="193">
        <v>37</v>
      </c>
      <c r="B41" s="383" t="s">
        <v>755</v>
      </c>
      <c r="C41" s="193" t="s">
        <v>159</v>
      </c>
      <c r="D41" s="384">
        <v>290</v>
      </c>
      <c r="E41" s="384">
        <v>0</v>
      </c>
      <c r="F41" s="384">
        <f t="shared" si="0"/>
        <v>290</v>
      </c>
      <c r="G41" s="219" t="s">
        <v>479</v>
      </c>
      <c r="H41" s="360" t="s">
        <v>566</v>
      </c>
      <c r="I41" s="360" t="s">
        <v>157</v>
      </c>
      <c r="J41" s="360" t="s">
        <v>151</v>
      </c>
      <c r="K41" s="360" t="s">
        <v>583</v>
      </c>
      <c r="L41" s="372" t="s">
        <v>717</v>
      </c>
    </row>
    <row r="42" ht="16.5" spans="1:12">
      <c r="A42" s="193">
        <v>38</v>
      </c>
      <c r="B42" s="383" t="s">
        <v>756</v>
      </c>
      <c r="C42" s="193" t="s">
        <v>159</v>
      </c>
      <c r="D42" s="384">
        <v>5000</v>
      </c>
      <c r="E42" s="384">
        <v>0</v>
      </c>
      <c r="F42" s="384">
        <f t="shared" si="0"/>
        <v>5000</v>
      </c>
      <c r="G42" s="219" t="s">
        <v>480</v>
      </c>
      <c r="H42" s="360" t="s">
        <v>566</v>
      </c>
      <c r="I42" s="360" t="s">
        <v>157</v>
      </c>
      <c r="J42" s="360" t="s">
        <v>151</v>
      </c>
      <c r="K42" s="360" t="s">
        <v>757</v>
      </c>
      <c r="L42" s="372" t="s">
        <v>717</v>
      </c>
    </row>
    <row r="43" ht="16.5" spans="1:12">
      <c r="A43" s="218">
        <v>39</v>
      </c>
      <c r="B43" s="360" t="s">
        <v>758</v>
      </c>
      <c r="C43" s="218" t="s">
        <v>165</v>
      </c>
      <c r="D43" s="371">
        <v>50</v>
      </c>
      <c r="E43" s="371">
        <v>50</v>
      </c>
      <c r="F43" s="371">
        <f t="shared" si="0"/>
        <v>0</v>
      </c>
      <c r="G43" s="219" t="s">
        <v>481</v>
      </c>
      <c r="H43" s="360" t="s">
        <v>566</v>
      </c>
      <c r="I43" s="360" t="s">
        <v>157</v>
      </c>
      <c r="J43" s="360" t="s">
        <v>151</v>
      </c>
      <c r="K43" s="360" t="s">
        <v>583</v>
      </c>
      <c r="L43" s="61"/>
    </row>
    <row r="44" s="215" customFormat="1" ht="16.5" spans="1:12">
      <c r="A44" s="193">
        <v>40</v>
      </c>
      <c r="B44" s="383" t="s">
        <v>759</v>
      </c>
      <c r="C44" s="193" t="s">
        <v>309</v>
      </c>
      <c r="D44" s="384">
        <v>200</v>
      </c>
      <c r="E44" s="384">
        <v>0</v>
      </c>
      <c r="F44" s="384">
        <f t="shared" si="0"/>
        <v>200</v>
      </c>
      <c r="G44" s="373" t="s">
        <v>483</v>
      </c>
      <c r="H44" s="372" t="s">
        <v>566</v>
      </c>
      <c r="I44" s="372" t="s">
        <v>157</v>
      </c>
      <c r="J44" s="372" t="s">
        <v>151</v>
      </c>
      <c r="K44" s="372" t="s">
        <v>583</v>
      </c>
      <c r="L44" s="372" t="s">
        <v>717</v>
      </c>
    </row>
    <row r="45" ht="16.5" spans="1:12">
      <c r="A45" s="218">
        <v>41</v>
      </c>
      <c r="B45" s="360" t="s">
        <v>760</v>
      </c>
      <c r="C45" s="218" t="s">
        <v>165</v>
      </c>
      <c r="D45" s="371">
        <v>79</v>
      </c>
      <c r="E45" s="371">
        <v>79</v>
      </c>
      <c r="F45" s="371">
        <f t="shared" si="0"/>
        <v>0</v>
      </c>
      <c r="G45" s="219" t="s">
        <v>485</v>
      </c>
      <c r="H45" s="360" t="s">
        <v>566</v>
      </c>
      <c r="I45" s="360" t="s">
        <v>157</v>
      </c>
      <c r="J45" s="360" t="s">
        <v>151</v>
      </c>
      <c r="K45" s="360" t="s">
        <v>583</v>
      </c>
      <c r="L45" s="61"/>
    </row>
    <row r="46" ht="24" spans="1:12">
      <c r="A46" s="218">
        <v>42</v>
      </c>
      <c r="B46" s="360" t="s">
        <v>337</v>
      </c>
      <c r="C46" s="218" t="s">
        <v>216</v>
      </c>
      <c r="D46" s="371">
        <v>331</v>
      </c>
      <c r="E46" s="371">
        <v>331</v>
      </c>
      <c r="F46" s="371">
        <f t="shared" si="0"/>
        <v>0</v>
      </c>
      <c r="G46" s="219" t="s">
        <v>683</v>
      </c>
      <c r="H46" s="360" t="s">
        <v>566</v>
      </c>
      <c r="I46" s="360" t="s">
        <v>157</v>
      </c>
      <c r="J46" s="360" t="s">
        <v>151</v>
      </c>
      <c r="K46" s="360" t="s">
        <v>583</v>
      </c>
      <c r="L46" s="61"/>
    </row>
    <row r="47" ht="24" spans="1:12">
      <c r="A47" s="218">
        <v>43</v>
      </c>
      <c r="B47" s="360" t="s">
        <v>761</v>
      </c>
      <c r="C47" s="218" t="s">
        <v>159</v>
      </c>
      <c r="D47" s="371">
        <v>3400</v>
      </c>
      <c r="E47" s="371">
        <v>3400</v>
      </c>
      <c r="F47" s="371">
        <f t="shared" si="0"/>
        <v>0</v>
      </c>
      <c r="G47" s="219" t="s">
        <v>487</v>
      </c>
      <c r="H47" s="360" t="s">
        <v>561</v>
      </c>
      <c r="I47" s="360" t="s">
        <v>157</v>
      </c>
      <c r="J47" s="360" t="s">
        <v>151</v>
      </c>
      <c r="K47" s="360" t="s">
        <v>583</v>
      </c>
      <c r="L47" s="50"/>
    </row>
    <row r="48" ht="49.5" spans="1:12">
      <c r="A48" s="392">
        <v>44</v>
      </c>
      <c r="B48" s="391" t="s">
        <v>762</v>
      </c>
      <c r="C48" s="392" t="s">
        <v>147</v>
      </c>
      <c r="D48" s="393">
        <f>4795-149</f>
        <v>4646</v>
      </c>
      <c r="E48" s="393">
        <f>4026</f>
        <v>4026</v>
      </c>
      <c r="F48" s="393">
        <f t="shared" si="0"/>
        <v>620</v>
      </c>
      <c r="G48" s="219"/>
      <c r="H48" s="360" t="s">
        <v>561</v>
      </c>
      <c r="I48" s="360" t="s">
        <v>763</v>
      </c>
      <c r="J48" s="360" t="s">
        <v>157</v>
      </c>
      <c r="K48" s="360" t="s">
        <v>583</v>
      </c>
      <c r="L48" s="372" t="s">
        <v>764</v>
      </c>
    </row>
    <row r="49" ht="33" spans="1:13">
      <c r="A49" s="392">
        <v>45</v>
      </c>
      <c r="B49" s="391"/>
      <c r="C49" s="392" t="s">
        <v>159</v>
      </c>
      <c r="D49" s="393">
        <v>309</v>
      </c>
      <c r="E49" s="393">
        <v>309</v>
      </c>
      <c r="F49" s="393">
        <f t="shared" si="0"/>
        <v>0</v>
      </c>
      <c r="G49" s="219"/>
      <c r="H49" s="360" t="s">
        <v>561</v>
      </c>
      <c r="I49" s="360"/>
      <c r="J49" s="360"/>
      <c r="K49" s="360"/>
      <c r="L49" s="372" t="s">
        <v>765</v>
      </c>
    </row>
    <row r="50" ht="41" customHeight="1" spans="1:13">
      <c r="A50" s="392">
        <v>46</v>
      </c>
      <c r="B50" s="391" t="s">
        <v>766</v>
      </c>
      <c r="C50" s="392" t="s">
        <v>147</v>
      </c>
      <c r="D50" s="393">
        <f>4031.5-160</f>
        <v>3871.5</v>
      </c>
      <c r="E50" s="393">
        <f>3560.5</f>
        <v>3560.5</v>
      </c>
      <c r="F50" s="393">
        <f t="shared" si="0"/>
        <v>311</v>
      </c>
      <c r="G50" s="219"/>
      <c r="H50" s="360" t="s">
        <v>561</v>
      </c>
      <c r="I50" s="360" t="s">
        <v>720</v>
      </c>
      <c r="J50" s="360" t="s">
        <v>157</v>
      </c>
      <c r="K50" s="360" t="s">
        <v>583</v>
      </c>
      <c r="L50" s="372" t="s">
        <v>767</v>
      </c>
    </row>
    <row r="51" ht="16.5" spans="1:13">
      <c r="A51" s="218">
        <v>47</v>
      </c>
      <c r="B51" s="360" t="s">
        <v>768</v>
      </c>
      <c r="C51" s="218" t="s">
        <v>165</v>
      </c>
      <c r="D51" s="371">
        <v>120</v>
      </c>
      <c r="E51" s="371">
        <v>120</v>
      </c>
      <c r="F51" s="371">
        <f t="shared" si="0"/>
        <v>0</v>
      </c>
      <c r="G51" s="219" t="s">
        <v>493</v>
      </c>
      <c r="H51" s="360" t="s">
        <v>561</v>
      </c>
      <c r="I51" s="360" t="s">
        <v>157</v>
      </c>
      <c r="J51" s="360" t="s">
        <v>151</v>
      </c>
      <c r="K51" s="360" t="s">
        <v>583</v>
      </c>
      <c r="L51" s="50"/>
    </row>
    <row r="52" ht="36" spans="1:13">
      <c r="A52" s="218">
        <v>48</v>
      </c>
      <c r="B52" s="360" t="s">
        <v>769</v>
      </c>
      <c r="C52" s="273" t="s">
        <v>216</v>
      </c>
      <c r="D52" s="371">
        <v>1677.5</v>
      </c>
      <c r="E52" s="371">
        <v>1677.5</v>
      </c>
      <c r="F52" s="371">
        <f t="shared" si="0"/>
        <v>0</v>
      </c>
      <c r="G52" s="219" t="s">
        <v>770</v>
      </c>
      <c r="H52" s="360" t="s">
        <v>561</v>
      </c>
      <c r="I52" s="360" t="s">
        <v>157</v>
      </c>
      <c r="J52" s="360" t="s">
        <v>151</v>
      </c>
      <c r="K52" s="360" t="s">
        <v>583</v>
      </c>
      <c r="L52" s="50"/>
    </row>
    <row r="53" s="215" customFormat="1" ht="16.5" spans="1:13">
      <c r="A53" s="218">
        <v>49</v>
      </c>
      <c r="B53" s="372" t="s">
        <v>771</v>
      </c>
      <c r="C53" s="227" t="s">
        <v>165</v>
      </c>
      <c r="D53" s="376">
        <v>23</v>
      </c>
      <c r="E53" s="376">
        <v>23</v>
      </c>
      <c r="F53" s="376">
        <f t="shared" si="0"/>
        <v>0</v>
      </c>
      <c r="G53" s="373" t="s">
        <v>497</v>
      </c>
      <c r="H53" s="372" t="s">
        <v>561</v>
      </c>
      <c r="I53" s="372" t="s">
        <v>157</v>
      </c>
      <c r="J53" s="372" t="s">
        <v>151</v>
      </c>
      <c r="K53" s="372" t="s">
        <v>583</v>
      </c>
      <c r="L53" s="245"/>
    </row>
    <row r="54" ht="16.5" spans="1:13">
      <c r="A54" s="218">
        <v>50</v>
      </c>
      <c r="B54" s="360" t="s">
        <v>772</v>
      </c>
      <c r="C54" s="218" t="s">
        <v>216</v>
      </c>
      <c r="D54" s="371">
        <v>32</v>
      </c>
      <c r="E54" s="371">
        <v>32</v>
      </c>
      <c r="F54" s="371">
        <f t="shared" si="0"/>
        <v>0</v>
      </c>
      <c r="G54" s="219" t="s">
        <v>499</v>
      </c>
      <c r="H54" s="360" t="s">
        <v>566</v>
      </c>
      <c r="I54" s="360" t="s">
        <v>157</v>
      </c>
      <c r="J54" s="360" t="s">
        <v>151</v>
      </c>
      <c r="K54" s="360" t="s">
        <v>583</v>
      </c>
      <c r="L54" s="61"/>
    </row>
    <row r="55" ht="16.5" spans="1:13">
      <c r="A55" s="193">
        <v>51</v>
      </c>
      <c r="B55" s="394" t="s">
        <v>773</v>
      </c>
      <c r="C55" s="193" t="s">
        <v>216</v>
      </c>
      <c r="D55" s="395">
        <v>603</v>
      </c>
      <c r="E55" s="395">
        <v>0</v>
      </c>
      <c r="F55" s="395">
        <f t="shared" si="0"/>
        <v>603</v>
      </c>
      <c r="G55" s="219" t="s">
        <v>501</v>
      </c>
      <c r="H55" s="360" t="s">
        <v>566</v>
      </c>
      <c r="I55" s="360" t="s">
        <v>573</v>
      </c>
      <c r="J55" s="360" t="s">
        <v>157</v>
      </c>
      <c r="K55" s="360" t="s">
        <v>583</v>
      </c>
      <c r="L55" s="61" t="s">
        <v>717</v>
      </c>
    </row>
    <row r="56" ht="16.5" spans="1:13">
      <c r="A56" s="193">
        <v>52</v>
      </c>
      <c r="B56" s="394" t="s">
        <v>774</v>
      </c>
      <c r="C56" s="193" t="s">
        <v>216</v>
      </c>
      <c r="D56" s="395">
        <v>1717</v>
      </c>
      <c r="E56" s="395">
        <v>0</v>
      </c>
      <c r="F56" s="395">
        <f t="shared" si="0"/>
        <v>1717</v>
      </c>
      <c r="G56" s="219" t="s">
        <v>637</v>
      </c>
      <c r="H56" s="360" t="s">
        <v>566</v>
      </c>
      <c r="I56" s="360" t="s">
        <v>573</v>
      </c>
      <c r="J56" s="360" t="s">
        <v>157</v>
      </c>
      <c r="K56" s="360" t="s">
        <v>583</v>
      </c>
      <c r="L56" s="61" t="s">
        <v>717</v>
      </c>
    </row>
    <row r="57" ht="16.5" spans="1:13">
      <c r="A57" s="218">
        <v>53</v>
      </c>
      <c r="B57" s="360" t="s">
        <v>710</v>
      </c>
      <c r="C57" s="218" t="s">
        <v>315</v>
      </c>
      <c r="D57" s="360">
        <v>575</v>
      </c>
      <c r="E57" s="360">
        <v>575</v>
      </c>
      <c r="F57" s="360">
        <f t="shared" si="0"/>
        <v>0</v>
      </c>
      <c r="G57" s="219" t="s">
        <v>505</v>
      </c>
      <c r="H57" s="61" t="s">
        <v>561</v>
      </c>
      <c r="I57" s="396" t="s">
        <v>157</v>
      </c>
      <c r="J57" s="396" t="s">
        <v>151</v>
      </c>
      <c r="K57" s="360" t="s">
        <v>583</v>
      </c>
      <c r="L57" s="50"/>
    </row>
    <row r="58" ht="33" spans="1:13">
      <c r="A58" s="392">
        <v>54</v>
      </c>
      <c r="B58" s="391" t="s">
        <v>775</v>
      </c>
      <c r="C58" s="392" t="s">
        <v>147</v>
      </c>
      <c r="D58" s="391">
        <v>3531</v>
      </c>
      <c r="E58" s="391">
        <v>3353</v>
      </c>
      <c r="F58" s="391">
        <f t="shared" si="0"/>
        <v>178</v>
      </c>
      <c r="G58" s="219" t="s">
        <v>641</v>
      </c>
      <c r="H58" s="61" t="s">
        <v>561</v>
      </c>
      <c r="I58" s="396" t="s">
        <v>157</v>
      </c>
      <c r="J58" s="396" t="s">
        <v>151</v>
      </c>
      <c r="K58" s="360" t="s">
        <v>583</v>
      </c>
      <c r="L58" s="372" t="s">
        <v>776</v>
      </c>
    </row>
    <row r="59" ht="16.5" spans="1:13">
      <c r="A59" s="218">
        <v>55</v>
      </c>
      <c r="B59" s="360" t="s">
        <v>777</v>
      </c>
      <c r="C59" s="218" t="s">
        <v>165</v>
      </c>
      <c r="D59" s="360">
        <v>47</v>
      </c>
      <c r="E59" s="360">
        <v>47</v>
      </c>
      <c r="F59" s="360">
        <f t="shared" si="0"/>
        <v>0</v>
      </c>
      <c r="G59" s="219" t="s">
        <v>693</v>
      </c>
      <c r="H59" s="218" t="s">
        <v>561</v>
      </c>
      <c r="I59" s="360" t="s">
        <v>157</v>
      </c>
      <c r="J59" s="218" t="s">
        <v>151</v>
      </c>
      <c r="K59" s="371" t="s">
        <v>583</v>
      </c>
      <c r="L59" s="371"/>
      <c r="M59" s="371"/>
    </row>
    <row r="60" s="215" customFormat="1" ht="16.5" spans="1:13">
      <c r="A60" s="218">
        <v>56</v>
      </c>
      <c r="B60" s="372" t="s">
        <v>778</v>
      </c>
      <c r="C60" s="227" t="s">
        <v>171</v>
      </c>
      <c r="D60" s="372">
        <v>9000</v>
      </c>
      <c r="E60" s="372">
        <v>9000</v>
      </c>
      <c r="F60" s="372">
        <f t="shared" si="0"/>
        <v>0</v>
      </c>
      <c r="G60" s="373" t="s">
        <v>779</v>
      </c>
      <c r="H60" s="397" t="s">
        <v>566</v>
      </c>
      <c r="I60" s="398" t="s">
        <v>154</v>
      </c>
      <c r="J60" s="398" t="s">
        <v>157</v>
      </c>
      <c r="K60" s="372" t="s">
        <v>583</v>
      </c>
      <c r="L60" s="397"/>
    </row>
    <row r="61" ht="24" spans="1:13">
      <c r="A61" s="193">
        <v>57</v>
      </c>
      <c r="B61" s="383" t="s">
        <v>780</v>
      </c>
      <c r="C61" s="193" t="s">
        <v>181</v>
      </c>
      <c r="D61" s="383">
        <v>10500</v>
      </c>
      <c r="E61" s="383">
        <v>0</v>
      </c>
      <c r="F61" s="383">
        <f t="shared" si="0"/>
        <v>10500</v>
      </c>
      <c r="G61" s="219" t="s">
        <v>781</v>
      </c>
      <c r="H61" s="61" t="s">
        <v>566</v>
      </c>
      <c r="I61" s="396" t="s">
        <v>154</v>
      </c>
      <c r="J61" s="396" t="s">
        <v>157</v>
      </c>
      <c r="K61" s="360" t="s">
        <v>583</v>
      </c>
      <c r="L61" s="323" t="s">
        <v>717</v>
      </c>
    </row>
    <row r="62" ht="36" spans="1:13">
      <c r="A62" s="193">
        <v>58</v>
      </c>
      <c r="B62" s="383" t="s">
        <v>670</v>
      </c>
      <c r="C62" s="193" t="s">
        <v>181</v>
      </c>
      <c r="D62" s="383">
        <v>14200</v>
      </c>
      <c r="E62" s="383">
        <v>0</v>
      </c>
      <c r="F62" s="383">
        <f t="shared" si="0"/>
        <v>14200</v>
      </c>
      <c r="G62" s="219" t="s">
        <v>782</v>
      </c>
      <c r="H62" s="61" t="s">
        <v>566</v>
      </c>
      <c r="I62" s="396" t="s">
        <v>154</v>
      </c>
      <c r="J62" s="396" t="s">
        <v>157</v>
      </c>
      <c r="K62" s="360" t="s">
        <v>583</v>
      </c>
      <c r="L62" s="323" t="s">
        <v>717</v>
      </c>
    </row>
    <row r="63" ht="48" spans="1:13">
      <c r="A63" s="218">
        <v>59</v>
      </c>
      <c r="B63" s="360" t="s">
        <v>783</v>
      </c>
      <c r="C63" s="218" t="s">
        <v>147</v>
      </c>
      <c r="D63" s="360">
        <v>340</v>
      </c>
      <c r="E63" s="360">
        <v>340</v>
      </c>
      <c r="F63" s="360">
        <f t="shared" si="0"/>
        <v>0</v>
      </c>
      <c r="G63" s="219" t="s">
        <v>784</v>
      </c>
      <c r="H63" s="61" t="s">
        <v>561</v>
      </c>
      <c r="I63" s="396" t="s">
        <v>575</v>
      </c>
      <c r="J63" s="396" t="s">
        <v>157</v>
      </c>
      <c r="K63" s="360" t="s">
        <v>583</v>
      </c>
      <c r="L63" s="50"/>
    </row>
    <row r="64" ht="16.5" spans="1:13">
      <c r="A64" s="218" t="s">
        <v>194</v>
      </c>
      <c r="B64" s="360"/>
      <c r="C64" s="347"/>
      <c r="D64" s="371">
        <f>SUM(D5:D63)</f>
        <v>115212.39</v>
      </c>
      <c r="E64" s="371">
        <f>SUM(E4:E63)</f>
        <v>63456.19</v>
      </c>
      <c r="F64" s="371">
        <f>SUM(F4:F63)</f>
        <v>51756.2</v>
      </c>
      <c r="G64" s="219"/>
      <c r="H64" s="61"/>
      <c r="I64" s="396"/>
      <c r="J64" s="396"/>
      <c r="K64" s="360"/>
      <c r="L64" s="50"/>
    </row>
    <row r="65" spans="1:12">
      <c r="A65" s="399" t="s">
        <v>197</v>
      </c>
      <c r="B65" s="399"/>
      <c r="C65" s="399"/>
      <c r="D65" s="399" t="s">
        <v>785</v>
      </c>
      <c r="E65" s="399"/>
      <c r="F65" s="399"/>
      <c r="G65" s="399"/>
      <c r="H65" s="399"/>
      <c r="I65" s="399" t="s">
        <v>196</v>
      </c>
      <c r="J65" s="399"/>
      <c r="K65" s="399"/>
      <c r="L65"/>
    </row>
    <row r="66" spans="1:12">
      <c r="A66" s="399"/>
      <c r="B66" s="399"/>
      <c r="C66" s="399"/>
      <c r="D66" s="399"/>
      <c r="E66" s="399"/>
      <c r="F66" s="399"/>
      <c r="G66" s="399"/>
      <c r="H66" s="399"/>
      <c r="I66" s="399"/>
      <c r="J66" s="399"/>
      <c r="K66" s="399"/>
      <c r="L66"/>
    </row>
    <row r="68" spans="1:12">
      <c r="A68" s="308" t="s">
        <v>786</v>
      </c>
      <c r="D68" s="400">
        <f>SUBTOTAL(9,D5:D63)</f>
        <v>115212.39</v>
      </c>
      <c r="E68" s="401">
        <f>SUBTOTAL(9,E4:E63)</f>
        <v>63456.19</v>
      </c>
      <c r="F68" s="400">
        <f>SUBTOTAL(9,F4:F63)</f>
        <v>51756.2</v>
      </c>
    </row>
  </sheetData>
  <mergeCells count="11">
    <mergeCell ref="A1:K1"/>
    <mergeCell ref="A2:K2"/>
    <mergeCell ref="A65:A66"/>
    <mergeCell ref="B65:B66"/>
    <mergeCell ref="C65:C66"/>
    <mergeCell ref="D65:D66"/>
    <mergeCell ref="G65:G66"/>
    <mergeCell ref="H65:H66"/>
    <mergeCell ref="I65:I66"/>
    <mergeCell ref="J65:J66"/>
    <mergeCell ref="K65:K66"/>
  </mergeCells>
  <dataValidations count="3">
    <dataValidation type="list" allowBlank="1" showInputMessage="1" showErrorMessage="1" sqref="C1:C64">
      <formula1>"材料费,机械费,工资,福利费,招待费,差旅费,车辆费,办公费,租赁费,水电费,其他,安全费"</formula1>
    </dataValidation>
    <dataValidation type="list" allowBlank="1" showInputMessage="1" showErrorMessage="1" sqref="H1:H4">
      <formula1>"是,否"</formula1>
    </dataValidation>
    <dataValidation type="list" allowBlank="1" showInputMessage="1" showErrorMessage="1" sqref="H5:H56">
      <formula1>"有,无"</formula1>
    </dataValidation>
  </dataValidations>
  <pageMargins left="0.75" right="0.75" top="1" bottom="1" header="0.5" footer="0.5"/>
  <pageSetup paperSize="9" orientation="portrait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73"/>
  <sheetViews>
    <sheetView zoomScale="90" zoomScaleNormal="90" topLeftCell="A66" workbookViewId="0">
      <selection activeCell="D73" sqref="D73"/>
    </sheetView>
  </sheetViews>
  <sheetFormatPr defaultColWidth="9" defaultRowHeight="13.5"/>
  <cols>
    <col min="2" max="2" width="40.875" customWidth="1"/>
    <col min="4" max="4" width="9.375"/>
  </cols>
  <sheetData>
    <row r="1" ht="27" spans="1:9">
      <c r="A1" s="268" t="s">
        <v>136</v>
      </c>
      <c r="B1" s="269"/>
      <c r="C1" s="269"/>
      <c r="D1" s="269"/>
      <c r="E1" s="270"/>
      <c r="F1" s="269"/>
      <c r="G1" s="269"/>
      <c r="H1" s="269"/>
      <c r="I1" s="269"/>
    </row>
    <row r="2" spans="1:9">
      <c r="A2" s="271" t="s">
        <v>787</v>
      </c>
      <c r="B2" s="271"/>
      <c r="C2" s="271"/>
      <c r="D2" s="271"/>
      <c r="E2" s="272"/>
      <c r="F2" s="271"/>
      <c r="G2" s="271"/>
      <c r="H2" s="271"/>
      <c r="I2" s="271"/>
    </row>
    <row r="3" ht="24" spans="1:9">
      <c r="A3" s="218" t="s">
        <v>138</v>
      </c>
      <c r="B3" s="218" t="s">
        <v>139</v>
      </c>
      <c r="C3" s="218" t="s">
        <v>140</v>
      </c>
      <c r="D3" s="218" t="s">
        <v>141</v>
      </c>
      <c r="E3" s="219" t="s">
        <v>142</v>
      </c>
      <c r="F3" s="218" t="s">
        <v>143</v>
      </c>
      <c r="G3" s="218" t="s">
        <v>144</v>
      </c>
      <c r="H3" s="218" t="s">
        <v>145</v>
      </c>
      <c r="I3" s="218" t="s">
        <v>3</v>
      </c>
    </row>
    <row r="4" ht="16.5" spans="1:9">
      <c r="A4" s="218">
        <v>0</v>
      </c>
      <c r="B4" s="218" t="s">
        <v>423</v>
      </c>
      <c r="C4" s="218"/>
      <c r="D4" s="371">
        <v>37931.61</v>
      </c>
      <c r="E4" s="219"/>
      <c r="F4" s="218"/>
      <c r="G4" s="218"/>
      <c r="H4" s="218"/>
      <c r="I4" s="218"/>
    </row>
    <row r="5" ht="16.5" spans="1:9">
      <c r="A5" s="218">
        <v>1</v>
      </c>
      <c r="B5" s="372" t="s">
        <v>788</v>
      </c>
      <c r="C5" s="218" t="s">
        <v>147</v>
      </c>
      <c r="D5" s="371">
        <v>225</v>
      </c>
      <c r="E5" s="219" t="s">
        <v>644</v>
      </c>
      <c r="F5" s="360" t="s">
        <v>561</v>
      </c>
      <c r="G5" s="360" t="s">
        <v>573</v>
      </c>
      <c r="H5" s="360" t="s">
        <v>157</v>
      </c>
      <c r="I5" s="360"/>
    </row>
    <row r="6" ht="16.5" spans="1:9">
      <c r="A6" s="218">
        <v>2</v>
      </c>
      <c r="B6" s="372" t="s">
        <v>789</v>
      </c>
      <c r="C6" s="218" t="s">
        <v>147</v>
      </c>
      <c r="D6" s="371">
        <v>297</v>
      </c>
      <c r="E6" s="219" t="s">
        <v>426</v>
      </c>
      <c r="F6" s="360" t="s">
        <v>561</v>
      </c>
      <c r="G6" s="360" t="s">
        <v>573</v>
      </c>
      <c r="H6" s="360" t="s">
        <v>157</v>
      </c>
      <c r="I6" s="360"/>
    </row>
    <row r="7" s="215" customFormat="1" ht="16.5" spans="1:9">
      <c r="A7" s="227">
        <v>3</v>
      </c>
      <c r="B7" s="372" t="s">
        <v>789</v>
      </c>
      <c r="C7" s="218" t="s">
        <v>147</v>
      </c>
      <c r="D7" s="371">
        <v>311</v>
      </c>
      <c r="E7" s="373" t="s">
        <v>585</v>
      </c>
      <c r="F7" s="372" t="s">
        <v>561</v>
      </c>
      <c r="G7" s="372" t="s">
        <v>573</v>
      </c>
      <c r="H7" s="372" t="s">
        <v>157</v>
      </c>
      <c r="I7" s="372"/>
    </row>
    <row r="8" ht="16.5" spans="1:9">
      <c r="A8" s="218">
        <v>4</v>
      </c>
      <c r="B8" s="372" t="s">
        <v>789</v>
      </c>
      <c r="C8" s="218" t="s">
        <v>147</v>
      </c>
      <c r="D8" s="371">
        <v>297</v>
      </c>
      <c r="E8" s="219" t="s">
        <v>646</v>
      </c>
      <c r="F8" s="360" t="s">
        <v>561</v>
      </c>
      <c r="G8" s="360" t="s">
        <v>573</v>
      </c>
      <c r="H8" s="360" t="s">
        <v>157</v>
      </c>
      <c r="I8" s="360"/>
    </row>
    <row r="9" ht="16.5" spans="1:9">
      <c r="A9" s="218">
        <v>5</v>
      </c>
      <c r="B9" s="372" t="s">
        <v>790</v>
      </c>
      <c r="C9" s="218" t="s">
        <v>147</v>
      </c>
      <c r="D9" s="371">
        <v>11486.36</v>
      </c>
      <c r="E9" s="219" t="s">
        <v>204</v>
      </c>
      <c r="F9" s="360" t="s">
        <v>561</v>
      </c>
      <c r="G9" s="360" t="s">
        <v>157</v>
      </c>
      <c r="H9" s="360" t="s">
        <v>151</v>
      </c>
      <c r="I9" s="360"/>
    </row>
    <row r="10" ht="16.5" spans="1:9">
      <c r="A10" s="218">
        <v>6</v>
      </c>
      <c r="B10" s="357" t="s">
        <v>791</v>
      </c>
      <c r="C10" s="273" t="s">
        <v>216</v>
      </c>
      <c r="D10" s="374">
        <v>88</v>
      </c>
      <c r="E10" s="375" t="s">
        <v>433</v>
      </c>
      <c r="F10" s="361" t="s">
        <v>566</v>
      </c>
      <c r="G10" s="360" t="s">
        <v>573</v>
      </c>
      <c r="H10" s="360" t="s">
        <v>582</v>
      </c>
      <c r="I10" s="360"/>
    </row>
    <row r="11" s="215" customFormat="1" ht="16.5" spans="1:9">
      <c r="A11" s="218">
        <v>7</v>
      </c>
      <c r="B11" s="372" t="s">
        <v>232</v>
      </c>
      <c r="C11" s="227" t="s">
        <v>147</v>
      </c>
      <c r="D11" s="376">
        <v>999</v>
      </c>
      <c r="E11" s="373" t="s">
        <v>435</v>
      </c>
      <c r="F11" s="372" t="s">
        <v>561</v>
      </c>
      <c r="G11" s="372" t="s">
        <v>792</v>
      </c>
      <c r="H11" s="372" t="s">
        <v>157</v>
      </c>
      <c r="I11" s="372"/>
    </row>
    <row r="12" s="215" customFormat="1" ht="16.5" spans="1:9">
      <c r="A12" s="218">
        <v>8</v>
      </c>
      <c r="B12" s="372" t="s">
        <v>232</v>
      </c>
      <c r="C12" s="227" t="s">
        <v>147</v>
      </c>
      <c r="D12" s="376">
        <v>1900</v>
      </c>
      <c r="E12" s="373" t="s">
        <v>246</v>
      </c>
      <c r="F12" s="372" t="s">
        <v>561</v>
      </c>
      <c r="G12" s="372" t="s">
        <v>154</v>
      </c>
      <c r="H12" s="372" t="s">
        <v>157</v>
      </c>
      <c r="I12" s="372"/>
    </row>
    <row r="13" s="215" customFormat="1" ht="16.5" spans="1:9">
      <c r="A13" s="218">
        <v>9</v>
      </c>
      <c r="B13" s="372" t="s">
        <v>793</v>
      </c>
      <c r="C13" s="227" t="s">
        <v>147</v>
      </c>
      <c r="D13" s="376">
        <v>40</v>
      </c>
      <c r="E13" s="373" t="s">
        <v>438</v>
      </c>
      <c r="F13" s="372" t="s">
        <v>561</v>
      </c>
      <c r="G13" s="372" t="s">
        <v>154</v>
      </c>
      <c r="H13" s="372" t="s">
        <v>157</v>
      </c>
      <c r="I13" s="372"/>
    </row>
    <row r="14" s="215" customFormat="1" ht="16.5" spans="1:9">
      <c r="A14" s="218">
        <v>10</v>
      </c>
      <c r="B14" s="372" t="s">
        <v>793</v>
      </c>
      <c r="C14" s="227" t="s">
        <v>147</v>
      </c>
      <c r="D14" s="376">
        <v>38</v>
      </c>
      <c r="E14" s="373" t="s">
        <v>259</v>
      </c>
      <c r="F14" s="372" t="s">
        <v>561</v>
      </c>
      <c r="G14" s="372" t="s">
        <v>154</v>
      </c>
      <c r="H14" s="372" t="s">
        <v>157</v>
      </c>
      <c r="I14" s="372"/>
    </row>
    <row r="15" s="215" customFormat="1" ht="16.5" spans="1:9">
      <c r="A15" s="218">
        <v>11</v>
      </c>
      <c r="B15" s="372" t="s">
        <v>793</v>
      </c>
      <c r="C15" s="227" t="s">
        <v>147</v>
      </c>
      <c r="D15" s="376">
        <v>107</v>
      </c>
      <c r="E15" s="373" t="s">
        <v>288</v>
      </c>
      <c r="F15" s="372" t="s">
        <v>561</v>
      </c>
      <c r="G15" s="372" t="s">
        <v>154</v>
      </c>
      <c r="H15" s="372" t="s">
        <v>157</v>
      </c>
      <c r="I15" s="372"/>
    </row>
    <row r="16" s="215" customFormat="1" ht="24" spans="1:9">
      <c r="A16" s="218">
        <v>12</v>
      </c>
      <c r="B16" s="372" t="s">
        <v>794</v>
      </c>
      <c r="C16" s="227" t="s">
        <v>165</v>
      </c>
      <c r="D16" s="376">
        <v>443</v>
      </c>
      <c r="E16" s="373" t="s">
        <v>443</v>
      </c>
      <c r="F16" s="372" t="s">
        <v>561</v>
      </c>
      <c r="G16" s="372" t="s">
        <v>154</v>
      </c>
      <c r="H16" s="372" t="s">
        <v>157</v>
      </c>
      <c r="I16" s="372"/>
    </row>
    <row r="17" s="215" customFormat="1" ht="16.5" spans="1:10">
      <c r="A17" s="218">
        <v>13</v>
      </c>
      <c r="B17" s="372" t="s">
        <v>232</v>
      </c>
      <c r="C17" s="227" t="s">
        <v>147</v>
      </c>
      <c r="D17" s="376">
        <v>1170</v>
      </c>
      <c r="E17" s="373" t="s">
        <v>316</v>
      </c>
      <c r="F17" s="372" t="s">
        <v>561</v>
      </c>
      <c r="G17" s="372" t="s">
        <v>154</v>
      </c>
      <c r="H17" s="372" t="s">
        <v>157</v>
      </c>
      <c r="I17" s="372"/>
    </row>
    <row r="18" s="215" customFormat="1" ht="24" spans="1:10">
      <c r="A18" s="218">
        <v>14</v>
      </c>
      <c r="B18" s="372" t="s">
        <v>159</v>
      </c>
      <c r="C18" s="227" t="s">
        <v>159</v>
      </c>
      <c r="D18" s="376">
        <v>700</v>
      </c>
      <c r="E18" s="373" t="s">
        <v>595</v>
      </c>
      <c r="F18" s="372" t="s">
        <v>561</v>
      </c>
      <c r="G18" s="372" t="s">
        <v>154</v>
      </c>
      <c r="H18" s="372" t="s">
        <v>157</v>
      </c>
      <c r="I18" s="372"/>
    </row>
    <row r="19" s="215" customFormat="1" ht="16.5" spans="1:10">
      <c r="A19" s="218">
        <v>15</v>
      </c>
      <c r="B19" s="372" t="s">
        <v>793</v>
      </c>
      <c r="C19" s="227" t="s">
        <v>147</v>
      </c>
      <c r="D19" s="376">
        <v>38.39</v>
      </c>
      <c r="E19" s="373" t="s">
        <v>446</v>
      </c>
      <c r="F19" s="372" t="s">
        <v>561</v>
      </c>
      <c r="G19" s="372" t="s">
        <v>154</v>
      </c>
      <c r="H19" s="372" t="s">
        <v>157</v>
      </c>
      <c r="I19" s="372"/>
    </row>
    <row r="20" s="215" customFormat="1" ht="24" spans="1:10">
      <c r="A20" s="218">
        <v>16</v>
      </c>
      <c r="B20" s="357" t="s">
        <v>795</v>
      </c>
      <c r="C20" s="220" t="s">
        <v>159</v>
      </c>
      <c r="D20" s="376">
        <v>399</v>
      </c>
      <c r="E20" s="377" t="s">
        <v>732</v>
      </c>
      <c r="F20" s="357" t="s">
        <v>566</v>
      </c>
      <c r="G20" s="357" t="s">
        <v>151</v>
      </c>
      <c r="H20" s="372" t="s">
        <v>157</v>
      </c>
      <c r="I20" s="372"/>
    </row>
    <row r="21" ht="24" spans="1:10">
      <c r="A21" s="218">
        <v>17</v>
      </c>
      <c r="B21" s="372" t="s">
        <v>796</v>
      </c>
      <c r="C21" s="218" t="s">
        <v>165</v>
      </c>
      <c r="D21" s="376">
        <v>29.9</v>
      </c>
      <c r="E21" s="219" t="s">
        <v>657</v>
      </c>
      <c r="F21" s="360" t="s">
        <v>561</v>
      </c>
      <c r="G21" s="360" t="s">
        <v>151</v>
      </c>
      <c r="H21" s="360" t="s">
        <v>157</v>
      </c>
      <c r="I21" s="360"/>
    </row>
    <row r="22" s="346" customFormat="1" ht="25" customHeight="1" spans="1:10">
      <c r="A22" s="218">
        <v>18</v>
      </c>
      <c r="B22" s="357" t="s">
        <v>797</v>
      </c>
      <c r="C22" s="273" t="s">
        <v>165</v>
      </c>
      <c r="D22" s="54">
        <v>79.99</v>
      </c>
      <c r="E22" s="375" t="s">
        <v>348</v>
      </c>
      <c r="F22" s="361" t="s">
        <v>566</v>
      </c>
      <c r="G22" s="361" t="s">
        <v>151</v>
      </c>
      <c r="H22" s="361" t="s">
        <v>157</v>
      </c>
      <c r="I22" s="378"/>
    </row>
    <row r="23" ht="24" spans="1:10">
      <c r="A23" s="218">
        <v>19</v>
      </c>
      <c r="B23" s="357" t="s">
        <v>798</v>
      </c>
      <c r="C23" s="273" t="s">
        <v>165</v>
      </c>
      <c r="D23" s="374">
        <v>198</v>
      </c>
      <c r="E23" s="375" t="s">
        <v>450</v>
      </c>
      <c r="F23" s="361" t="s">
        <v>561</v>
      </c>
      <c r="G23" s="361" t="s">
        <v>157</v>
      </c>
      <c r="H23" s="361" t="s">
        <v>573</v>
      </c>
      <c r="I23" s="360"/>
    </row>
    <row r="24" s="346" customFormat="1" ht="24" spans="1:10">
      <c r="A24" s="218">
        <v>20</v>
      </c>
      <c r="B24" s="357" t="s">
        <v>796</v>
      </c>
      <c r="C24" s="273" t="s">
        <v>165</v>
      </c>
      <c r="D24" s="374">
        <v>60</v>
      </c>
      <c r="E24" s="375" t="s">
        <v>660</v>
      </c>
      <c r="F24" s="361" t="s">
        <v>566</v>
      </c>
      <c r="G24" s="361" t="s">
        <v>157</v>
      </c>
      <c r="H24" s="361" t="s">
        <v>573</v>
      </c>
      <c r="I24" s="378"/>
    </row>
    <row r="25" ht="16.5" spans="1:10">
      <c r="A25" s="218">
        <v>21</v>
      </c>
      <c r="B25" s="361" t="s">
        <v>799</v>
      </c>
      <c r="C25" s="273" t="s">
        <v>216</v>
      </c>
      <c r="D25" s="374">
        <v>40</v>
      </c>
      <c r="E25" s="375" t="s">
        <v>398</v>
      </c>
      <c r="F25" s="361" t="s">
        <v>566</v>
      </c>
      <c r="G25" s="361" t="s">
        <v>573</v>
      </c>
      <c r="H25" s="360" t="s">
        <v>157</v>
      </c>
      <c r="I25" s="360"/>
    </row>
    <row r="26" s="346" customFormat="1" ht="24" spans="1:10">
      <c r="A26" s="218">
        <v>22</v>
      </c>
      <c r="B26" s="361" t="s">
        <v>260</v>
      </c>
      <c r="C26" s="273" t="s">
        <v>315</v>
      </c>
      <c r="D26" s="374">
        <v>6</v>
      </c>
      <c r="E26" s="375" t="s">
        <v>600</v>
      </c>
      <c r="F26" s="361" t="s">
        <v>566</v>
      </c>
      <c r="G26" s="361" t="s">
        <v>157</v>
      </c>
      <c r="H26" s="361" t="s">
        <v>573</v>
      </c>
      <c r="I26" s="378"/>
    </row>
    <row r="27" s="346" customFormat="1" ht="16.5" spans="1:10">
      <c r="A27" s="218">
        <v>23</v>
      </c>
      <c r="B27" s="361" t="s">
        <v>800</v>
      </c>
      <c r="C27" s="273" t="s">
        <v>159</v>
      </c>
      <c r="D27" s="374">
        <v>108</v>
      </c>
      <c r="E27" s="375" t="s">
        <v>455</v>
      </c>
      <c r="F27" s="361" t="s">
        <v>566</v>
      </c>
      <c r="G27" s="361" t="s">
        <v>157</v>
      </c>
      <c r="H27" s="361" t="s">
        <v>151</v>
      </c>
      <c r="I27" s="361"/>
    </row>
    <row r="28" s="345" customFormat="1" ht="16.5" spans="1:10">
      <c r="A28" s="218">
        <v>24</v>
      </c>
      <c r="B28" s="379" t="s">
        <v>801</v>
      </c>
      <c r="C28" s="380" t="s">
        <v>159</v>
      </c>
      <c r="D28" s="381">
        <v>0</v>
      </c>
      <c r="E28" s="382" t="s">
        <v>457</v>
      </c>
      <c r="F28" s="379" t="s">
        <v>566</v>
      </c>
      <c r="G28" s="379" t="s">
        <v>157</v>
      </c>
      <c r="H28" s="379" t="s">
        <v>151</v>
      </c>
      <c r="I28" s="379"/>
      <c r="J28" s="345" t="s">
        <v>802</v>
      </c>
    </row>
    <row r="29" s="346" customFormat="1" ht="16.5" spans="1:10">
      <c r="A29" s="218">
        <v>25</v>
      </c>
      <c r="B29" s="361" t="s">
        <v>803</v>
      </c>
      <c r="C29" s="273" t="s">
        <v>315</v>
      </c>
      <c r="D29" s="374">
        <v>35</v>
      </c>
      <c r="E29" s="375" t="s">
        <v>665</v>
      </c>
      <c r="F29" s="361" t="s">
        <v>566</v>
      </c>
      <c r="G29" s="361" t="s">
        <v>157</v>
      </c>
      <c r="H29" s="361" t="s">
        <v>151</v>
      </c>
      <c r="I29" s="378"/>
    </row>
    <row r="30" s="353" customFormat="1" ht="24" spans="1:10">
      <c r="A30" s="218">
        <v>26</v>
      </c>
      <c r="B30" s="361" t="s">
        <v>804</v>
      </c>
      <c r="C30" s="273" t="s">
        <v>165</v>
      </c>
      <c r="D30" s="374">
        <v>440</v>
      </c>
      <c r="E30" s="375" t="s">
        <v>805</v>
      </c>
      <c r="F30" s="361" t="s">
        <v>561</v>
      </c>
      <c r="G30" s="361" t="s">
        <v>157</v>
      </c>
      <c r="H30" s="361" t="s">
        <v>151</v>
      </c>
      <c r="I30" s="361"/>
    </row>
    <row r="31" ht="24" spans="1:10">
      <c r="A31" s="218">
        <v>27</v>
      </c>
      <c r="B31" s="361" t="s">
        <v>337</v>
      </c>
      <c r="C31" s="273" t="s">
        <v>216</v>
      </c>
      <c r="D31" s="374">
        <v>244</v>
      </c>
      <c r="E31" s="375" t="s">
        <v>606</v>
      </c>
      <c r="F31" s="361" t="s">
        <v>566</v>
      </c>
      <c r="G31" s="360" t="s">
        <v>157</v>
      </c>
      <c r="H31" s="360" t="s">
        <v>151</v>
      </c>
      <c r="I31" s="360"/>
    </row>
    <row r="32" s="346" customFormat="1" ht="16.5" spans="1:10">
      <c r="A32" s="218">
        <v>28</v>
      </c>
      <c r="B32" s="361" t="s">
        <v>806</v>
      </c>
      <c r="C32" s="273" t="s">
        <v>216</v>
      </c>
      <c r="D32" s="374">
        <v>11.8</v>
      </c>
      <c r="E32" s="375" t="s">
        <v>465</v>
      </c>
      <c r="F32" s="361" t="s">
        <v>566</v>
      </c>
      <c r="G32" s="361" t="s">
        <v>157</v>
      </c>
      <c r="H32" s="361" t="s">
        <v>573</v>
      </c>
      <c r="I32" s="378"/>
    </row>
    <row r="33" s="353" customFormat="1" ht="49.5" spans="1:10">
      <c r="A33" s="218">
        <v>29</v>
      </c>
      <c r="B33" s="361" t="s">
        <v>807</v>
      </c>
      <c r="C33" s="273" t="s">
        <v>315</v>
      </c>
      <c r="D33" s="374">
        <v>724.58</v>
      </c>
      <c r="E33" s="375" t="s">
        <v>607</v>
      </c>
      <c r="F33" s="361" t="s">
        <v>561</v>
      </c>
      <c r="G33" s="361" t="s">
        <v>157</v>
      </c>
      <c r="H33" s="361" t="s">
        <v>151</v>
      </c>
      <c r="I33" s="361" t="s">
        <v>808</v>
      </c>
    </row>
    <row r="34" s="255" customFormat="1" ht="33" spans="1:10">
      <c r="A34" s="218">
        <v>30</v>
      </c>
      <c r="B34" s="383" t="s">
        <v>347</v>
      </c>
      <c r="C34" s="193"/>
      <c r="D34" s="384">
        <v>0</v>
      </c>
      <c r="E34" s="385" t="s">
        <v>469</v>
      </c>
      <c r="F34" s="383" t="s">
        <v>561</v>
      </c>
      <c r="G34" s="383" t="s">
        <v>157</v>
      </c>
      <c r="H34" s="383" t="s">
        <v>575</v>
      </c>
      <c r="I34" s="383" t="s">
        <v>809</v>
      </c>
      <c r="J34" s="384">
        <v>700</v>
      </c>
    </row>
    <row r="35" s="346" customFormat="1" ht="16.5" spans="1:10">
      <c r="A35" s="218">
        <v>31</v>
      </c>
      <c r="B35" s="361" t="s">
        <v>810</v>
      </c>
      <c r="C35" s="273" t="s">
        <v>159</v>
      </c>
      <c r="D35" s="374">
        <v>1000</v>
      </c>
      <c r="E35" s="375" t="s">
        <v>470</v>
      </c>
      <c r="F35" s="361" t="s">
        <v>566</v>
      </c>
      <c r="G35" s="361" t="s">
        <v>157</v>
      </c>
      <c r="H35" s="361" t="s">
        <v>151</v>
      </c>
      <c r="I35" s="378"/>
    </row>
    <row r="36" s="346" customFormat="1" ht="24" spans="1:10">
      <c r="A36" s="218">
        <v>32</v>
      </c>
      <c r="B36" s="361" t="s">
        <v>811</v>
      </c>
      <c r="C36" s="273" t="s">
        <v>165</v>
      </c>
      <c r="D36" s="374">
        <v>800</v>
      </c>
      <c r="E36" s="375" t="s">
        <v>609</v>
      </c>
      <c r="F36" s="361" t="s">
        <v>566</v>
      </c>
      <c r="G36" s="361" t="s">
        <v>575</v>
      </c>
      <c r="H36" s="361" t="s">
        <v>151</v>
      </c>
      <c r="I36" s="361"/>
    </row>
    <row r="37" s="308" customFormat="1" ht="24" spans="1:10">
      <c r="A37" s="218">
        <v>33</v>
      </c>
      <c r="B37" s="360" t="s">
        <v>812</v>
      </c>
      <c r="C37" s="218" t="s">
        <v>315</v>
      </c>
      <c r="D37" s="371">
        <v>50</v>
      </c>
      <c r="E37" s="219" t="s">
        <v>473</v>
      </c>
      <c r="F37" s="360" t="s">
        <v>561</v>
      </c>
      <c r="G37" s="360" t="s">
        <v>157</v>
      </c>
      <c r="H37" s="360" t="s">
        <v>151</v>
      </c>
      <c r="I37" s="360"/>
    </row>
    <row r="38" s="369" customFormat="1" ht="24" spans="1:10">
      <c r="A38" s="218">
        <v>34</v>
      </c>
      <c r="B38" s="372" t="s">
        <v>813</v>
      </c>
      <c r="C38" s="227" t="s">
        <v>159</v>
      </c>
      <c r="D38" s="376">
        <v>840</v>
      </c>
      <c r="E38" s="373" t="s">
        <v>611</v>
      </c>
      <c r="F38" s="372" t="s">
        <v>561</v>
      </c>
      <c r="G38" s="372" t="s">
        <v>157</v>
      </c>
      <c r="H38" s="372" t="s">
        <v>573</v>
      </c>
      <c r="I38" s="372"/>
    </row>
    <row r="39" s="215" customFormat="1" ht="24" spans="1:10">
      <c r="A39" s="218">
        <v>35</v>
      </c>
      <c r="B39" s="372" t="s">
        <v>557</v>
      </c>
      <c r="C39" s="227" t="s">
        <v>315</v>
      </c>
      <c r="D39" s="376">
        <v>1800</v>
      </c>
      <c r="E39" s="373" t="s">
        <v>752</v>
      </c>
      <c r="F39" s="372" t="s">
        <v>561</v>
      </c>
      <c r="G39" s="372" t="s">
        <v>157</v>
      </c>
      <c r="H39" s="372" t="s">
        <v>573</v>
      </c>
      <c r="I39" s="372"/>
    </row>
    <row r="40" s="346" customFormat="1" ht="16.5" spans="1:10">
      <c r="A40" s="218">
        <v>36</v>
      </c>
      <c r="B40" s="361" t="s">
        <v>814</v>
      </c>
      <c r="C40" s="273" t="s">
        <v>315</v>
      </c>
      <c r="D40" s="374">
        <v>50</v>
      </c>
      <c r="E40" s="375" t="s">
        <v>478</v>
      </c>
      <c r="F40" s="361" t="s">
        <v>566</v>
      </c>
      <c r="G40" s="361" t="s">
        <v>157</v>
      </c>
      <c r="H40" s="361" t="s">
        <v>151</v>
      </c>
      <c r="I40" s="378"/>
    </row>
    <row r="41" s="369" customFormat="1" ht="24" spans="1:10">
      <c r="A41" s="218">
        <v>37</v>
      </c>
      <c r="B41" s="372" t="s">
        <v>815</v>
      </c>
      <c r="C41" s="227" t="s">
        <v>181</v>
      </c>
      <c r="D41" s="376">
        <v>72.72</v>
      </c>
      <c r="E41" s="373" t="s">
        <v>615</v>
      </c>
      <c r="F41" s="372" t="s">
        <v>561</v>
      </c>
      <c r="G41" s="372" t="s">
        <v>157</v>
      </c>
      <c r="H41" s="372" t="s">
        <v>151</v>
      </c>
      <c r="I41" s="372"/>
    </row>
    <row r="42" s="346" customFormat="1" ht="16.5" spans="1:10">
      <c r="A42" s="218">
        <v>38</v>
      </c>
      <c r="B42" s="378" t="s">
        <v>816</v>
      </c>
      <c r="C42" s="347" t="s">
        <v>309</v>
      </c>
      <c r="D42" s="386">
        <v>10.95</v>
      </c>
      <c r="E42" s="387" t="s">
        <v>480</v>
      </c>
      <c r="F42" s="378" t="s">
        <v>566</v>
      </c>
      <c r="G42" s="378" t="s">
        <v>157</v>
      </c>
      <c r="H42" s="378" t="s">
        <v>151</v>
      </c>
      <c r="I42" s="378"/>
    </row>
    <row r="43" s="346" customFormat="1" ht="16.5" spans="1:10">
      <c r="A43" s="218">
        <v>39</v>
      </c>
      <c r="B43" s="361" t="s">
        <v>817</v>
      </c>
      <c r="C43" s="273" t="s">
        <v>159</v>
      </c>
      <c r="D43" s="374">
        <v>600</v>
      </c>
      <c r="E43" s="375" t="s">
        <v>481</v>
      </c>
      <c r="F43" s="361" t="s">
        <v>566</v>
      </c>
      <c r="G43" s="361" t="s">
        <v>157</v>
      </c>
      <c r="H43" s="361" t="s">
        <v>151</v>
      </c>
      <c r="I43" s="378"/>
    </row>
    <row r="44" ht="24" spans="1:10">
      <c r="A44" s="218">
        <v>40</v>
      </c>
      <c r="B44" s="360" t="s">
        <v>347</v>
      </c>
      <c r="C44" s="218" t="s">
        <v>181</v>
      </c>
      <c r="D44" s="371">
        <v>1710</v>
      </c>
      <c r="E44" s="219" t="s">
        <v>620</v>
      </c>
      <c r="F44" s="360" t="s">
        <v>561</v>
      </c>
      <c r="G44" s="360" t="s">
        <v>582</v>
      </c>
      <c r="H44" s="360" t="s">
        <v>157</v>
      </c>
      <c r="I44" s="360"/>
    </row>
    <row r="45" s="353" customFormat="1" ht="36" spans="1:10">
      <c r="A45" s="218">
        <v>41</v>
      </c>
      <c r="B45" s="361" t="s">
        <v>818</v>
      </c>
      <c r="C45" s="273" t="s">
        <v>216</v>
      </c>
      <c r="D45" s="374">
        <v>871</v>
      </c>
      <c r="E45" s="375" t="s">
        <v>819</v>
      </c>
      <c r="F45" s="361" t="s">
        <v>561</v>
      </c>
      <c r="G45" s="361" t="s">
        <v>157</v>
      </c>
      <c r="H45" s="361" t="s">
        <v>573</v>
      </c>
      <c r="I45" s="361"/>
    </row>
    <row r="46" s="346" customFormat="1" ht="16.5" spans="1:10">
      <c r="A46" s="218">
        <v>42</v>
      </c>
      <c r="B46" s="378" t="s">
        <v>820</v>
      </c>
      <c r="C46" s="347" t="s">
        <v>309</v>
      </c>
      <c r="D46" s="386">
        <v>200</v>
      </c>
      <c r="E46" s="387" t="s">
        <v>486</v>
      </c>
      <c r="F46" s="378" t="s">
        <v>566</v>
      </c>
      <c r="G46" s="378" t="s">
        <v>157</v>
      </c>
      <c r="H46" s="378" t="s">
        <v>151</v>
      </c>
      <c r="I46" s="378"/>
    </row>
    <row r="47" s="215" customFormat="1" ht="24" spans="1:10">
      <c r="A47" s="218">
        <v>43</v>
      </c>
      <c r="B47" s="372" t="s">
        <v>821</v>
      </c>
      <c r="C47" s="227" t="s">
        <v>165</v>
      </c>
      <c r="D47" s="376">
        <v>79</v>
      </c>
      <c r="E47" s="373" t="s">
        <v>487</v>
      </c>
      <c r="F47" s="372" t="s">
        <v>561</v>
      </c>
      <c r="G47" s="372" t="s">
        <v>157</v>
      </c>
      <c r="H47" s="372" t="s">
        <v>151</v>
      </c>
      <c r="I47" s="372"/>
    </row>
    <row r="48" s="346" customFormat="1" ht="16.5" spans="1:10">
      <c r="A48" s="218">
        <v>44</v>
      </c>
      <c r="B48" s="361" t="s">
        <v>822</v>
      </c>
      <c r="C48" s="273" t="s">
        <v>159</v>
      </c>
      <c r="D48" s="374">
        <v>269</v>
      </c>
      <c r="E48" s="375" t="s">
        <v>489</v>
      </c>
      <c r="F48" s="361" t="s">
        <v>566</v>
      </c>
      <c r="G48" s="361" t="s">
        <v>157</v>
      </c>
      <c r="H48" s="361" t="s">
        <v>151</v>
      </c>
      <c r="I48" s="378"/>
    </row>
    <row r="49" ht="16.5" spans="1:10">
      <c r="A49" s="218">
        <v>45</v>
      </c>
      <c r="B49" s="360" t="s">
        <v>823</v>
      </c>
      <c r="C49" s="273" t="s">
        <v>147</v>
      </c>
      <c r="D49" s="371">
        <f>3456.17+1260</f>
        <v>4716.17</v>
      </c>
      <c r="E49" s="219" t="s">
        <v>491</v>
      </c>
      <c r="F49" s="360" t="s">
        <v>561</v>
      </c>
      <c r="G49" s="360" t="s">
        <v>157</v>
      </c>
      <c r="H49" s="360" t="s">
        <v>151</v>
      </c>
      <c r="I49" s="360"/>
    </row>
    <row r="50" s="346" customFormat="1" ht="16.5" spans="1:10">
      <c r="A50" s="218">
        <v>46</v>
      </c>
      <c r="B50" s="361" t="s">
        <v>824</v>
      </c>
      <c r="C50" s="273" t="s">
        <v>315</v>
      </c>
      <c r="D50" s="374">
        <v>290</v>
      </c>
      <c r="E50" s="375" t="s">
        <v>493</v>
      </c>
      <c r="F50" s="361" t="s">
        <v>566</v>
      </c>
      <c r="G50" s="361" t="s">
        <v>573</v>
      </c>
      <c r="H50" s="361" t="s">
        <v>157</v>
      </c>
      <c r="I50" s="378"/>
    </row>
    <row r="51" s="346" customFormat="1" ht="24" spans="1:10">
      <c r="A51" s="218">
        <v>47</v>
      </c>
      <c r="B51" s="361" t="s">
        <v>825</v>
      </c>
      <c r="C51" s="273" t="s">
        <v>171</v>
      </c>
      <c r="D51" s="374">
        <v>120</v>
      </c>
      <c r="E51" s="375" t="s">
        <v>633</v>
      </c>
      <c r="F51" s="361" t="s">
        <v>566</v>
      </c>
      <c r="G51" s="361" t="s">
        <v>575</v>
      </c>
      <c r="H51" s="361" t="s">
        <v>582</v>
      </c>
      <c r="I51" s="56"/>
    </row>
    <row r="52" s="346" customFormat="1" ht="16.5" spans="1:10">
      <c r="A52" s="218">
        <v>48</v>
      </c>
      <c r="B52" s="361" t="s">
        <v>826</v>
      </c>
      <c r="C52" s="273" t="s">
        <v>165</v>
      </c>
      <c r="D52" s="374">
        <v>300</v>
      </c>
      <c r="E52" s="375" t="s">
        <v>497</v>
      </c>
      <c r="F52" s="361" t="s">
        <v>566</v>
      </c>
      <c r="G52" s="361" t="s">
        <v>573</v>
      </c>
      <c r="H52" s="361" t="s">
        <v>582</v>
      </c>
      <c r="I52" s="240"/>
    </row>
    <row r="53" s="346" customFormat="1" ht="16.5" spans="1:10">
      <c r="A53" s="218">
        <v>49</v>
      </c>
      <c r="B53" s="378" t="s">
        <v>827</v>
      </c>
      <c r="C53" s="347" t="s">
        <v>216</v>
      </c>
      <c r="D53" s="386">
        <v>213</v>
      </c>
      <c r="E53" s="387" t="s">
        <v>499</v>
      </c>
      <c r="F53" s="378" t="s">
        <v>566</v>
      </c>
      <c r="G53" s="378" t="s">
        <v>573</v>
      </c>
      <c r="H53" s="378" t="s">
        <v>582</v>
      </c>
      <c r="I53" s="56"/>
      <c r="J53" s="346" t="s">
        <v>828</v>
      </c>
    </row>
    <row r="54" s="353" customFormat="1" ht="24" spans="1:10">
      <c r="A54" s="218">
        <v>50</v>
      </c>
      <c r="B54" s="361" t="s">
        <v>337</v>
      </c>
      <c r="C54" s="273" t="s">
        <v>216</v>
      </c>
      <c r="D54" s="374">
        <v>130</v>
      </c>
      <c r="E54" s="375" t="s">
        <v>829</v>
      </c>
      <c r="F54" s="361" t="s">
        <v>566</v>
      </c>
      <c r="G54" s="361" t="s">
        <v>830</v>
      </c>
      <c r="H54" s="361" t="s">
        <v>831</v>
      </c>
      <c r="I54" s="240"/>
    </row>
    <row r="55" s="370" customFormat="1" ht="16.5" spans="1:10">
      <c r="A55" s="227">
        <v>51</v>
      </c>
      <c r="B55" s="357" t="s">
        <v>234</v>
      </c>
      <c r="C55" s="220" t="s">
        <v>159</v>
      </c>
      <c r="D55" s="388">
        <v>124</v>
      </c>
      <c r="E55" s="377" t="s">
        <v>637</v>
      </c>
      <c r="F55" s="357" t="s">
        <v>561</v>
      </c>
      <c r="G55" s="357" t="s">
        <v>154</v>
      </c>
      <c r="H55" s="357" t="s">
        <v>157</v>
      </c>
      <c r="I55" s="244"/>
    </row>
    <row r="56" s="346" customFormat="1" ht="16.5" spans="1:10">
      <c r="A56" s="218">
        <v>52</v>
      </c>
      <c r="B56" s="361" t="s">
        <v>509</v>
      </c>
      <c r="C56" s="273" t="s">
        <v>165</v>
      </c>
      <c r="D56" s="374">
        <v>4</v>
      </c>
      <c r="E56" s="375" t="s">
        <v>505</v>
      </c>
      <c r="F56" s="361" t="s">
        <v>566</v>
      </c>
      <c r="G56" s="361" t="s">
        <v>573</v>
      </c>
      <c r="H56" s="361" t="s">
        <v>582</v>
      </c>
      <c r="I56" s="56"/>
    </row>
    <row r="57" s="346" customFormat="1" ht="16.5" spans="1:10">
      <c r="A57" s="218">
        <v>53</v>
      </c>
      <c r="B57" s="378" t="s">
        <v>548</v>
      </c>
      <c r="C57" s="347" t="s">
        <v>309</v>
      </c>
      <c r="D57" s="386">
        <v>923.17</v>
      </c>
      <c r="E57" s="387" t="s">
        <v>641</v>
      </c>
      <c r="F57" s="378" t="s">
        <v>566</v>
      </c>
      <c r="G57" s="378" t="s">
        <v>151</v>
      </c>
      <c r="H57" s="378" t="s">
        <v>157</v>
      </c>
      <c r="I57" s="56"/>
      <c r="J57" s="346" t="s">
        <v>832</v>
      </c>
    </row>
    <row r="58" ht="24" spans="1:10">
      <c r="A58" s="218">
        <v>54</v>
      </c>
      <c r="B58" s="360" t="s">
        <v>833</v>
      </c>
      <c r="C58" s="273" t="s">
        <v>315</v>
      </c>
      <c r="D58" s="371">
        <v>517</v>
      </c>
      <c r="E58" s="219" t="s">
        <v>508</v>
      </c>
      <c r="F58" s="360" t="s">
        <v>561</v>
      </c>
      <c r="G58" s="360" t="s">
        <v>157</v>
      </c>
      <c r="H58" s="360" t="s">
        <v>151</v>
      </c>
      <c r="I58" s="50"/>
    </row>
    <row r="59" s="215" customFormat="1" ht="24" spans="1:10">
      <c r="A59" s="218">
        <v>55</v>
      </c>
      <c r="B59" s="372" t="s">
        <v>557</v>
      </c>
      <c r="C59" s="273" t="s">
        <v>315</v>
      </c>
      <c r="D59" s="376">
        <v>2170</v>
      </c>
      <c r="E59" s="373" t="s">
        <v>834</v>
      </c>
      <c r="F59" s="372" t="s">
        <v>561</v>
      </c>
      <c r="G59" s="372" t="s">
        <v>157</v>
      </c>
      <c r="H59" s="372" t="s">
        <v>151</v>
      </c>
      <c r="I59" s="245"/>
    </row>
    <row r="60" s="215" customFormat="1" ht="30" customHeight="1" spans="1:10">
      <c r="A60" s="218">
        <v>56</v>
      </c>
      <c r="B60" s="372" t="s">
        <v>835</v>
      </c>
      <c r="C60" s="273" t="s">
        <v>315</v>
      </c>
      <c r="D60" s="376">
        <v>100</v>
      </c>
      <c r="E60" s="373" t="s">
        <v>781</v>
      </c>
      <c r="F60" s="372" t="s">
        <v>561</v>
      </c>
      <c r="G60" s="372" t="s">
        <v>157</v>
      </c>
      <c r="H60" s="372" t="s">
        <v>151</v>
      </c>
      <c r="I60" s="245"/>
    </row>
    <row r="61" s="346" customFormat="1" ht="72" spans="1:10">
      <c r="A61" s="218">
        <v>57</v>
      </c>
      <c r="B61" s="378" t="s">
        <v>836</v>
      </c>
      <c r="C61" s="347" t="s">
        <v>159</v>
      </c>
      <c r="D61" s="386">
        <v>1606</v>
      </c>
      <c r="E61" s="387" t="s">
        <v>837</v>
      </c>
      <c r="F61" s="378" t="s">
        <v>566</v>
      </c>
      <c r="G61" s="378" t="s">
        <v>830</v>
      </c>
      <c r="H61" s="378" t="s">
        <v>154</v>
      </c>
      <c r="I61" s="56"/>
    </row>
    <row r="62" s="345" customFormat="1" ht="16.5" spans="1:10">
      <c r="A62" s="227">
        <v>58</v>
      </c>
      <c r="B62" s="357" t="s">
        <v>725</v>
      </c>
      <c r="C62" s="220" t="s">
        <v>159</v>
      </c>
      <c r="D62" s="388">
        <v>100</v>
      </c>
      <c r="E62" s="377" t="s">
        <v>514</v>
      </c>
      <c r="F62" s="357" t="s">
        <v>566</v>
      </c>
      <c r="G62" s="357" t="s">
        <v>154</v>
      </c>
      <c r="H62" s="357" t="s">
        <v>157</v>
      </c>
      <c r="I62" s="389"/>
    </row>
    <row r="63" s="346" customFormat="1" ht="16.5" spans="1:10">
      <c r="A63" s="218">
        <v>59</v>
      </c>
      <c r="B63" s="361" t="s">
        <v>838</v>
      </c>
      <c r="C63" s="273" t="s">
        <v>171</v>
      </c>
      <c r="D63" s="374">
        <v>140</v>
      </c>
      <c r="E63" s="375" t="s">
        <v>515</v>
      </c>
      <c r="F63" s="361" t="s">
        <v>566</v>
      </c>
      <c r="G63" s="361" t="s">
        <v>157</v>
      </c>
      <c r="H63" s="361" t="s">
        <v>151</v>
      </c>
      <c r="I63" s="56"/>
    </row>
    <row r="64" s="346" customFormat="1" ht="16.5" spans="1:10">
      <c r="A64" s="218">
        <v>60</v>
      </c>
      <c r="B64" s="361" t="s">
        <v>839</v>
      </c>
      <c r="C64" s="273" t="s">
        <v>216</v>
      </c>
      <c r="D64" s="374">
        <v>60</v>
      </c>
      <c r="E64" s="375" t="s">
        <v>517</v>
      </c>
      <c r="F64" s="361" t="s">
        <v>566</v>
      </c>
      <c r="G64" s="361" t="s">
        <v>573</v>
      </c>
      <c r="H64" s="361" t="s">
        <v>157</v>
      </c>
      <c r="I64" s="56"/>
    </row>
    <row r="65" s="346" customFormat="1" ht="24" spans="1:10">
      <c r="A65" s="218">
        <v>61</v>
      </c>
      <c r="B65" s="361" t="s">
        <v>725</v>
      </c>
      <c r="C65" s="273" t="s">
        <v>159</v>
      </c>
      <c r="D65" s="374">
        <v>200</v>
      </c>
      <c r="E65" s="375" t="s">
        <v>840</v>
      </c>
      <c r="F65" s="361" t="s">
        <v>566</v>
      </c>
      <c r="G65" s="361" t="s">
        <v>151</v>
      </c>
      <c r="H65" s="361" t="s">
        <v>157</v>
      </c>
      <c r="I65" s="56"/>
    </row>
    <row r="66" s="346" customFormat="1" ht="24" customHeight="1" spans="1:10">
      <c r="A66" s="218">
        <v>62</v>
      </c>
      <c r="B66" s="126" t="s">
        <v>841</v>
      </c>
      <c r="C66" s="347" t="s">
        <v>309</v>
      </c>
      <c r="D66" s="390">
        <v>500</v>
      </c>
      <c r="E66" s="387" t="s">
        <v>700</v>
      </c>
      <c r="F66" s="126" t="s">
        <v>566</v>
      </c>
      <c r="G66" s="378" t="s">
        <v>157</v>
      </c>
      <c r="H66" s="378" t="s">
        <v>151</v>
      </c>
      <c r="I66" s="56"/>
    </row>
    <row r="67" s="353" customFormat="1" ht="24" spans="1:10">
      <c r="A67" s="218">
        <v>63</v>
      </c>
      <c r="B67" s="361" t="s">
        <v>725</v>
      </c>
      <c r="C67" s="273" t="s">
        <v>159</v>
      </c>
      <c r="D67" s="62">
        <v>900</v>
      </c>
      <c r="E67" s="375" t="s">
        <v>523</v>
      </c>
      <c r="F67" s="52" t="s">
        <v>561</v>
      </c>
      <c r="G67" s="361" t="s">
        <v>157</v>
      </c>
      <c r="H67" s="361" t="s">
        <v>151</v>
      </c>
      <c r="I67" s="240"/>
    </row>
    <row r="68" s="215" customFormat="1" ht="24" spans="1:10">
      <c r="A68" s="218">
        <v>64</v>
      </c>
      <c r="B68" s="357" t="s">
        <v>394</v>
      </c>
      <c r="C68" s="273" t="s">
        <v>181</v>
      </c>
      <c r="D68" s="242">
        <v>5100</v>
      </c>
      <c r="E68" s="377" t="s">
        <v>524</v>
      </c>
      <c r="F68" s="223" t="s">
        <v>561</v>
      </c>
      <c r="G68" s="357" t="s">
        <v>157</v>
      </c>
      <c r="H68" s="357" t="s">
        <v>151</v>
      </c>
      <c r="I68" s="245"/>
    </row>
    <row r="69" ht="24" spans="1:10">
      <c r="A69" s="218">
        <v>65</v>
      </c>
      <c r="B69" s="361" t="s">
        <v>337</v>
      </c>
      <c r="C69" s="273" t="s">
        <v>216</v>
      </c>
      <c r="D69" s="62">
        <v>2627</v>
      </c>
      <c r="E69" s="375" t="s">
        <v>842</v>
      </c>
      <c r="F69" s="52" t="s">
        <v>566</v>
      </c>
      <c r="G69" s="361" t="s">
        <v>573</v>
      </c>
      <c r="H69" s="361" t="s">
        <v>157</v>
      </c>
      <c r="I69" s="240"/>
      <c r="J69" s="353"/>
    </row>
    <row r="70" s="215" customFormat="1" ht="24" spans="1:10">
      <c r="A70" s="218">
        <v>66</v>
      </c>
      <c r="B70" s="357" t="s">
        <v>843</v>
      </c>
      <c r="C70" s="273" t="s">
        <v>315</v>
      </c>
      <c r="D70" s="242">
        <v>3652</v>
      </c>
      <c r="E70" s="377" t="s">
        <v>844</v>
      </c>
      <c r="F70" s="223" t="s">
        <v>561</v>
      </c>
      <c r="G70" s="357" t="s">
        <v>157</v>
      </c>
      <c r="H70" s="357" t="s">
        <v>151</v>
      </c>
      <c r="I70" s="245"/>
    </row>
    <row r="71" ht="24" spans="1:10">
      <c r="A71" s="218">
        <v>67</v>
      </c>
      <c r="B71" s="357" t="s">
        <v>234</v>
      </c>
      <c r="C71" s="220" t="s">
        <v>216</v>
      </c>
      <c r="D71" s="242">
        <v>730</v>
      </c>
      <c r="E71" s="377" t="s">
        <v>845</v>
      </c>
      <c r="F71" s="223" t="s">
        <v>561</v>
      </c>
      <c r="G71" s="357" t="s">
        <v>154</v>
      </c>
      <c r="H71" s="357" t="s">
        <v>151</v>
      </c>
      <c r="I71" s="50"/>
    </row>
    <row r="72" spans="1:10">
      <c r="A72" s="50"/>
      <c r="B72" s="50"/>
      <c r="C72" s="50"/>
      <c r="D72" s="50"/>
      <c r="E72" s="50"/>
      <c r="F72" s="50"/>
      <c r="G72" s="50"/>
      <c r="H72" s="50"/>
      <c r="I72" s="50"/>
    </row>
    <row r="73" spans="1:10">
      <c r="D73" s="255">
        <f>SUM(D5:D71)</f>
        <v>54091.03</v>
      </c>
    </row>
  </sheetData>
  <autoFilter xmlns:etc="http://www.wps.cn/officeDocument/2017/etCustomData" ref="A3:J71" etc:filterBottomFollowUsedRange="0">
    <extLst/>
  </autoFilter>
  <mergeCells count="2">
    <mergeCell ref="A1:I1"/>
    <mergeCell ref="A2:I2"/>
  </mergeCells>
  <dataValidations count="3">
    <dataValidation type="list" allowBlank="1" showInputMessage="1" showErrorMessage="1" sqref="C1:C71">
      <formula1>"材料费,机械费,工资,福利费,招待费,差旅费,车辆费,办公费,租赁费,水电费,其他,安全费"</formula1>
    </dataValidation>
    <dataValidation type="list" allowBlank="1" showInputMessage="1" showErrorMessage="1" sqref="F1:F4">
      <formula1>"是,否"</formula1>
    </dataValidation>
    <dataValidation type="list" allowBlank="1" showInputMessage="1" showErrorMessage="1" sqref="F5:F71">
      <formula1>"有,无"</formula1>
    </dataValidation>
  </dataValidations>
  <pageMargins left="0.75" right="0.75" top="1" bottom="1" header="0.5" footer="0.5"/>
  <pageSetup paperSize="9" orientation="landscape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11"/>
  <sheetViews>
    <sheetView topLeftCell="A77" workbookViewId="0">
      <selection activeCell="D111" sqref="D111"/>
    </sheetView>
  </sheetViews>
  <sheetFormatPr defaultColWidth="8.89166666666667" defaultRowHeight="13.5"/>
  <cols>
    <col min="2" max="2" width="34.875" customWidth="1"/>
    <col min="4" max="4" width="9.375"/>
    <col min="5" max="5" width="17.875" customWidth="1"/>
    <col min="7" max="7" width="12.625" customWidth="1"/>
    <col min="8" max="8" width="11.375" customWidth="1"/>
  </cols>
  <sheetData>
    <row r="1" ht="27" spans="1:9">
      <c r="A1" s="268" t="s">
        <v>136</v>
      </c>
      <c r="B1" s="269"/>
      <c r="C1" s="269"/>
      <c r="D1" s="269"/>
      <c r="E1" s="270"/>
      <c r="F1" s="269"/>
      <c r="G1" s="269"/>
      <c r="H1" s="269"/>
      <c r="I1" s="269"/>
    </row>
    <row r="2" spans="1:9">
      <c r="A2" s="271" t="s">
        <v>787</v>
      </c>
      <c r="B2" s="271"/>
      <c r="C2" s="271"/>
      <c r="D2" s="271"/>
      <c r="E2" s="272"/>
      <c r="F2" s="271"/>
      <c r="G2" s="271"/>
      <c r="H2" s="271"/>
      <c r="I2" s="271"/>
    </row>
    <row r="3" ht="24" spans="1:9">
      <c r="A3" s="218" t="s">
        <v>138</v>
      </c>
      <c r="B3" s="218" t="s">
        <v>139</v>
      </c>
      <c r="C3" s="218" t="s">
        <v>140</v>
      </c>
      <c r="D3" s="218" t="s">
        <v>141</v>
      </c>
      <c r="E3" s="219" t="s">
        <v>142</v>
      </c>
      <c r="F3" s="218" t="s">
        <v>143</v>
      </c>
      <c r="G3" s="218" t="s">
        <v>144</v>
      </c>
      <c r="H3" s="218" t="s">
        <v>145</v>
      </c>
      <c r="I3" s="218" t="s">
        <v>3</v>
      </c>
    </row>
    <row r="4" ht="16.5" spans="1:9">
      <c r="A4" s="50">
        <v>1</v>
      </c>
      <c r="B4" s="253" t="s">
        <v>846</v>
      </c>
      <c r="C4" s="273" t="s">
        <v>159</v>
      </c>
      <c r="D4" s="322">
        <v>700</v>
      </c>
      <c r="E4" s="321" t="s">
        <v>847</v>
      </c>
      <c r="F4" s="321" t="s">
        <v>561</v>
      </c>
      <c r="G4" s="356" t="s">
        <v>154</v>
      </c>
      <c r="H4" s="356" t="s">
        <v>157</v>
      </c>
      <c r="I4" s="50"/>
    </row>
    <row r="5" ht="16.5" spans="1:9">
      <c r="A5" s="50">
        <v>2</v>
      </c>
      <c r="B5" s="223" t="s">
        <v>848</v>
      </c>
      <c r="C5" s="273" t="s">
        <v>216</v>
      </c>
      <c r="D5" s="322">
        <v>4056</v>
      </c>
      <c r="E5" s="321" t="s">
        <v>849</v>
      </c>
      <c r="F5" s="321" t="s">
        <v>561</v>
      </c>
      <c r="G5" s="356" t="s">
        <v>573</v>
      </c>
      <c r="H5" s="356" t="s">
        <v>154</v>
      </c>
      <c r="I5" s="50"/>
    </row>
    <row r="6" ht="16.5" spans="1:9">
      <c r="A6" s="50">
        <v>3</v>
      </c>
      <c r="B6" s="321" t="s">
        <v>850</v>
      </c>
      <c r="C6" s="218" t="s">
        <v>165</v>
      </c>
      <c r="D6" s="322">
        <v>2399.49</v>
      </c>
      <c r="E6" s="315" t="s">
        <v>851</v>
      </c>
      <c r="F6" s="315" t="s">
        <v>561</v>
      </c>
      <c r="G6" s="357" t="s">
        <v>157</v>
      </c>
      <c r="H6" s="357" t="s">
        <v>151</v>
      </c>
      <c r="I6" s="50"/>
    </row>
    <row r="7" ht="16.5" spans="1:9">
      <c r="A7" s="50">
        <v>4</v>
      </c>
      <c r="B7" s="321" t="s">
        <v>852</v>
      </c>
      <c r="C7" s="218" t="s">
        <v>147</v>
      </c>
      <c r="D7" s="322">
        <v>1709.83</v>
      </c>
      <c r="E7" s="315" t="s">
        <v>853</v>
      </c>
      <c r="F7" s="321" t="s">
        <v>561</v>
      </c>
      <c r="G7" s="356" t="s">
        <v>830</v>
      </c>
      <c r="H7" s="356" t="s">
        <v>154</v>
      </c>
      <c r="I7" s="50"/>
    </row>
    <row r="8" ht="16.5" spans="1:9">
      <c r="A8" s="50">
        <v>5</v>
      </c>
      <c r="B8" s="223" t="s">
        <v>854</v>
      </c>
      <c r="C8" s="220" t="s">
        <v>159</v>
      </c>
      <c r="D8" s="242">
        <v>2000</v>
      </c>
      <c r="E8" s="223">
        <v>5.1</v>
      </c>
      <c r="F8" s="321" t="s">
        <v>561</v>
      </c>
      <c r="G8" s="358" t="s">
        <v>154</v>
      </c>
      <c r="H8" s="358" t="s">
        <v>157</v>
      </c>
      <c r="I8" s="50"/>
    </row>
    <row r="9" ht="16.5" spans="1:9">
      <c r="A9" s="50">
        <v>6</v>
      </c>
      <c r="B9" s="223" t="s">
        <v>855</v>
      </c>
      <c r="C9" s="220" t="s">
        <v>159</v>
      </c>
      <c r="D9" s="242">
        <v>2000</v>
      </c>
      <c r="E9" s="223">
        <v>6.1</v>
      </c>
      <c r="F9" s="321" t="s">
        <v>561</v>
      </c>
      <c r="G9" s="358" t="s">
        <v>154</v>
      </c>
      <c r="H9" s="358" t="s">
        <v>157</v>
      </c>
      <c r="I9" s="50"/>
    </row>
    <row r="10" ht="16.5" spans="1:9">
      <c r="A10" s="50">
        <v>7</v>
      </c>
      <c r="B10" s="321" t="s">
        <v>856</v>
      </c>
      <c r="C10" s="218" t="s">
        <v>165</v>
      </c>
      <c r="D10" s="322">
        <v>443</v>
      </c>
      <c r="E10" s="359" t="s">
        <v>857</v>
      </c>
      <c r="F10" s="320" t="s">
        <v>561</v>
      </c>
      <c r="G10" s="358" t="s">
        <v>154</v>
      </c>
      <c r="H10" s="358" t="s">
        <v>157</v>
      </c>
      <c r="I10" s="50"/>
    </row>
    <row r="11" ht="16.5" spans="1:9">
      <c r="A11" s="50">
        <v>8</v>
      </c>
      <c r="B11" s="52" t="s">
        <v>858</v>
      </c>
      <c r="C11" s="218" t="s">
        <v>181</v>
      </c>
      <c r="D11" s="62">
        <v>8520</v>
      </c>
      <c r="E11" s="359" t="s">
        <v>859</v>
      </c>
      <c r="F11" s="224" t="s">
        <v>561</v>
      </c>
      <c r="G11" s="360" t="s">
        <v>157</v>
      </c>
      <c r="H11" s="360" t="s">
        <v>151</v>
      </c>
      <c r="I11" s="50"/>
    </row>
    <row r="12" ht="16.5" spans="1:9">
      <c r="A12" s="50">
        <v>9</v>
      </c>
      <c r="B12" s="59" t="s">
        <v>860</v>
      </c>
      <c r="C12" s="218" t="s">
        <v>181</v>
      </c>
      <c r="D12" s="54">
        <v>470</v>
      </c>
      <c r="E12" s="315">
        <v>9.1</v>
      </c>
      <c r="F12" s="224" t="s">
        <v>566</v>
      </c>
      <c r="G12" s="360" t="s">
        <v>157</v>
      </c>
      <c r="H12" s="360" t="s">
        <v>151</v>
      </c>
      <c r="I12" s="50"/>
    </row>
    <row r="13" ht="16.5" spans="1:9">
      <c r="A13" s="50">
        <v>10</v>
      </c>
      <c r="B13" s="52" t="s">
        <v>337</v>
      </c>
      <c r="C13" s="218" t="s">
        <v>216</v>
      </c>
      <c r="D13" s="62">
        <v>132</v>
      </c>
      <c r="E13" s="315">
        <v>10.1</v>
      </c>
      <c r="F13" s="224" t="s">
        <v>566</v>
      </c>
      <c r="G13" s="224" t="s">
        <v>573</v>
      </c>
      <c r="H13" s="360" t="s">
        <v>157</v>
      </c>
      <c r="I13" s="50"/>
    </row>
    <row r="14" ht="16.5" spans="1:9">
      <c r="A14" s="50">
        <v>11</v>
      </c>
      <c r="B14" s="52" t="s">
        <v>861</v>
      </c>
      <c r="C14" s="218" t="s">
        <v>181</v>
      </c>
      <c r="D14" s="62">
        <v>1800</v>
      </c>
      <c r="E14" s="315" t="s">
        <v>862</v>
      </c>
      <c r="F14" s="224" t="s">
        <v>561</v>
      </c>
      <c r="G14" s="360" t="s">
        <v>151</v>
      </c>
      <c r="H14" s="360" t="s">
        <v>157</v>
      </c>
      <c r="I14" s="50"/>
    </row>
    <row r="15" ht="16.5" spans="1:9">
      <c r="A15" s="50">
        <v>12</v>
      </c>
      <c r="B15" s="52" t="s">
        <v>863</v>
      </c>
      <c r="C15" s="218" t="s">
        <v>165</v>
      </c>
      <c r="D15" s="62">
        <v>259</v>
      </c>
      <c r="E15" s="315" t="s">
        <v>864</v>
      </c>
      <c r="F15" s="224" t="s">
        <v>561</v>
      </c>
      <c r="G15" s="224" t="s">
        <v>573</v>
      </c>
      <c r="H15" s="360" t="s">
        <v>157</v>
      </c>
      <c r="I15" s="50"/>
    </row>
    <row r="16" ht="16.5" spans="1:9">
      <c r="A16" s="50"/>
      <c r="B16" s="52" t="s">
        <v>509</v>
      </c>
      <c r="C16" s="218" t="s">
        <v>165</v>
      </c>
      <c r="D16" s="62">
        <v>4</v>
      </c>
      <c r="E16" s="315" t="s">
        <v>864</v>
      </c>
      <c r="F16" s="224" t="s">
        <v>566</v>
      </c>
      <c r="G16" s="224" t="s">
        <v>573</v>
      </c>
      <c r="H16" s="360" t="s">
        <v>157</v>
      </c>
      <c r="I16" s="50"/>
    </row>
    <row r="17" ht="16.5" spans="1:9">
      <c r="A17" s="50">
        <v>13</v>
      </c>
      <c r="B17" s="52" t="s">
        <v>865</v>
      </c>
      <c r="C17" s="218" t="s">
        <v>181</v>
      </c>
      <c r="D17" s="62">
        <v>390</v>
      </c>
      <c r="E17" s="315" t="s">
        <v>866</v>
      </c>
      <c r="F17" s="224" t="s">
        <v>566</v>
      </c>
      <c r="G17" s="224" t="s">
        <v>151</v>
      </c>
      <c r="H17" s="360" t="s">
        <v>157</v>
      </c>
      <c r="I17" s="50"/>
    </row>
    <row r="18" ht="16.5" spans="1:9">
      <c r="A18" s="50">
        <v>14</v>
      </c>
      <c r="B18" s="223" t="s">
        <v>867</v>
      </c>
      <c r="C18" s="227" t="s">
        <v>181</v>
      </c>
      <c r="D18" s="242">
        <v>3400</v>
      </c>
      <c r="E18" s="253">
        <v>14.1</v>
      </c>
      <c r="F18" s="225" t="s">
        <v>561</v>
      </c>
      <c r="G18" s="224" t="s">
        <v>154</v>
      </c>
      <c r="H18" s="360" t="s">
        <v>157</v>
      </c>
      <c r="I18" s="50"/>
    </row>
    <row r="19" ht="16.5" spans="1:9">
      <c r="A19" s="50">
        <v>15</v>
      </c>
      <c r="B19" s="52" t="s">
        <v>868</v>
      </c>
      <c r="C19" s="218" t="s">
        <v>181</v>
      </c>
      <c r="D19" s="62">
        <v>616</v>
      </c>
      <c r="E19" s="315">
        <v>15.1</v>
      </c>
      <c r="F19" s="224" t="s">
        <v>566</v>
      </c>
      <c r="G19" s="360" t="s">
        <v>157</v>
      </c>
      <c r="H19" s="224" t="s">
        <v>151</v>
      </c>
      <c r="I19" s="50"/>
    </row>
    <row r="20" ht="16.5" spans="1:9">
      <c r="A20" s="50">
        <v>16</v>
      </c>
      <c r="B20" s="52" t="s">
        <v>869</v>
      </c>
      <c r="C20" s="218" t="s">
        <v>159</v>
      </c>
      <c r="D20" s="62">
        <v>570</v>
      </c>
      <c r="E20" s="315">
        <v>16.1</v>
      </c>
      <c r="F20" s="224" t="s">
        <v>566</v>
      </c>
      <c r="G20" s="360" t="s">
        <v>151</v>
      </c>
      <c r="H20" s="360" t="s">
        <v>157</v>
      </c>
      <c r="I20" s="50"/>
    </row>
    <row r="21" ht="16.5" spans="1:9">
      <c r="A21" s="50">
        <v>17</v>
      </c>
      <c r="B21" s="52" t="s">
        <v>234</v>
      </c>
      <c r="C21" s="273" t="s">
        <v>159</v>
      </c>
      <c r="D21" s="62">
        <v>380</v>
      </c>
      <c r="E21" s="321" t="s">
        <v>870</v>
      </c>
      <c r="F21" s="52" t="s">
        <v>561</v>
      </c>
      <c r="G21" s="52" t="s">
        <v>154</v>
      </c>
      <c r="H21" s="361" t="s">
        <v>157</v>
      </c>
      <c r="I21" s="50"/>
    </row>
    <row r="22" ht="16.5" spans="1:9">
      <c r="A22" s="50">
        <v>18</v>
      </c>
      <c r="B22" s="52" t="s">
        <v>522</v>
      </c>
      <c r="C22" s="273" t="s">
        <v>315</v>
      </c>
      <c r="D22" s="62">
        <v>200</v>
      </c>
      <c r="E22" s="321" t="s">
        <v>871</v>
      </c>
      <c r="F22" s="52" t="s">
        <v>561</v>
      </c>
      <c r="G22" s="361" t="s">
        <v>157</v>
      </c>
      <c r="H22" s="52" t="s">
        <v>573</v>
      </c>
      <c r="I22" s="50"/>
    </row>
    <row r="23" ht="16.5" spans="1:9">
      <c r="A23" s="50">
        <v>19</v>
      </c>
      <c r="B23" s="52" t="s">
        <v>337</v>
      </c>
      <c r="C23" s="218" t="s">
        <v>216</v>
      </c>
      <c r="D23" s="62">
        <v>182</v>
      </c>
      <c r="E23" s="315">
        <v>19.1</v>
      </c>
      <c r="F23" s="224" t="s">
        <v>566</v>
      </c>
      <c r="G23" s="360" t="s">
        <v>157</v>
      </c>
      <c r="H23" s="224" t="s">
        <v>573</v>
      </c>
      <c r="I23" s="50"/>
    </row>
    <row r="24" ht="16.5" spans="1:9">
      <c r="A24" s="50">
        <v>20</v>
      </c>
      <c r="B24" s="223" t="s">
        <v>522</v>
      </c>
      <c r="C24" s="220" t="s">
        <v>181</v>
      </c>
      <c r="D24" s="242">
        <v>2120</v>
      </c>
      <c r="E24" s="321">
        <v>20.1</v>
      </c>
      <c r="F24" s="52" t="s">
        <v>561</v>
      </c>
      <c r="G24" s="361" t="s">
        <v>157</v>
      </c>
      <c r="H24" s="52" t="s">
        <v>151</v>
      </c>
      <c r="I24" s="50"/>
    </row>
    <row r="25" ht="16.5" spans="1:9">
      <c r="A25" s="50">
        <v>21</v>
      </c>
      <c r="B25" s="52" t="s">
        <v>872</v>
      </c>
      <c r="C25" s="218" t="s">
        <v>216</v>
      </c>
      <c r="D25" s="62">
        <v>145</v>
      </c>
      <c r="E25" s="321">
        <v>21.1</v>
      </c>
      <c r="F25" s="52" t="s">
        <v>566</v>
      </c>
      <c r="G25" s="361" t="s">
        <v>573</v>
      </c>
      <c r="H25" s="52" t="s">
        <v>151</v>
      </c>
      <c r="I25" s="50"/>
    </row>
    <row r="26" ht="17" customHeight="1" spans="1:9">
      <c r="A26" s="50">
        <v>22</v>
      </c>
      <c r="B26" s="52" t="s">
        <v>522</v>
      </c>
      <c r="C26" s="273" t="s">
        <v>181</v>
      </c>
      <c r="D26" s="62">
        <v>812</v>
      </c>
      <c r="E26" s="321" t="s">
        <v>873</v>
      </c>
      <c r="F26" s="52" t="s">
        <v>561</v>
      </c>
      <c r="G26" s="361" t="s">
        <v>157</v>
      </c>
      <c r="H26" s="52" t="s">
        <v>151</v>
      </c>
      <c r="I26" s="50"/>
    </row>
    <row r="27" ht="16.5" spans="1:9">
      <c r="A27" s="362">
        <v>23</v>
      </c>
      <c r="B27" s="262" t="s">
        <v>337</v>
      </c>
      <c r="C27" s="273" t="s">
        <v>216</v>
      </c>
      <c r="D27" s="363">
        <v>146</v>
      </c>
      <c r="E27" s="364">
        <v>23.1</v>
      </c>
      <c r="F27" s="262" t="s">
        <v>566</v>
      </c>
      <c r="G27" s="262" t="s">
        <v>573</v>
      </c>
      <c r="H27" s="365" t="s">
        <v>157</v>
      </c>
      <c r="I27" s="362"/>
    </row>
    <row r="28" ht="16.5" spans="1:9">
      <c r="A28" s="50">
        <v>24</v>
      </c>
      <c r="B28" s="52" t="s">
        <v>874</v>
      </c>
      <c r="C28" s="218" t="s">
        <v>165</v>
      </c>
      <c r="D28" s="62">
        <v>179</v>
      </c>
      <c r="E28" s="315" t="s">
        <v>875</v>
      </c>
      <c r="F28" s="224" t="s">
        <v>561</v>
      </c>
      <c r="G28" s="360" t="s">
        <v>157</v>
      </c>
      <c r="H28" s="224" t="s">
        <v>573</v>
      </c>
      <c r="I28" s="50"/>
    </row>
    <row r="29" spans="1:9">
      <c r="A29" s="50">
        <v>25</v>
      </c>
      <c r="B29" s="52" t="s">
        <v>509</v>
      </c>
      <c r="C29" s="273" t="s">
        <v>165</v>
      </c>
      <c r="D29" s="62">
        <v>20.01</v>
      </c>
      <c r="E29" s="321">
        <v>25.1</v>
      </c>
      <c r="F29" s="52" t="s">
        <v>566</v>
      </c>
      <c r="G29" s="52" t="s">
        <v>151</v>
      </c>
      <c r="H29" s="52" t="s">
        <v>573</v>
      </c>
      <c r="I29" s="240"/>
    </row>
    <row r="30" spans="1:9">
      <c r="A30" s="50">
        <v>26</v>
      </c>
      <c r="B30" s="52" t="s">
        <v>876</v>
      </c>
      <c r="C30" s="273" t="s">
        <v>315</v>
      </c>
      <c r="D30" s="62">
        <v>60</v>
      </c>
      <c r="E30" s="321">
        <v>26.1</v>
      </c>
      <c r="F30" s="52" t="s">
        <v>566</v>
      </c>
      <c r="G30" s="52" t="s">
        <v>151</v>
      </c>
      <c r="H30" s="52" t="s">
        <v>573</v>
      </c>
      <c r="I30" s="240"/>
    </row>
    <row r="31" spans="1:9">
      <c r="A31" s="50">
        <v>27</v>
      </c>
      <c r="B31" s="52" t="s">
        <v>548</v>
      </c>
      <c r="C31" s="218" t="s">
        <v>309</v>
      </c>
      <c r="D31" s="62">
        <v>1890.53</v>
      </c>
      <c r="E31" s="315" t="s">
        <v>877</v>
      </c>
      <c r="F31" s="224" t="s">
        <v>561</v>
      </c>
      <c r="G31" s="224" t="s">
        <v>151</v>
      </c>
      <c r="H31" s="224" t="s">
        <v>573</v>
      </c>
      <c r="I31" s="50"/>
    </row>
    <row r="32" spans="1:9">
      <c r="A32" s="50">
        <v>28</v>
      </c>
      <c r="B32" s="52" t="s">
        <v>878</v>
      </c>
      <c r="C32" s="218" t="s">
        <v>165</v>
      </c>
      <c r="D32" s="62">
        <v>5520</v>
      </c>
      <c r="E32" s="315" t="s">
        <v>879</v>
      </c>
      <c r="F32" s="224" t="s">
        <v>561</v>
      </c>
      <c r="G32" s="224" t="s">
        <v>151</v>
      </c>
      <c r="H32" s="224" t="s">
        <v>573</v>
      </c>
      <c r="I32" s="50"/>
    </row>
    <row r="33" ht="16.5" spans="1:9">
      <c r="A33" s="50">
        <v>29</v>
      </c>
      <c r="B33" s="52" t="s">
        <v>880</v>
      </c>
      <c r="C33" s="218" t="s">
        <v>165</v>
      </c>
      <c r="D33" s="62">
        <v>8</v>
      </c>
      <c r="E33" s="315">
        <v>29.1</v>
      </c>
      <c r="F33" s="224" t="s">
        <v>566</v>
      </c>
      <c r="G33" s="224" t="s">
        <v>573</v>
      </c>
      <c r="H33" s="360" t="s">
        <v>157</v>
      </c>
      <c r="I33" s="50"/>
    </row>
    <row r="34" spans="1:9">
      <c r="A34" s="50">
        <v>30</v>
      </c>
      <c r="B34" s="59" t="s">
        <v>881</v>
      </c>
      <c r="C34" s="218" t="s">
        <v>159</v>
      </c>
      <c r="D34" s="54">
        <v>200</v>
      </c>
      <c r="E34" s="315" t="s">
        <v>882</v>
      </c>
      <c r="F34" s="224" t="s">
        <v>561</v>
      </c>
      <c r="G34" s="224" t="s">
        <v>157</v>
      </c>
      <c r="H34" s="224" t="s">
        <v>154</v>
      </c>
      <c r="I34" s="50"/>
    </row>
    <row r="35" spans="1:9">
      <c r="A35" s="50">
        <v>31</v>
      </c>
      <c r="B35" s="59" t="s">
        <v>883</v>
      </c>
      <c r="C35" s="218" t="s">
        <v>159</v>
      </c>
      <c r="D35" s="54">
        <v>149</v>
      </c>
      <c r="E35" s="315">
        <v>31.1</v>
      </c>
      <c r="F35" s="224" t="s">
        <v>566</v>
      </c>
      <c r="G35" s="224" t="s">
        <v>157</v>
      </c>
      <c r="H35" s="224" t="s">
        <v>154</v>
      </c>
      <c r="I35" s="50"/>
    </row>
    <row r="36" spans="1:9">
      <c r="A36" s="50">
        <v>32</v>
      </c>
      <c r="B36" s="59" t="s">
        <v>617</v>
      </c>
      <c r="C36" s="218" t="s">
        <v>165</v>
      </c>
      <c r="D36" s="54">
        <v>506</v>
      </c>
      <c r="E36" s="315" t="s">
        <v>884</v>
      </c>
      <c r="F36" s="224" t="s">
        <v>561</v>
      </c>
      <c r="G36" s="224" t="s">
        <v>157</v>
      </c>
      <c r="H36" s="224" t="s">
        <v>154</v>
      </c>
      <c r="I36" s="50"/>
    </row>
    <row r="37" spans="1:9">
      <c r="A37" s="50">
        <v>33</v>
      </c>
      <c r="B37" s="306" t="s">
        <v>885</v>
      </c>
      <c r="C37" s="227" t="s">
        <v>159</v>
      </c>
      <c r="D37" s="274">
        <v>2000</v>
      </c>
      <c r="E37" s="315">
        <v>33.1</v>
      </c>
      <c r="F37" s="224" t="s">
        <v>561</v>
      </c>
      <c r="G37" s="224" t="s">
        <v>157</v>
      </c>
      <c r="H37" s="224" t="s">
        <v>154</v>
      </c>
      <c r="I37" s="50"/>
    </row>
    <row r="38" spans="1:9">
      <c r="A38" s="50">
        <v>34</v>
      </c>
      <c r="B38" s="306" t="s">
        <v>886</v>
      </c>
      <c r="C38" s="227" t="s">
        <v>181</v>
      </c>
      <c r="D38" s="274">
        <v>2115</v>
      </c>
      <c r="E38" s="253" t="s">
        <v>887</v>
      </c>
      <c r="F38" s="225" t="s">
        <v>561</v>
      </c>
      <c r="G38" s="225" t="s">
        <v>763</v>
      </c>
      <c r="H38" s="225" t="s">
        <v>573</v>
      </c>
      <c r="I38" s="50"/>
    </row>
    <row r="39" spans="1:9">
      <c r="A39" s="50">
        <v>35</v>
      </c>
      <c r="B39" s="228" t="s">
        <v>337</v>
      </c>
      <c r="C39" s="227" t="s">
        <v>216</v>
      </c>
      <c r="D39" s="274">
        <v>208</v>
      </c>
      <c r="E39" s="253" t="s">
        <v>888</v>
      </c>
      <c r="F39" s="225" t="s">
        <v>566</v>
      </c>
      <c r="G39" s="225" t="s">
        <v>573</v>
      </c>
      <c r="H39" s="225" t="s">
        <v>157</v>
      </c>
      <c r="I39" s="50"/>
    </row>
    <row r="40" ht="27" spans="1:9">
      <c r="A40" s="50">
        <v>36</v>
      </c>
      <c r="B40" s="228" t="s">
        <v>889</v>
      </c>
      <c r="C40" s="227" t="s">
        <v>147</v>
      </c>
      <c r="D40" s="274">
        <v>1406</v>
      </c>
      <c r="E40" s="253">
        <v>36</v>
      </c>
      <c r="F40" s="225" t="s">
        <v>561</v>
      </c>
      <c r="G40" s="225" t="s">
        <v>154</v>
      </c>
      <c r="H40" s="225" t="s">
        <v>157</v>
      </c>
      <c r="I40" s="50"/>
    </row>
    <row r="41" spans="1:9">
      <c r="A41" s="50">
        <v>37</v>
      </c>
      <c r="B41" s="306" t="s">
        <v>890</v>
      </c>
      <c r="C41" s="227" t="s">
        <v>171</v>
      </c>
      <c r="D41" s="274">
        <v>2100</v>
      </c>
      <c r="E41" s="315">
        <v>37.1</v>
      </c>
      <c r="F41" s="224" t="s">
        <v>566</v>
      </c>
      <c r="G41" s="224" t="s">
        <v>157</v>
      </c>
      <c r="H41" s="224" t="s">
        <v>154</v>
      </c>
      <c r="I41" s="50"/>
    </row>
    <row r="42" spans="1:9">
      <c r="A42" s="50">
        <v>38</v>
      </c>
      <c r="B42" s="59" t="s">
        <v>891</v>
      </c>
      <c r="C42" s="218" t="s">
        <v>171</v>
      </c>
      <c r="D42" s="54">
        <v>6700</v>
      </c>
      <c r="E42" s="315" t="s">
        <v>892</v>
      </c>
      <c r="F42" s="224" t="s">
        <v>561</v>
      </c>
      <c r="G42" s="224" t="s">
        <v>151</v>
      </c>
      <c r="H42" s="224" t="s">
        <v>157</v>
      </c>
      <c r="I42" s="50"/>
    </row>
    <row r="43" spans="1:9">
      <c r="A43" s="50">
        <v>39</v>
      </c>
      <c r="B43" s="59" t="s">
        <v>893</v>
      </c>
      <c r="C43" s="218" t="s">
        <v>147</v>
      </c>
      <c r="D43" s="54">
        <v>2568</v>
      </c>
      <c r="E43" s="315">
        <v>39</v>
      </c>
      <c r="F43" s="224" t="s">
        <v>561</v>
      </c>
      <c r="G43" s="224" t="s">
        <v>582</v>
      </c>
      <c r="H43" s="224" t="s">
        <v>831</v>
      </c>
      <c r="I43" s="50"/>
    </row>
    <row r="44" spans="1:9">
      <c r="A44" s="50">
        <v>40</v>
      </c>
      <c r="B44" s="59" t="s">
        <v>894</v>
      </c>
      <c r="C44" s="218" t="s">
        <v>181</v>
      </c>
      <c r="D44" s="54">
        <v>5600</v>
      </c>
      <c r="E44" s="315" t="s">
        <v>895</v>
      </c>
      <c r="F44" s="224" t="s">
        <v>561</v>
      </c>
      <c r="G44" s="224" t="s">
        <v>157</v>
      </c>
      <c r="H44" s="224" t="s">
        <v>154</v>
      </c>
      <c r="I44" s="50"/>
    </row>
    <row r="45" spans="1:9">
      <c r="A45" s="50">
        <v>41</v>
      </c>
      <c r="B45" s="59" t="s">
        <v>896</v>
      </c>
      <c r="C45" s="218" t="s">
        <v>315</v>
      </c>
      <c r="D45" s="54">
        <v>68</v>
      </c>
      <c r="E45" s="315" t="s">
        <v>897</v>
      </c>
      <c r="F45" s="224" t="s">
        <v>561</v>
      </c>
      <c r="G45" s="224" t="s">
        <v>154</v>
      </c>
      <c r="H45" s="224" t="s">
        <v>157</v>
      </c>
      <c r="I45" s="50"/>
    </row>
    <row r="46" spans="1:9">
      <c r="A46" s="50">
        <v>42</v>
      </c>
      <c r="B46" s="59" t="s">
        <v>898</v>
      </c>
      <c r="C46" s="218" t="s">
        <v>315</v>
      </c>
      <c r="D46" s="54">
        <v>920</v>
      </c>
      <c r="E46" s="315" t="s">
        <v>899</v>
      </c>
      <c r="F46" s="224" t="s">
        <v>561</v>
      </c>
      <c r="G46" s="224" t="s">
        <v>154</v>
      </c>
      <c r="H46" s="224" t="s">
        <v>157</v>
      </c>
      <c r="I46" s="50"/>
    </row>
    <row r="47" spans="1:9">
      <c r="A47" s="50">
        <v>43</v>
      </c>
      <c r="B47" s="59" t="s">
        <v>886</v>
      </c>
      <c r="C47" s="218" t="s">
        <v>181</v>
      </c>
      <c r="D47" s="54">
        <v>3370</v>
      </c>
      <c r="E47" s="315" t="s">
        <v>900</v>
      </c>
      <c r="F47" s="224" t="s">
        <v>561</v>
      </c>
      <c r="G47" s="224" t="s">
        <v>763</v>
      </c>
      <c r="H47" s="224" t="s">
        <v>154</v>
      </c>
      <c r="I47" s="50"/>
    </row>
    <row r="48" spans="1:9">
      <c r="A48" s="50">
        <v>44</v>
      </c>
      <c r="B48" s="59" t="s">
        <v>901</v>
      </c>
      <c r="C48" s="218" t="s">
        <v>171</v>
      </c>
      <c r="D48" s="54">
        <v>90</v>
      </c>
      <c r="E48" s="315">
        <v>44.1</v>
      </c>
      <c r="F48" s="224" t="s">
        <v>566</v>
      </c>
      <c r="G48" s="224" t="s">
        <v>157</v>
      </c>
      <c r="H48" s="224" t="s">
        <v>154</v>
      </c>
      <c r="I48" s="50"/>
    </row>
    <row r="49" s="215" customFormat="1" spans="1:9">
      <c r="A49" s="245">
        <v>45</v>
      </c>
      <c r="B49" s="306" t="s">
        <v>902</v>
      </c>
      <c r="C49" s="227" t="s">
        <v>171</v>
      </c>
      <c r="D49" s="274">
        <v>65</v>
      </c>
      <c r="E49" s="253" t="s">
        <v>903</v>
      </c>
      <c r="F49" s="225" t="s">
        <v>566</v>
      </c>
      <c r="G49" s="225" t="s">
        <v>154</v>
      </c>
      <c r="H49" s="225" t="s">
        <v>151</v>
      </c>
      <c r="I49" s="245"/>
    </row>
    <row r="50" spans="1:9">
      <c r="A50" s="50">
        <v>47</v>
      </c>
      <c r="B50" s="59" t="s">
        <v>904</v>
      </c>
      <c r="C50" s="218" t="s">
        <v>171</v>
      </c>
      <c r="D50" s="54">
        <v>76</v>
      </c>
      <c r="E50" s="315">
        <v>46.1</v>
      </c>
      <c r="F50" s="224" t="s">
        <v>566</v>
      </c>
      <c r="G50" s="224" t="s">
        <v>157</v>
      </c>
      <c r="H50" s="224" t="s">
        <v>154</v>
      </c>
      <c r="I50" s="50"/>
    </row>
    <row r="51" spans="1:9">
      <c r="A51" s="50">
        <v>48</v>
      </c>
      <c r="B51" s="59" t="s">
        <v>833</v>
      </c>
      <c r="C51" s="218" t="s">
        <v>315</v>
      </c>
      <c r="D51" s="54">
        <v>395</v>
      </c>
      <c r="E51" s="315" t="s">
        <v>905</v>
      </c>
      <c r="F51" s="224" t="s">
        <v>561</v>
      </c>
      <c r="G51" s="224" t="s">
        <v>575</v>
      </c>
      <c r="H51" s="224" t="s">
        <v>157</v>
      </c>
      <c r="I51" s="50"/>
    </row>
    <row r="52" spans="1:9">
      <c r="A52" s="50">
        <v>49</v>
      </c>
      <c r="B52" s="59" t="s">
        <v>906</v>
      </c>
      <c r="C52" s="218" t="s">
        <v>165</v>
      </c>
      <c r="D52" s="54">
        <v>14</v>
      </c>
      <c r="E52" s="315">
        <v>48.1</v>
      </c>
      <c r="F52" s="224" t="s">
        <v>566</v>
      </c>
      <c r="G52" s="224" t="s">
        <v>157</v>
      </c>
      <c r="H52" s="224" t="s">
        <v>154</v>
      </c>
      <c r="I52" s="50"/>
    </row>
    <row r="53" spans="1:9">
      <c r="A53" s="50">
        <v>50</v>
      </c>
      <c r="B53" s="59" t="s">
        <v>907</v>
      </c>
      <c r="C53" s="218" t="s">
        <v>315</v>
      </c>
      <c r="D53" s="54">
        <v>35</v>
      </c>
      <c r="E53" s="315">
        <v>49.1</v>
      </c>
      <c r="F53" s="224" t="s">
        <v>566</v>
      </c>
      <c r="G53" s="224" t="s">
        <v>157</v>
      </c>
      <c r="H53" s="224" t="s">
        <v>154</v>
      </c>
      <c r="I53" s="50"/>
    </row>
    <row r="54" spans="1:9">
      <c r="A54" s="50">
        <v>52</v>
      </c>
      <c r="B54" s="59" t="s">
        <v>337</v>
      </c>
      <c r="C54" s="218" t="s">
        <v>216</v>
      </c>
      <c r="D54" s="54">
        <v>99</v>
      </c>
      <c r="E54" s="315" t="s">
        <v>908</v>
      </c>
      <c r="F54" s="243" t="s">
        <v>566</v>
      </c>
      <c r="G54" s="224" t="s">
        <v>573</v>
      </c>
      <c r="H54" s="224" t="s">
        <v>157</v>
      </c>
      <c r="I54" s="50"/>
    </row>
    <row r="55" spans="1:9">
      <c r="A55" s="50">
        <v>53</v>
      </c>
      <c r="B55" s="323" t="s">
        <v>277</v>
      </c>
      <c r="C55" s="218" t="s">
        <v>216</v>
      </c>
      <c r="D55" s="276">
        <v>45</v>
      </c>
      <c r="E55" s="315">
        <v>51.1</v>
      </c>
      <c r="F55" s="224" t="s">
        <v>566</v>
      </c>
      <c r="G55" s="243" t="s">
        <v>573</v>
      </c>
      <c r="H55" s="243" t="s">
        <v>157</v>
      </c>
      <c r="I55" s="50"/>
    </row>
    <row r="56" spans="1:9">
      <c r="A56" s="50">
        <v>54</v>
      </c>
      <c r="B56" s="59" t="s">
        <v>909</v>
      </c>
      <c r="C56" s="218" t="s">
        <v>216</v>
      </c>
      <c r="D56" s="54">
        <v>100</v>
      </c>
      <c r="E56" s="315">
        <v>52.1</v>
      </c>
      <c r="F56" s="224" t="s">
        <v>566</v>
      </c>
      <c r="G56" s="224" t="s">
        <v>573</v>
      </c>
      <c r="H56" s="224" t="s">
        <v>157</v>
      </c>
      <c r="I56" s="50"/>
    </row>
    <row r="57" spans="1:9">
      <c r="A57" s="50">
        <v>55</v>
      </c>
      <c r="B57" s="59" t="s">
        <v>910</v>
      </c>
      <c r="C57" s="218" t="s">
        <v>181</v>
      </c>
      <c r="D57" s="54">
        <v>290</v>
      </c>
      <c r="E57" s="315" t="s">
        <v>911</v>
      </c>
      <c r="F57" s="224" t="s">
        <v>561</v>
      </c>
      <c r="G57" s="224" t="s">
        <v>157</v>
      </c>
      <c r="H57" s="224" t="s">
        <v>154</v>
      </c>
      <c r="I57" s="50"/>
    </row>
    <row r="58" spans="1:9">
      <c r="A58" s="50">
        <v>56</v>
      </c>
      <c r="B58" s="59" t="s">
        <v>912</v>
      </c>
      <c r="C58" s="218" t="s">
        <v>147</v>
      </c>
      <c r="D58" s="54">
        <v>10</v>
      </c>
      <c r="E58" s="315">
        <v>54.1</v>
      </c>
      <c r="F58" s="224" t="s">
        <v>566</v>
      </c>
      <c r="G58" s="224" t="s">
        <v>573</v>
      </c>
      <c r="H58" s="224" t="s">
        <v>157</v>
      </c>
      <c r="I58" s="50"/>
    </row>
    <row r="59" spans="1:9">
      <c r="A59" s="50">
        <v>57</v>
      </c>
      <c r="B59" s="59" t="s">
        <v>557</v>
      </c>
      <c r="C59" s="218" t="s">
        <v>315</v>
      </c>
      <c r="D59" s="54">
        <v>290</v>
      </c>
      <c r="E59" s="315" t="s">
        <v>913</v>
      </c>
      <c r="F59" s="224" t="s">
        <v>561</v>
      </c>
      <c r="G59" s="224" t="s">
        <v>573</v>
      </c>
      <c r="H59" s="224" t="s">
        <v>157</v>
      </c>
      <c r="I59" s="50"/>
    </row>
    <row r="60" spans="1:9">
      <c r="A60" s="50">
        <v>58</v>
      </c>
      <c r="B60" s="59" t="s">
        <v>617</v>
      </c>
      <c r="C60" s="218" t="s">
        <v>165</v>
      </c>
      <c r="D60" s="54">
        <v>675.99</v>
      </c>
      <c r="E60" s="315" t="s">
        <v>914</v>
      </c>
      <c r="F60" s="224" t="s">
        <v>561</v>
      </c>
      <c r="G60" s="224" t="s">
        <v>157</v>
      </c>
      <c r="H60" s="224" t="s">
        <v>154</v>
      </c>
      <c r="I60" s="50"/>
    </row>
    <row r="61" spans="1:9">
      <c r="A61" s="50">
        <v>59</v>
      </c>
      <c r="B61" s="59" t="s">
        <v>915</v>
      </c>
      <c r="C61" s="218" t="s">
        <v>216</v>
      </c>
      <c r="D61" s="54">
        <v>231</v>
      </c>
      <c r="E61" s="315" t="s">
        <v>916</v>
      </c>
      <c r="F61" s="224" t="s">
        <v>566</v>
      </c>
      <c r="G61" s="224" t="s">
        <v>573</v>
      </c>
      <c r="H61" s="224" t="s">
        <v>157</v>
      </c>
      <c r="I61" s="50"/>
    </row>
    <row r="62" spans="1:9">
      <c r="A62" s="50">
        <v>60</v>
      </c>
      <c r="B62" s="59" t="s">
        <v>917</v>
      </c>
      <c r="C62" s="218" t="s">
        <v>171</v>
      </c>
      <c r="D62" s="54">
        <v>140</v>
      </c>
      <c r="E62" s="315" t="s">
        <v>918</v>
      </c>
      <c r="F62" s="224" t="s">
        <v>566</v>
      </c>
      <c r="G62" s="224" t="s">
        <v>151</v>
      </c>
      <c r="H62" s="224" t="s">
        <v>157</v>
      </c>
      <c r="I62" s="50"/>
    </row>
    <row r="63" spans="1:9">
      <c r="A63" s="50">
        <v>61</v>
      </c>
      <c r="B63" s="306" t="s">
        <v>919</v>
      </c>
      <c r="C63" s="227" t="s">
        <v>181</v>
      </c>
      <c r="D63" s="274">
        <v>6800</v>
      </c>
      <c r="E63" s="315">
        <v>59.1</v>
      </c>
      <c r="F63" s="224" t="s">
        <v>561</v>
      </c>
      <c r="G63" s="224" t="s">
        <v>157</v>
      </c>
      <c r="H63" s="224" t="s">
        <v>154</v>
      </c>
      <c r="I63" s="50"/>
    </row>
    <row r="64" spans="1:9">
      <c r="A64" s="50">
        <v>62</v>
      </c>
      <c r="B64" s="59" t="s">
        <v>920</v>
      </c>
      <c r="C64" s="218" t="s">
        <v>309</v>
      </c>
      <c r="D64" s="54">
        <v>88.02</v>
      </c>
      <c r="E64" s="315">
        <v>60.1</v>
      </c>
      <c r="F64" s="224" t="s">
        <v>566</v>
      </c>
      <c r="G64" s="224" t="s">
        <v>157</v>
      </c>
      <c r="H64" s="224" t="s">
        <v>154</v>
      </c>
      <c r="I64" s="50"/>
    </row>
    <row r="65" spans="1:9">
      <c r="A65" s="50">
        <v>63</v>
      </c>
      <c r="B65" s="59" t="s">
        <v>921</v>
      </c>
      <c r="C65" s="218" t="s">
        <v>171</v>
      </c>
      <c r="D65" s="54">
        <v>1945</v>
      </c>
      <c r="E65" s="315" t="s">
        <v>922</v>
      </c>
      <c r="F65" s="224" t="s">
        <v>561</v>
      </c>
      <c r="G65" s="224" t="s">
        <v>157</v>
      </c>
      <c r="H65" s="224" t="s">
        <v>154</v>
      </c>
      <c r="I65" s="50"/>
    </row>
    <row r="66" spans="1:9">
      <c r="A66" s="50">
        <v>64</v>
      </c>
      <c r="B66" s="59" t="s">
        <v>923</v>
      </c>
      <c r="C66" s="218" t="s">
        <v>171</v>
      </c>
      <c r="D66" s="54">
        <v>192</v>
      </c>
      <c r="E66" s="315" t="s">
        <v>924</v>
      </c>
      <c r="F66" s="224" t="s">
        <v>566</v>
      </c>
      <c r="G66" s="224" t="s">
        <v>151</v>
      </c>
      <c r="H66" s="224" t="s">
        <v>157</v>
      </c>
      <c r="I66" s="50"/>
    </row>
    <row r="67" spans="1:9">
      <c r="A67" s="50">
        <v>65</v>
      </c>
      <c r="B67" s="59" t="s">
        <v>925</v>
      </c>
      <c r="C67" s="218" t="s">
        <v>315</v>
      </c>
      <c r="D67" s="54">
        <v>280</v>
      </c>
      <c r="E67" s="315" t="s">
        <v>926</v>
      </c>
      <c r="F67" s="224" t="s">
        <v>566</v>
      </c>
      <c r="G67" s="224" t="s">
        <v>151</v>
      </c>
      <c r="H67" s="224" t="s">
        <v>575</v>
      </c>
      <c r="I67" s="50"/>
    </row>
    <row r="68" spans="1:9">
      <c r="A68" s="50">
        <v>66</v>
      </c>
      <c r="B68" s="59" t="s">
        <v>927</v>
      </c>
      <c r="C68" s="218" t="s">
        <v>315</v>
      </c>
      <c r="D68" s="54">
        <v>460</v>
      </c>
      <c r="E68" s="315" t="s">
        <v>928</v>
      </c>
      <c r="F68" s="224" t="s">
        <v>566</v>
      </c>
      <c r="G68" s="224" t="s">
        <v>151</v>
      </c>
      <c r="H68" s="224" t="s">
        <v>575</v>
      </c>
      <c r="I68" s="50"/>
    </row>
    <row r="69" spans="1:9">
      <c r="A69" s="50">
        <v>67</v>
      </c>
      <c r="B69" s="59" t="s">
        <v>929</v>
      </c>
      <c r="C69" s="218" t="s">
        <v>315</v>
      </c>
      <c r="D69" s="54">
        <v>80</v>
      </c>
      <c r="E69" s="315" t="s">
        <v>930</v>
      </c>
      <c r="F69" s="224" t="s">
        <v>566</v>
      </c>
      <c r="G69" s="224" t="s">
        <v>151</v>
      </c>
      <c r="H69" s="224" t="s">
        <v>575</v>
      </c>
      <c r="I69" s="50"/>
    </row>
    <row r="70" spans="1:9">
      <c r="A70" s="50">
        <v>68</v>
      </c>
      <c r="B70" s="59" t="s">
        <v>812</v>
      </c>
      <c r="C70" s="218" t="s">
        <v>165</v>
      </c>
      <c r="D70" s="54">
        <v>144</v>
      </c>
      <c r="E70" s="315">
        <v>66.1</v>
      </c>
      <c r="F70" s="224" t="s">
        <v>566</v>
      </c>
      <c r="G70" s="224" t="s">
        <v>154</v>
      </c>
      <c r="H70" s="224" t="s">
        <v>157</v>
      </c>
      <c r="I70" s="50"/>
    </row>
    <row r="71" spans="1:9">
      <c r="A71" s="50">
        <v>69</v>
      </c>
      <c r="B71" s="59" t="s">
        <v>869</v>
      </c>
      <c r="C71" s="218" t="s">
        <v>159</v>
      </c>
      <c r="D71" s="54">
        <v>200</v>
      </c>
      <c r="E71" s="315">
        <v>67.1</v>
      </c>
      <c r="F71" s="224" t="s">
        <v>566</v>
      </c>
      <c r="G71" s="224" t="s">
        <v>151</v>
      </c>
      <c r="H71" s="224" t="s">
        <v>157</v>
      </c>
      <c r="I71" s="50"/>
    </row>
    <row r="72" spans="1:9">
      <c r="A72" s="50">
        <v>70</v>
      </c>
      <c r="B72" s="59" t="s">
        <v>522</v>
      </c>
      <c r="C72" s="218" t="s">
        <v>315</v>
      </c>
      <c r="D72" s="54">
        <v>301</v>
      </c>
      <c r="E72" s="315" t="s">
        <v>931</v>
      </c>
      <c r="F72" s="224" t="s">
        <v>561</v>
      </c>
      <c r="G72" s="224" t="s">
        <v>151</v>
      </c>
      <c r="H72" s="224" t="s">
        <v>157</v>
      </c>
      <c r="I72" s="50"/>
    </row>
    <row r="73" spans="1:9">
      <c r="A73" s="50">
        <v>71</v>
      </c>
      <c r="B73" s="59" t="s">
        <v>932</v>
      </c>
      <c r="C73" s="218" t="s">
        <v>147</v>
      </c>
      <c r="D73" s="54">
        <v>299</v>
      </c>
      <c r="E73" s="315">
        <v>69.1</v>
      </c>
      <c r="F73" s="224" t="s">
        <v>561</v>
      </c>
      <c r="G73" s="224" t="s">
        <v>157</v>
      </c>
      <c r="H73" s="224" t="s">
        <v>154</v>
      </c>
      <c r="I73" s="50"/>
    </row>
    <row r="74" spans="1:9">
      <c r="A74" s="50">
        <v>72</v>
      </c>
      <c r="B74" s="59" t="s">
        <v>337</v>
      </c>
      <c r="C74" s="218" t="s">
        <v>216</v>
      </c>
      <c r="D74" s="54">
        <v>173</v>
      </c>
      <c r="E74" s="315" t="s">
        <v>933</v>
      </c>
      <c r="F74" s="224" t="s">
        <v>566</v>
      </c>
      <c r="G74" s="224" t="s">
        <v>573</v>
      </c>
      <c r="H74" s="224" t="s">
        <v>157</v>
      </c>
      <c r="I74" s="50"/>
    </row>
    <row r="75" spans="1:9">
      <c r="A75" s="50">
        <v>73</v>
      </c>
      <c r="B75" s="59" t="s">
        <v>934</v>
      </c>
      <c r="C75" s="218" t="s">
        <v>147</v>
      </c>
      <c r="D75" s="54">
        <v>2349</v>
      </c>
      <c r="E75" s="315" t="s">
        <v>935</v>
      </c>
      <c r="F75" s="224" t="s">
        <v>561</v>
      </c>
      <c r="G75" s="224" t="s">
        <v>157</v>
      </c>
      <c r="H75" s="224" t="s">
        <v>154</v>
      </c>
      <c r="I75" s="50"/>
    </row>
    <row r="76" spans="1:9">
      <c r="A76" s="50">
        <v>74</v>
      </c>
      <c r="B76" s="59" t="s">
        <v>936</v>
      </c>
      <c r="C76" s="218" t="s">
        <v>147</v>
      </c>
      <c r="D76" s="54">
        <v>196</v>
      </c>
      <c r="E76" s="315">
        <v>72.1</v>
      </c>
      <c r="F76" s="224" t="s">
        <v>566</v>
      </c>
      <c r="G76" s="224" t="s">
        <v>157</v>
      </c>
      <c r="H76" s="224" t="s">
        <v>154</v>
      </c>
      <c r="I76" s="50"/>
    </row>
    <row r="77" spans="1:9">
      <c r="A77" s="50">
        <v>75</v>
      </c>
      <c r="B77" s="59" t="s">
        <v>937</v>
      </c>
      <c r="C77" s="218" t="s">
        <v>315</v>
      </c>
      <c r="D77" s="54">
        <v>375</v>
      </c>
      <c r="E77" s="315" t="s">
        <v>938</v>
      </c>
      <c r="F77" s="224" t="s">
        <v>561</v>
      </c>
      <c r="G77" s="224" t="s">
        <v>157</v>
      </c>
      <c r="H77" s="224" t="s">
        <v>154</v>
      </c>
      <c r="I77" s="50"/>
    </row>
    <row r="78" spans="1:9">
      <c r="A78" s="50">
        <v>76</v>
      </c>
      <c r="B78" s="59" t="s">
        <v>939</v>
      </c>
      <c r="C78" s="218" t="s">
        <v>315</v>
      </c>
      <c r="D78" s="54">
        <v>10</v>
      </c>
      <c r="E78" s="315">
        <v>74.1</v>
      </c>
      <c r="F78" s="224" t="s">
        <v>566</v>
      </c>
      <c r="G78" s="224" t="s">
        <v>157</v>
      </c>
      <c r="H78" s="224" t="s">
        <v>154</v>
      </c>
      <c r="I78" s="50"/>
    </row>
    <row r="79" spans="1:9">
      <c r="A79" s="50">
        <v>77</v>
      </c>
      <c r="B79" s="59" t="s">
        <v>937</v>
      </c>
      <c r="C79" s="218" t="s">
        <v>315</v>
      </c>
      <c r="D79" s="54">
        <v>244</v>
      </c>
      <c r="E79" s="315">
        <v>75.1</v>
      </c>
      <c r="F79" s="224" t="s">
        <v>561</v>
      </c>
      <c r="G79" s="224" t="s">
        <v>151</v>
      </c>
      <c r="H79" s="224" t="s">
        <v>157</v>
      </c>
      <c r="I79" s="50"/>
    </row>
    <row r="80" spans="1:9">
      <c r="A80" s="50">
        <v>78</v>
      </c>
      <c r="B80" s="59" t="s">
        <v>337</v>
      </c>
      <c r="C80" s="218" t="s">
        <v>216</v>
      </c>
      <c r="D80" s="54">
        <v>112</v>
      </c>
      <c r="E80" s="315" t="s">
        <v>940</v>
      </c>
      <c r="F80" s="224" t="s">
        <v>566</v>
      </c>
      <c r="G80" s="224" t="s">
        <v>573</v>
      </c>
      <c r="H80" s="224" t="s">
        <v>157</v>
      </c>
      <c r="I80" s="50"/>
    </row>
    <row r="81" spans="1:12">
      <c r="A81" s="50">
        <v>79</v>
      </c>
      <c r="B81" s="59" t="s">
        <v>559</v>
      </c>
      <c r="C81" s="218" t="s">
        <v>181</v>
      </c>
      <c r="D81" s="54">
        <v>788.42</v>
      </c>
      <c r="E81" s="315" t="s">
        <v>941</v>
      </c>
      <c r="F81" s="224" t="s">
        <v>561</v>
      </c>
      <c r="G81" s="224" t="s">
        <v>573</v>
      </c>
      <c r="H81" s="224" t="s">
        <v>157</v>
      </c>
      <c r="I81" s="50"/>
    </row>
    <row r="82" spans="1:12">
      <c r="A82" s="50">
        <v>80</v>
      </c>
      <c r="B82" s="59" t="s">
        <v>925</v>
      </c>
      <c r="C82" s="218" t="s">
        <v>315</v>
      </c>
      <c r="D82" s="54">
        <v>125</v>
      </c>
      <c r="E82" s="315">
        <v>78.1</v>
      </c>
      <c r="F82" s="224" t="s">
        <v>566</v>
      </c>
      <c r="G82" s="224" t="s">
        <v>157</v>
      </c>
      <c r="H82" s="224" t="s">
        <v>151</v>
      </c>
      <c r="I82" s="50"/>
    </row>
    <row r="83" spans="1:12">
      <c r="A83" s="50">
        <v>81</v>
      </c>
      <c r="B83" s="59" t="s">
        <v>942</v>
      </c>
      <c r="C83" s="218" t="s">
        <v>171</v>
      </c>
      <c r="D83" s="54">
        <v>70</v>
      </c>
      <c r="E83" s="315">
        <v>79.1</v>
      </c>
      <c r="F83" s="224" t="s">
        <v>566</v>
      </c>
      <c r="G83" s="224" t="s">
        <v>157</v>
      </c>
      <c r="H83" s="224" t="s">
        <v>154</v>
      </c>
      <c r="I83" s="50"/>
    </row>
    <row r="84" spans="1:12">
      <c r="A84" s="50">
        <v>82</v>
      </c>
      <c r="B84" s="59" t="s">
        <v>337</v>
      </c>
      <c r="C84" s="218" t="s">
        <v>216</v>
      </c>
      <c r="D84" s="54">
        <v>30</v>
      </c>
      <c r="E84" s="315">
        <v>80.1</v>
      </c>
      <c r="F84" s="224" t="s">
        <v>566</v>
      </c>
      <c r="G84" s="224" t="s">
        <v>157</v>
      </c>
      <c r="H84" s="224" t="s">
        <v>154</v>
      </c>
      <c r="I84" s="50"/>
    </row>
    <row r="85" spans="1:12">
      <c r="A85" s="50">
        <v>83</v>
      </c>
      <c r="B85" s="59" t="s">
        <v>943</v>
      </c>
      <c r="C85" s="218" t="s">
        <v>216</v>
      </c>
      <c r="D85" s="54">
        <v>60</v>
      </c>
      <c r="E85" s="315">
        <v>81.1</v>
      </c>
      <c r="F85" s="224" t="s">
        <v>566</v>
      </c>
      <c r="G85" s="224" t="s">
        <v>157</v>
      </c>
      <c r="H85" s="224" t="s">
        <v>154</v>
      </c>
      <c r="I85" s="50"/>
    </row>
    <row r="86" spans="1:12">
      <c r="A86" s="50">
        <v>84</v>
      </c>
      <c r="B86" s="366" t="s">
        <v>944</v>
      </c>
      <c r="C86" s="193" t="s">
        <v>216</v>
      </c>
      <c r="D86" s="291"/>
      <c r="E86" s="186">
        <v>82.1</v>
      </c>
      <c r="F86" s="293" t="s">
        <v>561</v>
      </c>
      <c r="G86" s="293" t="s">
        <v>154</v>
      </c>
      <c r="H86" s="293" t="s">
        <v>573</v>
      </c>
      <c r="I86" s="367"/>
      <c r="J86" s="255" t="s">
        <v>945</v>
      </c>
      <c r="K86" s="291">
        <v>11029</v>
      </c>
      <c r="L86" s="255" t="s">
        <v>946</v>
      </c>
    </row>
    <row r="87" spans="1:12">
      <c r="A87" s="50">
        <v>85</v>
      </c>
      <c r="B87" s="59" t="s">
        <v>886</v>
      </c>
      <c r="C87" s="218" t="s">
        <v>181</v>
      </c>
      <c r="D87" s="54">
        <v>1620</v>
      </c>
      <c r="E87" s="315" t="s">
        <v>947</v>
      </c>
      <c r="F87" s="224" t="s">
        <v>561</v>
      </c>
      <c r="G87" s="224" t="s">
        <v>763</v>
      </c>
      <c r="H87" s="224" t="s">
        <v>157</v>
      </c>
      <c r="I87" s="50"/>
    </row>
    <row r="88" spans="1:12">
      <c r="A88" s="50">
        <v>86</v>
      </c>
      <c r="B88" s="59" t="s">
        <v>948</v>
      </c>
      <c r="C88" s="218" t="s">
        <v>171</v>
      </c>
      <c r="D88" s="54">
        <v>20</v>
      </c>
      <c r="E88" s="315">
        <v>84.1</v>
      </c>
      <c r="F88" s="224" t="s">
        <v>566</v>
      </c>
      <c r="G88" s="224" t="s">
        <v>763</v>
      </c>
      <c r="H88" s="224" t="s">
        <v>157</v>
      </c>
      <c r="I88" s="50"/>
    </row>
    <row r="89" spans="1:12">
      <c r="A89" s="50">
        <v>87</v>
      </c>
      <c r="B89" s="366" t="s">
        <v>949</v>
      </c>
      <c r="C89" s="193" t="s">
        <v>171</v>
      </c>
      <c r="D89" s="291"/>
      <c r="E89" s="186" t="s">
        <v>950</v>
      </c>
      <c r="F89" s="293" t="s">
        <v>566</v>
      </c>
      <c r="G89" s="293" t="s">
        <v>157</v>
      </c>
      <c r="H89" s="293" t="s">
        <v>151</v>
      </c>
      <c r="I89" s="367"/>
      <c r="J89" s="255" t="s">
        <v>945</v>
      </c>
      <c r="K89" s="291">
        <v>8372</v>
      </c>
      <c r="L89" s="255" t="s">
        <v>946</v>
      </c>
    </row>
    <row r="90" spans="1:12">
      <c r="A90" s="50">
        <v>88</v>
      </c>
      <c r="B90" s="223" t="s">
        <v>951</v>
      </c>
      <c r="C90" s="227" t="s">
        <v>181</v>
      </c>
      <c r="D90" s="274">
        <v>1600</v>
      </c>
      <c r="E90" s="253">
        <v>86.1</v>
      </c>
      <c r="F90" s="224" t="s">
        <v>566</v>
      </c>
      <c r="G90" s="224" t="s">
        <v>157</v>
      </c>
      <c r="H90" s="224" t="s">
        <v>151</v>
      </c>
      <c r="I90" s="50"/>
    </row>
    <row r="91" spans="1:12">
      <c r="A91" s="50">
        <v>89</v>
      </c>
      <c r="B91" s="54" t="s">
        <v>952</v>
      </c>
      <c r="C91" s="218" t="s">
        <v>315</v>
      </c>
      <c r="D91" s="54">
        <v>300</v>
      </c>
      <c r="E91" s="315" t="s">
        <v>953</v>
      </c>
      <c r="F91" s="224" t="s">
        <v>561</v>
      </c>
      <c r="G91" s="224" t="s">
        <v>151</v>
      </c>
      <c r="H91" s="224" t="s">
        <v>157</v>
      </c>
      <c r="I91" s="50"/>
    </row>
    <row r="92" spans="1:12">
      <c r="A92" s="50">
        <v>90</v>
      </c>
      <c r="B92" s="54" t="s">
        <v>954</v>
      </c>
      <c r="C92" s="218" t="s">
        <v>159</v>
      </c>
      <c r="D92" s="54">
        <v>650</v>
      </c>
      <c r="E92" s="315" t="s">
        <v>955</v>
      </c>
      <c r="F92" s="224" t="s">
        <v>561</v>
      </c>
      <c r="G92" s="224" t="s">
        <v>151</v>
      </c>
      <c r="H92" s="224" t="s">
        <v>830</v>
      </c>
      <c r="I92" s="50"/>
    </row>
    <row r="93" spans="1:12">
      <c r="A93" s="50">
        <v>91</v>
      </c>
      <c r="B93" s="54" t="s">
        <v>886</v>
      </c>
      <c r="C93" s="218" t="s">
        <v>181</v>
      </c>
      <c r="D93" s="54">
        <v>2000</v>
      </c>
      <c r="E93" s="315" t="s">
        <v>956</v>
      </c>
      <c r="F93" s="224" t="s">
        <v>561</v>
      </c>
      <c r="G93" s="224" t="s">
        <v>763</v>
      </c>
      <c r="H93" s="224" t="s">
        <v>157</v>
      </c>
      <c r="I93" s="50"/>
    </row>
    <row r="94" spans="1:12">
      <c r="A94" s="50">
        <v>92</v>
      </c>
      <c r="B94" s="54" t="s">
        <v>957</v>
      </c>
      <c r="C94" s="218" t="s">
        <v>309</v>
      </c>
      <c r="D94" s="54">
        <v>3360.33</v>
      </c>
      <c r="E94" s="315">
        <v>90.1</v>
      </c>
      <c r="F94" s="224" t="s">
        <v>561</v>
      </c>
      <c r="G94" s="224" t="s">
        <v>151</v>
      </c>
      <c r="H94" s="224" t="s">
        <v>157</v>
      </c>
      <c r="I94" s="50"/>
    </row>
    <row r="95" spans="1:12">
      <c r="A95" s="50">
        <v>93</v>
      </c>
      <c r="B95" s="54" t="s">
        <v>958</v>
      </c>
      <c r="C95" s="218" t="s">
        <v>165</v>
      </c>
      <c r="D95" s="54">
        <v>30.98</v>
      </c>
      <c r="E95" s="315">
        <v>91.1</v>
      </c>
      <c r="F95" s="224" t="s">
        <v>566</v>
      </c>
      <c r="G95" s="224" t="s">
        <v>830</v>
      </c>
      <c r="H95" s="224" t="s">
        <v>157</v>
      </c>
      <c r="I95" s="50"/>
    </row>
    <row r="96" spans="1:12">
      <c r="A96" s="50">
        <v>94</v>
      </c>
      <c r="B96" s="54" t="s">
        <v>833</v>
      </c>
      <c r="C96" s="218" t="s">
        <v>315</v>
      </c>
      <c r="D96" s="54">
        <v>365</v>
      </c>
      <c r="E96" s="315" t="s">
        <v>959</v>
      </c>
      <c r="F96" s="224" t="s">
        <v>561</v>
      </c>
      <c r="G96" s="224" t="s">
        <v>157</v>
      </c>
      <c r="H96" s="224" t="s">
        <v>151</v>
      </c>
      <c r="I96" s="50"/>
    </row>
    <row r="97" spans="1:12">
      <c r="A97" s="50">
        <v>95</v>
      </c>
      <c r="B97" s="54" t="s">
        <v>886</v>
      </c>
      <c r="C97" s="218" t="s">
        <v>181</v>
      </c>
      <c r="D97" s="54">
        <v>1644</v>
      </c>
      <c r="E97" s="315" t="s">
        <v>960</v>
      </c>
      <c r="F97" s="224" t="s">
        <v>561</v>
      </c>
      <c r="G97" s="224" t="s">
        <v>763</v>
      </c>
      <c r="H97" s="224" t="s">
        <v>157</v>
      </c>
      <c r="I97" s="50"/>
    </row>
    <row r="98" spans="1:12">
      <c r="A98" s="50">
        <v>96</v>
      </c>
      <c r="B98" s="54" t="s">
        <v>795</v>
      </c>
      <c r="C98" s="218" t="s">
        <v>216</v>
      </c>
      <c r="D98" s="54">
        <v>260</v>
      </c>
      <c r="E98" s="315">
        <v>94.1</v>
      </c>
      <c r="F98" s="224" t="s">
        <v>566</v>
      </c>
      <c r="G98" s="224" t="s">
        <v>573</v>
      </c>
      <c r="H98" s="224" t="s">
        <v>157</v>
      </c>
      <c r="I98" s="50"/>
    </row>
    <row r="99" spans="1:12">
      <c r="A99" s="50">
        <v>97</v>
      </c>
      <c r="B99" s="54" t="s">
        <v>961</v>
      </c>
      <c r="C99" s="218" t="s">
        <v>315</v>
      </c>
      <c r="D99" s="54">
        <v>9</v>
      </c>
      <c r="E99" s="315">
        <v>95.1</v>
      </c>
      <c r="F99" s="224" t="s">
        <v>566</v>
      </c>
      <c r="G99" s="224" t="s">
        <v>157</v>
      </c>
      <c r="H99" s="224" t="s">
        <v>151</v>
      </c>
      <c r="I99" s="50"/>
    </row>
    <row r="100" spans="1:12">
      <c r="A100" s="50">
        <v>98</v>
      </c>
      <c r="B100" s="53" t="s">
        <v>962</v>
      </c>
      <c r="C100" s="218" t="s">
        <v>171</v>
      </c>
      <c r="D100" s="53">
        <v>201</v>
      </c>
      <c r="E100" s="315">
        <v>96.1</v>
      </c>
      <c r="F100" s="224" t="s">
        <v>566</v>
      </c>
      <c r="G100" s="224" t="s">
        <v>157</v>
      </c>
      <c r="H100" s="224" t="s">
        <v>573</v>
      </c>
      <c r="I100" s="50"/>
    </row>
    <row r="101" spans="1:12">
      <c r="A101" s="50">
        <v>99</v>
      </c>
      <c r="B101" s="53" t="s">
        <v>963</v>
      </c>
      <c r="C101" s="218" t="s">
        <v>216</v>
      </c>
      <c r="D101" s="53">
        <v>107</v>
      </c>
      <c r="E101" s="315">
        <v>97.1</v>
      </c>
      <c r="F101" s="224" t="s">
        <v>566</v>
      </c>
      <c r="G101" s="224" t="s">
        <v>157</v>
      </c>
      <c r="H101" s="224" t="s">
        <v>573</v>
      </c>
      <c r="I101" s="50"/>
    </row>
    <row r="102" spans="1:12">
      <c r="A102" s="50">
        <v>100</v>
      </c>
      <c r="B102" s="53" t="s">
        <v>963</v>
      </c>
      <c r="C102" s="218" t="s">
        <v>216</v>
      </c>
      <c r="D102" s="53">
        <v>134</v>
      </c>
      <c r="E102" s="315">
        <v>98.1</v>
      </c>
      <c r="F102" s="224" t="s">
        <v>566</v>
      </c>
      <c r="G102" s="224" t="s">
        <v>157</v>
      </c>
      <c r="H102" s="224" t="s">
        <v>573</v>
      </c>
      <c r="I102" s="50"/>
    </row>
    <row r="103" spans="1:12">
      <c r="A103" s="50">
        <v>101</v>
      </c>
      <c r="B103" s="53" t="s">
        <v>869</v>
      </c>
      <c r="C103" s="218" t="s">
        <v>159</v>
      </c>
      <c r="D103" s="53">
        <v>860</v>
      </c>
      <c r="E103" s="315">
        <v>99.1</v>
      </c>
      <c r="F103" s="224" t="s">
        <v>566</v>
      </c>
      <c r="G103" s="224" t="s">
        <v>157</v>
      </c>
      <c r="H103" s="224" t="s">
        <v>573</v>
      </c>
      <c r="I103" s="50"/>
    </row>
    <row r="104" spans="1:12">
      <c r="A104" s="50">
        <v>102</v>
      </c>
      <c r="B104" s="52" t="s">
        <v>559</v>
      </c>
      <c r="C104" s="218" t="s">
        <v>315</v>
      </c>
      <c r="D104" s="54">
        <v>300</v>
      </c>
      <c r="E104" s="315" t="s">
        <v>964</v>
      </c>
      <c r="F104" s="224" t="s">
        <v>561</v>
      </c>
      <c r="G104" s="224" t="s">
        <v>573</v>
      </c>
      <c r="H104" s="224" t="s">
        <v>157</v>
      </c>
      <c r="I104" s="50"/>
    </row>
    <row r="105" spans="1:12">
      <c r="A105" s="50">
        <v>103</v>
      </c>
      <c r="B105" s="180" t="s">
        <v>965</v>
      </c>
      <c r="C105" s="193" t="s">
        <v>216</v>
      </c>
      <c r="D105" s="368"/>
      <c r="E105" s="186">
        <v>101.1</v>
      </c>
      <c r="F105" s="293" t="s">
        <v>566</v>
      </c>
      <c r="G105" s="293" t="s">
        <v>573</v>
      </c>
      <c r="H105" s="293" t="s">
        <v>157</v>
      </c>
      <c r="I105" s="367"/>
      <c r="J105" s="255" t="s">
        <v>945</v>
      </c>
      <c r="K105" s="368">
        <v>7403</v>
      </c>
      <c r="L105" s="255" t="s">
        <v>946</v>
      </c>
    </row>
    <row r="106" spans="1:12">
      <c r="A106" s="50">
        <v>104</v>
      </c>
      <c r="B106" s="52" t="s">
        <v>966</v>
      </c>
      <c r="C106" s="218" t="s">
        <v>159</v>
      </c>
      <c r="D106" s="62">
        <v>3000</v>
      </c>
      <c r="E106" s="315">
        <v>102.1</v>
      </c>
      <c r="F106" s="224" t="s">
        <v>566</v>
      </c>
      <c r="G106" s="224" t="s">
        <v>830</v>
      </c>
      <c r="H106" s="224" t="s">
        <v>154</v>
      </c>
      <c r="I106" s="50"/>
    </row>
    <row r="107" spans="1:12">
      <c r="A107" s="50"/>
      <c r="B107" s="50" t="s">
        <v>967</v>
      </c>
      <c r="C107" s="50"/>
      <c r="D107" s="50">
        <f>SUM(D4:D106)</f>
        <v>103380.6</v>
      </c>
      <c r="E107" s="315"/>
      <c r="F107" s="50"/>
      <c r="G107" s="50"/>
      <c r="H107" s="50"/>
      <c r="I107" s="50"/>
    </row>
    <row r="108" customFormat="1" spans="1:12">
      <c r="B108" t="s">
        <v>968</v>
      </c>
      <c r="D108" t="s">
        <v>969</v>
      </c>
      <c r="F108" t="s">
        <v>970</v>
      </c>
    </row>
    <row r="111" spans="1:12">
      <c r="D111" s="255">
        <f>D107+50328</f>
        <v>153708.6</v>
      </c>
    </row>
  </sheetData>
  <mergeCells count="2">
    <mergeCell ref="A1:I1"/>
    <mergeCell ref="A2:I2"/>
  </mergeCells>
  <dataValidations count="3">
    <dataValidation type="list" allowBlank="1" showInputMessage="1" showErrorMessage="1" sqref="C1:C106">
      <formula1>"材料费,机械费,工资,福利费,招待费,差旅费,车辆费,办公费,租赁费,水电费,其他,安全费"</formula1>
    </dataValidation>
    <dataValidation type="list" allowBlank="1" showInputMessage="1" showErrorMessage="1" sqref="F1:F3">
      <formula1>"是,否"</formula1>
    </dataValidation>
    <dataValidation type="list" allowBlank="1" showInputMessage="1" showErrorMessage="1" sqref="F4:F106">
      <formula1>"有,无"</formula1>
    </dataValidation>
  </dataValidation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32</vt:i4>
      </vt:variant>
    </vt:vector>
  </HeadingPairs>
  <TitlesOfParts>
    <vt:vector size="32" baseType="lpstr">
      <vt:lpstr>报销清单2021</vt:lpstr>
      <vt:lpstr>报销清单2022.07</vt:lpstr>
      <vt:lpstr>报销清单2022.08</vt:lpstr>
      <vt:lpstr>报销清单2022.09</vt:lpstr>
      <vt:lpstr>报销清单2022.10</vt:lpstr>
      <vt:lpstr>报销清单2022.11</vt:lpstr>
      <vt:lpstr>报销清单2022.12</vt:lpstr>
      <vt:lpstr>报销清单2023.2</vt:lpstr>
      <vt:lpstr>报销清单2023.3月</vt:lpstr>
      <vt:lpstr>报销清单2023.4月</vt:lpstr>
      <vt:lpstr>报销清单2023.5月</vt:lpstr>
      <vt:lpstr>报销清单2023.6月</vt:lpstr>
      <vt:lpstr>报销清单2023.7月</vt:lpstr>
      <vt:lpstr>报销清单2023.8月</vt:lpstr>
      <vt:lpstr>报销清单2023.9月</vt:lpstr>
      <vt:lpstr>报销清单2023.10月</vt:lpstr>
      <vt:lpstr>报销清单2023.11月</vt:lpstr>
      <vt:lpstr>报销清单2023.12月</vt:lpstr>
      <vt:lpstr>报销清单2024.1-2月</vt:lpstr>
      <vt:lpstr>报销清单 2024.3月</vt:lpstr>
      <vt:lpstr>报销清单2024.4月</vt:lpstr>
      <vt:lpstr>报销清单2024.5月</vt:lpstr>
      <vt:lpstr>报销清单2024.6月</vt:lpstr>
      <vt:lpstr>报销清单2024.7月</vt:lpstr>
      <vt:lpstr>报销清单2024.9-10月</vt:lpstr>
      <vt:lpstr>报销清单2024.9月</vt:lpstr>
      <vt:lpstr>报销清单2024.11月</vt:lpstr>
      <vt:lpstr>报销清单2025.1-3月</vt:lpstr>
      <vt:lpstr>报销清单2025.4-5月</vt:lpstr>
      <vt:lpstr>报销清单2025.6-8月</vt:lpstr>
      <vt:lpstr>报销清单2025.9-10月</vt:lpstr>
      <vt:lpstr>报销清单2025.11-2026.1月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WPS_1559024150</cp:lastModifiedBy>
  <dcterms:created xsi:type="dcterms:W3CDTF">2006-09-16T00:00:00Z</dcterms:created>
  <dcterms:modified xsi:type="dcterms:W3CDTF">2026-03-10T05:03:46Z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450608113FCF460EBCB1196C6BA0ADBB</vt:lpwstr>
  </property>
  <property fmtid="{D5CDD505-2E9C-101B-9397-08002B2CF9AE}" pid="3" name="KSOProductBuildVer">
    <vt:lpwstr>2052-12.1.0.25225</vt:lpwstr>
  </property>
  <property fmtid="{D5CDD505-2E9C-101B-9397-08002B2CF9AE}" pid="4" name="CalculationRule">
    <vt:i4>0</vt:i4>
  </property>
</Properties>
</file>