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8325" activeTab="6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calcPr calcId="144525" concurrentCalc="0"/>
</workbook>
</file>

<file path=xl/sharedStrings.xml><?xml version="1.0" encoding="utf-8"?>
<sst xmlns="http://schemas.openxmlformats.org/spreadsheetml/2006/main" count="512" uniqueCount="79">
  <si>
    <t xml:space="preserve"> 合作工程款支付证书</t>
  </si>
  <si>
    <t>未办理原因：</t>
  </si>
  <si>
    <t>工程名称</t>
  </si>
  <si>
    <t>利川市干堰塘至齐跃桥县乡等级公路改造工程</t>
  </si>
  <si>
    <t>档案编号</t>
  </si>
  <si>
    <t>CD2016-021</t>
  </si>
  <si>
    <t>合同金额</t>
  </si>
  <si>
    <t>中标日期</t>
  </si>
  <si>
    <t>2016.2.19中标</t>
  </si>
  <si>
    <t>合作单位</t>
  </si>
  <si>
    <t>湖北公司郝正15616732555</t>
  </si>
  <si>
    <t>郝正</t>
  </si>
  <si>
    <t>公路工程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</si>
  <si>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</si>
  <si>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</si>
  <si>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</si>
  <si>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</si>
  <si>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</si>
  <si>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</si>
  <si>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</si>
  <si>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</si>
  <si>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</si>
  <si>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</si>
  <si>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</si>
  <si>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</si>
  <si>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</si>
  <si>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</si>
  <si>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</si>
  <si>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</si>
  <si>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</si>
  <si>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中</t>
  </si>
  <si>
    <t>无行贿100+身份证200+2016.8.10熊俊义送沙建身份证至武汉出差费1000+车费300+停车费100+2016.8.17办理外经证500</t>
  </si>
  <si>
    <t>2016.2.19</t>
  </si>
  <si>
    <t>沙 建</t>
  </si>
  <si>
    <t>乡镇三级公路</t>
  </si>
  <si>
    <t>利川市干堰塘  至齐跃桥</t>
  </si>
  <si>
    <t>杨丛林18607316804</t>
  </si>
  <si>
    <t>本项目中标通知书已发，施工合同已签订，目前管涵、路基正在施工中（因南方雨水较多，施工进度缓慢）</t>
  </si>
  <si>
    <t>本次</t>
  </si>
  <si>
    <t>合计</t>
  </si>
  <si>
    <t>-</t>
  </si>
  <si>
    <t>本次支付金额</t>
  </si>
  <si>
    <t>小写</t>
  </si>
  <si>
    <t>支付账号</t>
  </si>
  <si>
    <t>杨成利    中国银行利川支行</t>
  </si>
  <si>
    <t>大写</t>
  </si>
  <si>
    <t>6217  8676  0000  0264  518</t>
  </si>
  <si>
    <t>完工证明？</t>
  </si>
  <si>
    <t>申请部门
意见</t>
  </si>
  <si>
    <r>
      <rPr>
        <sz val="9"/>
        <color rgb="FF00B050"/>
        <rFont val="宋体"/>
        <charset val="134"/>
      </rPr>
      <t xml:space="preserve">1、中标通知书和施工合同原件均在庐江； </t>
    </r>
    <r>
      <rPr>
        <sz val="9"/>
        <rFont val="宋体"/>
        <charset val="134"/>
      </rPr>
      <t xml:space="preserve">                         2、此次借条已提供 。</t>
    </r>
  </si>
  <si>
    <t>项目管理
意见</t>
  </si>
  <si>
    <t>何总、朱总已同意支付（附表背面截图）。</t>
  </si>
  <si>
    <t>财务审核
意见</t>
  </si>
  <si>
    <t>质安稽查
意见</t>
  </si>
  <si>
    <t>总经理审批</t>
  </si>
  <si>
    <r>
      <rPr>
        <sz val="9"/>
        <color rgb="FFFF0000"/>
        <rFont val="宋体"/>
        <charset val="134"/>
      </rPr>
      <t>累计</t>
    </r>
    <r>
      <rPr>
        <sz val="9"/>
        <rFont val="宋体"/>
        <charset val="134"/>
      </rPr>
      <t>成本发票</t>
    </r>
  </si>
  <si>
    <r>
      <rPr>
        <sz val="9"/>
        <color rgb="FF00B050"/>
        <rFont val="宋体"/>
        <charset val="134"/>
      </rPr>
      <t xml:space="preserve">1、中标通知书和施工合同原件均在庐江； </t>
    </r>
    <r>
      <rPr>
        <sz val="9"/>
        <rFont val="宋体"/>
        <charset val="134"/>
      </rPr>
      <t xml:space="preserve">   </t>
    </r>
    <r>
      <rPr>
        <sz val="9"/>
        <color rgb="FF00B050"/>
        <rFont val="宋体"/>
        <charset val="134"/>
      </rPr>
      <t xml:space="preserve"> 2、此次借条已提供 。  </t>
    </r>
    <r>
      <rPr>
        <sz val="9"/>
        <color rgb="FFFF0000"/>
        <rFont val="宋体"/>
        <charset val="134"/>
      </rPr>
      <t xml:space="preserve"> 3、有项目部印章、有以项目部名义签署的材料合同。</t>
    </r>
  </si>
  <si>
    <r>
      <rPr>
        <b/>
        <sz val="9"/>
        <color rgb="FFFF0000"/>
        <rFont val="宋体"/>
        <charset val="134"/>
      </rPr>
      <t>累计</t>
    </r>
    <r>
      <rPr>
        <sz val="9"/>
        <rFont val="宋体"/>
        <charset val="134"/>
      </rPr>
      <t>成本发票</t>
    </r>
  </si>
  <si>
    <t xml:space="preserve">11502796.88
</t>
  </si>
  <si>
    <t xml:space="preserve">管理费1.5%   +2016.11.26 孙健、朱大金、詹克武项目督查1000*3车费2000。  </t>
  </si>
  <si>
    <t xml:space="preserve"> 工程款支付证书</t>
  </si>
  <si>
    <t>湖北 杨成利1872772000</t>
  </si>
  <si>
    <t>240日历天</t>
  </si>
  <si>
    <t>水利</t>
  </si>
  <si>
    <r>
      <rPr>
        <sz val="9"/>
        <color rgb="FF00B050"/>
        <rFont val="宋体"/>
        <charset val="134"/>
      </rPr>
      <t xml:space="preserve">1、中标通知书和施工合同原件均在庐江； </t>
    </r>
    <r>
      <rPr>
        <sz val="9"/>
        <rFont val="宋体"/>
        <charset val="134"/>
      </rPr>
      <t xml:space="preserve">   </t>
    </r>
    <r>
      <rPr>
        <sz val="9"/>
        <color rgb="FF00B050"/>
        <rFont val="宋体"/>
        <charset val="134"/>
      </rPr>
      <t xml:space="preserve"> 2、此次借条已提供 。    </t>
    </r>
    <r>
      <rPr>
        <sz val="9"/>
        <color rgb="FFFF0000"/>
        <rFont val="宋体"/>
        <charset val="134"/>
      </rPr>
      <t xml:space="preserve"> 3、有项目部印章、有以项目部名义签署的材料合同（何总调查）。</t>
    </r>
  </si>
  <si>
    <t xml:space="preserve">2017.7.11办理外经证费用500；  </t>
  </si>
  <si>
    <r>
      <rPr>
        <sz val="9"/>
        <color rgb="FF00B050"/>
        <rFont val="宋体"/>
        <charset val="134"/>
      </rPr>
      <t xml:space="preserve">1、中标通知书和施工合同原件均在庐江； </t>
    </r>
    <r>
      <rPr>
        <sz val="9"/>
        <rFont val="宋体"/>
        <charset val="134"/>
      </rPr>
      <t xml:space="preserve">   </t>
    </r>
    <r>
      <rPr>
        <sz val="9"/>
        <color rgb="FF00B050"/>
        <rFont val="宋体"/>
        <charset val="134"/>
      </rPr>
      <t xml:space="preserve"> 2、此次借条已提供 。?  </t>
    </r>
    <r>
      <rPr>
        <sz val="9"/>
        <color rgb="FFFF0000"/>
        <rFont val="宋体"/>
        <charset val="134"/>
      </rPr>
      <t xml:space="preserve"> 3、有项目部印章、有以项目部名义签署的材料合同（何总调查）。</t>
    </r>
  </si>
  <si>
    <t>董事长审批</t>
  </si>
  <si>
    <t>杨成利</t>
  </si>
  <si>
    <t>2018.1.5办理涉税事项报告表费用500</t>
  </si>
  <si>
    <t>7材料</t>
  </si>
  <si>
    <t>本次结算   支付明细</t>
  </si>
  <si>
    <t>应支付金额</t>
  </si>
  <si>
    <t>实际支付金额</t>
  </si>
  <si>
    <t>已支付金额</t>
  </si>
  <si>
    <t>零元整</t>
  </si>
  <si>
    <t>1、中标通知书和施工合同原件均在庐江；    2、有项目部印章、有以项目部名义签署的材料合同（何总调查）。</t>
  </si>
  <si>
    <t>财务初审
意见</t>
  </si>
  <si>
    <t>质安初审
意见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</si>
</sst>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yy/m/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%"/>
    <numFmt numFmtId="179" formatCode="[DBNum2][$-804]General"/>
    <numFmt numFmtId="180" formatCode="0.00_ "/>
  </numFmts>
  <fonts count="5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8"/>
      <name val="宋体"/>
      <charset val="134"/>
    </font>
    <font>
      <b/>
      <sz val="12"/>
      <color rgb="FFFF0000"/>
      <name val="宋体"/>
      <charset val="134"/>
    </font>
    <font>
      <sz val="8"/>
      <color theme="1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sz val="8"/>
      <color rgb="FFFF0000"/>
      <name val="宋体"/>
      <charset val="134"/>
    </font>
    <font>
      <sz val="9"/>
      <color rgb="FF00B050"/>
      <name val="宋体"/>
      <charset val="134"/>
    </font>
    <font>
      <b/>
      <sz val="11"/>
      <color indexed="8"/>
      <name val="宋体"/>
      <charset val="134"/>
    </font>
    <font>
      <sz val="14"/>
      <color rgb="FFFF0000"/>
      <name val="宋体"/>
      <charset val="134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sz val="9"/>
      <color rgb="FF92D050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CDDF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26" borderId="9" applyNumberFormat="0" applyFon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8" fillId="28" borderId="10" applyNumberFormat="0" applyAlignment="0" applyProtection="0">
      <alignment vertical="center"/>
    </xf>
    <xf numFmtId="0" fontId="40" fillId="28" borderId="8" applyNumberFormat="0" applyAlignment="0" applyProtection="0">
      <alignment vertical="center"/>
    </xf>
    <xf numFmtId="0" fontId="45" fillId="30" borderId="13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9" fillId="0" borderId="0"/>
    <xf numFmtId="0" fontId="33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9" fillId="0" borderId="0"/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9" fillId="0" borderId="0"/>
    <xf numFmtId="0" fontId="32" fillId="1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9" fillId="0" borderId="0"/>
    <xf numFmtId="0" fontId="33" fillId="2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9" fillId="0" borderId="0"/>
    <xf numFmtId="0" fontId="33" fillId="2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/>
  </cellStyleXfs>
  <cellXfs count="165">
    <xf numFmtId="0" fontId="0" fillId="0" borderId="0" xfId="0">
      <alignment vertical="center"/>
    </xf>
    <xf numFmtId="0" fontId="1" fillId="0" borderId="0" xfId="57" applyFont="1" applyFill="1" applyBorder="1" applyAlignment="1">
      <alignment horizontal="center" vertical="center"/>
    </xf>
    <xf numFmtId="0" fontId="2" fillId="0" borderId="0" xfId="57" applyFont="1" applyFill="1" applyBorder="1" applyAlignment="1">
      <alignment horizontal="center" vertical="center"/>
    </xf>
    <xf numFmtId="0" fontId="3" fillId="0" borderId="0" xfId="57" applyFont="1">
      <alignment vertical="center"/>
    </xf>
    <xf numFmtId="177" fontId="1" fillId="0" borderId="0" xfId="57" applyNumberFormat="1" applyFont="1" applyFill="1" applyBorder="1" applyAlignment="1">
      <alignment horizontal="center" vertical="center"/>
    </xf>
    <xf numFmtId="176" fontId="1" fillId="0" borderId="0" xfId="57" applyNumberFormat="1" applyFont="1" applyFill="1" applyBorder="1" applyAlignment="1">
      <alignment horizontal="center" vertical="center"/>
    </xf>
    <xf numFmtId="0" fontId="4" fillId="0" borderId="0" xfId="57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 wrapText="1"/>
    </xf>
    <xf numFmtId="0" fontId="6" fillId="0" borderId="2" xfId="57" applyFont="1" applyFill="1" applyBorder="1" applyAlignment="1">
      <alignment horizontal="center" vertical="center" wrapText="1"/>
    </xf>
    <xf numFmtId="0" fontId="6" fillId="0" borderId="3" xfId="57" applyFont="1" applyFill="1" applyBorder="1" applyAlignment="1">
      <alignment horizontal="center" vertical="center" wrapText="1"/>
    </xf>
    <xf numFmtId="176" fontId="7" fillId="0" borderId="2" xfId="57" applyNumberFormat="1" applyFont="1" applyFill="1" applyBorder="1" applyAlignment="1">
      <alignment horizontal="center" vertical="center" wrapText="1"/>
    </xf>
    <xf numFmtId="176" fontId="7" fillId="0" borderId="3" xfId="57" applyNumberFormat="1" applyFont="1" applyFill="1" applyBorder="1" applyAlignment="1">
      <alignment horizontal="center" vertical="center" wrapText="1"/>
    </xf>
    <xf numFmtId="176" fontId="7" fillId="0" borderId="4" xfId="57" applyNumberFormat="1" applyFont="1" applyFill="1" applyBorder="1" applyAlignment="1">
      <alignment horizontal="center" vertical="center" wrapText="1"/>
    </xf>
    <xf numFmtId="176" fontId="5" fillId="0" borderId="1" xfId="57" applyNumberFormat="1" applyFont="1" applyFill="1" applyBorder="1" applyAlignment="1">
      <alignment horizontal="center" vertical="center" shrinkToFit="1"/>
    </xf>
    <xf numFmtId="0" fontId="5" fillId="0" borderId="2" xfId="57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176" fontId="1" fillId="0" borderId="1" xfId="57" applyNumberFormat="1" applyFont="1" applyFill="1" applyBorder="1" applyAlignment="1">
      <alignment horizontal="center" vertical="center" wrapText="1"/>
    </xf>
    <xf numFmtId="177" fontId="1" fillId="0" borderId="1" xfId="57" applyNumberFormat="1" applyFont="1" applyFill="1" applyBorder="1" applyAlignment="1">
      <alignment horizontal="center" vertical="center" wrapText="1"/>
    </xf>
    <xf numFmtId="177" fontId="8" fillId="0" borderId="1" xfId="57" applyNumberFormat="1" applyFont="1" applyFill="1" applyBorder="1" applyAlignment="1">
      <alignment horizontal="center" vertical="center" shrinkToFit="1"/>
    </xf>
    <xf numFmtId="14" fontId="1" fillId="0" borderId="1" xfId="57" applyNumberFormat="1" applyFont="1" applyFill="1" applyBorder="1" applyAlignment="1">
      <alignment horizontal="center" vertical="center" wrapText="1"/>
    </xf>
    <xf numFmtId="176" fontId="1" fillId="0" borderId="1" xfId="57" applyNumberFormat="1" applyFont="1" applyFill="1" applyBorder="1" applyAlignment="1">
      <alignment horizontal="right" vertical="center" shrinkToFit="1"/>
    </xf>
    <xf numFmtId="177" fontId="1" fillId="2" borderId="1" xfId="57" applyNumberFormat="1" applyFont="1" applyFill="1" applyBorder="1" applyAlignment="1">
      <alignment horizontal="center" vertical="center" shrinkToFit="1"/>
    </xf>
    <xf numFmtId="178" fontId="1" fillId="0" borderId="1" xfId="13" applyNumberFormat="1" applyFont="1" applyFill="1" applyBorder="1" applyAlignment="1">
      <alignment horizontal="center" vertical="center" shrinkToFit="1"/>
    </xf>
    <xf numFmtId="177" fontId="1" fillId="0" borderId="1" xfId="57" applyNumberFormat="1" applyFont="1" applyFill="1" applyBorder="1" applyAlignment="1">
      <alignment horizontal="center" vertical="center" shrinkToFit="1"/>
    </xf>
    <xf numFmtId="176" fontId="1" fillId="0" borderId="1" xfId="57" applyNumberFormat="1" applyFont="1" applyFill="1" applyBorder="1" applyAlignment="1">
      <alignment horizontal="right" vertical="center" wrapText="1"/>
    </xf>
    <xf numFmtId="14" fontId="4" fillId="0" borderId="1" xfId="57" applyNumberFormat="1" applyFont="1" applyBorder="1" applyAlignment="1">
      <alignment horizontal="center" vertical="center" shrinkToFit="1"/>
    </xf>
    <xf numFmtId="178" fontId="1" fillId="0" borderId="1" xfId="13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4" fontId="9" fillId="0" borderId="1" xfId="57" applyNumberFormat="1" applyFont="1" applyBorder="1" applyAlignment="1">
      <alignment horizontal="center" vertical="center" wrapText="1"/>
    </xf>
    <xf numFmtId="14" fontId="2" fillId="0" borderId="1" xfId="57" applyNumberFormat="1" applyFont="1" applyFill="1" applyBorder="1" applyAlignment="1">
      <alignment horizontal="center" vertical="center" wrapText="1"/>
    </xf>
    <xf numFmtId="176" fontId="2" fillId="0" borderId="1" xfId="57" applyNumberFormat="1" applyFont="1" applyFill="1" applyBorder="1" applyAlignment="1">
      <alignment horizontal="right" vertical="center" wrapText="1"/>
    </xf>
    <xf numFmtId="177" fontId="2" fillId="0" borderId="1" xfId="57" applyNumberFormat="1" applyFont="1" applyFill="1" applyBorder="1" applyAlignment="1">
      <alignment horizontal="center" vertical="center" wrapText="1"/>
    </xf>
    <xf numFmtId="176" fontId="2" fillId="0" borderId="1" xfId="57" applyNumberFormat="1" applyFont="1" applyFill="1" applyBorder="1" applyAlignment="1">
      <alignment horizontal="center" vertical="center" wrapText="1"/>
    </xf>
    <xf numFmtId="176" fontId="5" fillId="0" borderId="1" xfId="57" applyNumberFormat="1" applyFont="1" applyFill="1" applyBorder="1" applyAlignment="1">
      <alignment horizontal="right" vertical="center" shrinkToFit="1"/>
    </xf>
    <xf numFmtId="178" fontId="5" fillId="0" borderId="1" xfId="13" applyNumberFormat="1" applyFont="1" applyFill="1" applyBorder="1" applyAlignment="1">
      <alignment horizontal="center" vertical="center" wrapText="1"/>
    </xf>
    <xf numFmtId="177" fontId="2" fillId="0" borderId="1" xfId="57" applyNumberFormat="1" applyFont="1" applyFill="1" applyBorder="1" applyAlignment="1">
      <alignment horizontal="center" vertical="center" shrinkToFit="1"/>
    </xf>
    <xf numFmtId="176" fontId="2" fillId="0" borderId="1" xfId="57" applyNumberFormat="1" applyFont="1" applyFill="1" applyBorder="1" applyAlignment="1">
      <alignment horizontal="right" vertical="center" shrinkToFit="1"/>
    </xf>
    <xf numFmtId="176" fontId="5" fillId="0" borderId="1" xfId="57" applyNumberFormat="1" applyFont="1" applyFill="1" applyBorder="1" applyAlignment="1">
      <alignment horizontal="center" vertical="center" wrapText="1"/>
    </xf>
    <xf numFmtId="177" fontId="10" fillId="0" borderId="1" xfId="57" applyNumberFormat="1" applyFont="1" applyFill="1" applyBorder="1" applyAlignment="1">
      <alignment horizontal="center" vertical="center" shrinkToFit="1"/>
    </xf>
    <xf numFmtId="14" fontId="5" fillId="0" borderId="1" xfId="57" applyNumberFormat="1" applyFont="1" applyFill="1" applyBorder="1" applyAlignment="1">
      <alignment horizontal="center" vertical="center" wrapText="1"/>
    </xf>
    <xf numFmtId="177" fontId="5" fillId="0" borderId="1" xfId="57" applyNumberFormat="1" applyFont="1" applyFill="1" applyBorder="1" applyAlignment="1">
      <alignment horizontal="center" vertical="center" shrinkToFit="1"/>
    </xf>
    <xf numFmtId="178" fontId="2" fillId="0" borderId="1" xfId="13" applyNumberFormat="1" applyFont="1" applyFill="1" applyBorder="1" applyAlignment="1">
      <alignment horizontal="center" vertical="center" wrapText="1"/>
    </xf>
    <xf numFmtId="0" fontId="1" fillId="3" borderId="1" xfId="57" applyFont="1" applyFill="1" applyBorder="1" applyAlignment="1">
      <alignment horizontal="center" vertical="center" wrapText="1"/>
    </xf>
    <xf numFmtId="176" fontId="11" fillId="3" borderId="1" xfId="57" applyNumberFormat="1" applyFont="1" applyFill="1" applyBorder="1" applyAlignment="1">
      <alignment horizontal="right" vertical="center" shrinkToFit="1"/>
    </xf>
    <xf numFmtId="0" fontId="1" fillId="3" borderId="1" xfId="57" applyFont="1" applyFill="1" applyBorder="1" applyAlignment="1">
      <alignment horizontal="center" vertical="center" shrinkToFit="1"/>
    </xf>
    <xf numFmtId="0" fontId="12" fillId="0" borderId="1" xfId="58" applyFont="1" applyFill="1" applyBorder="1" applyAlignment="1">
      <alignment horizontal="center" vertical="center" wrapText="1"/>
    </xf>
    <xf numFmtId="176" fontId="4" fillId="3" borderId="2" xfId="58" applyNumberFormat="1" applyFont="1" applyFill="1" applyBorder="1" applyAlignment="1">
      <alignment horizontal="center" vertical="center" shrinkToFit="1"/>
    </xf>
    <xf numFmtId="176" fontId="4" fillId="3" borderId="3" xfId="58" applyNumberFormat="1" applyFont="1" applyFill="1" applyBorder="1" applyAlignment="1">
      <alignment horizontal="center" vertical="center" shrinkToFit="1"/>
    </xf>
    <xf numFmtId="176" fontId="4" fillId="3" borderId="4" xfId="58" applyNumberFormat="1" applyFont="1" applyFill="1" applyBorder="1" applyAlignment="1">
      <alignment horizontal="center" vertical="center" shrinkToFit="1"/>
    </xf>
    <xf numFmtId="176" fontId="4" fillId="0" borderId="2" xfId="58" applyNumberFormat="1" applyFont="1" applyFill="1" applyBorder="1" applyAlignment="1">
      <alignment horizontal="center" vertical="center" shrinkToFit="1"/>
    </xf>
    <xf numFmtId="176" fontId="4" fillId="0" borderId="3" xfId="58" applyNumberFormat="1" applyFont="1" applyFill="1" applyBorder="1" applyAlignment="1">
      <alignment horizontal="center" vertical="center" shrinkToFit="1"/>
    </xf>
    <xf numFmtId="176" fontId="4" fillId="0" borderId="4" xfId="58" applyNumberFormat="1" applyFont="1" applyFill="1" applyBorder="1" applyAlignment="1">
      <alignment horizontal="center" vertical="center" shrinkToFit="1"/>
    </xf>
    <xf numFmtId="0" fontId="1" fillId="0" borderId="2" xfId="58" applyFont="1" applyFill="1" applyBorder="1" applyAlignment="1">
      <alignment horizontal="left" vertical="center" wrapText="1"/>
    </xf>
    <xf numFmtId="0" fontId="1" fillId="0" borderId="3" xfId="58" applyFont="1" applyFill="1" applyBorder="1" applyAlignment="1">
      <alignment horizontal="left" vertical="center" wrapText="1"/>
    </xf>
    <xf numFmtId="0" fontId="1" fillId="0" borderId="4" xfId="58" applyFont="1" applyFill="1" applyBorder="1" applyAlignment="1">
      <alignment horizontal="left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top" wrapText="1"/>
    </xf>
    <xf numFmtId="0" fontId="6" fillId="0" borderId="4" xfId="57" applyFont="1" applyFill="1" applyBorder="1" applyAlignment="1">
      <alignment horizontal="center" vertical="center" wrapText="1"/>
    </xf>
    <xf numFmtId="176" fontId="7" fillId="0" borderId="1" xfId="57" applyNumberFormat="1" applyFont="1" applyFill="1" applyBorder="1" applyAlignment="1">
      <alignment horizontal="center" vertical="center" shrinkToFit="1"/>
    </xf>
    <xf numFmtId="0" fontId="1" fillId="0" borderId="0" xfId="57" applyFont="1" applyFill="1" applyBorder="1" applyAlignment="1">
      <alignment horizontal="center" vertical="center" shrinkToFit="1"/>
    </xf>
    <xf numFmtId="0" fontId="3" fillId="0" borderId="0" xfId="57">
      <alignment vertical="center"/>
    </xf>
    <xf numFmtId="0" fontId="5" fillId="0" borderId="3" xfId="57" applyFont="1" applyFill="1" applyBorder="1" applyAlignment="1">
      <alignment horizontal="center" vertical="center"/>
    </xf>
    <xf numFmtId="0" fontId="5" fillId="0" borderId="4" xfId="57" applyFont="1" applyFill="1" applyBorder="1" applyAlignment="1">
      <alignment horizontal="center" vertical="center"/>
    </xf>
    <xf numFmtId="176" fontId="7" fillId="0" borderId="1" xfId="57" applyNumberFormat="1" applyFont="1" applyFill="1" applyBorder="1" applyAlignment="1">
      <alignment horizontal="center" vertical="center" wrapText="1"/>
    </xf>
    <xf numFmtId="0" fontId="1" fillId="0" borderId="0" xfId="57" applyFont="1" applyFill="1" applyBorder="1" applyAlignment="1">
      <alignment horizontal="center" vertical="center" wrapText="1"/>
    </xf>
    <xf numFmtId="0" fontId="13" fillId="4" borderId="1" xfId="14" applyFont="1" applyFill="1" applyBorder="1" applyAlignment="1">
      <alignment horizontal="left" vertical="center"/>
    </xf>
    <xf numFmtId="0" fontId="7" fillId="0" borderId="1" xfId="57" applyFont="1" applyFill="1" applyBorder="1" applyAlignment="1">
      <alignment horizontal="center" vertical="center" wrapText="1"/>
    </xf>
    <xf numFmtId="176" fontId="1" fillId="3" borderId="1" xfId="57" applyNumberFormat="1" applyFont="1" applyFill="1" applyBorder="1" applyAlignment="1">
      <alignment horizontal="right" vertical="center" shrinkToFit="1"/>
    </xf>
    <xf numFmtId="9" fontId="1" fillId="0" borderId="1" xfId="57" applyNumberFormat="1" applyFont="1" applyFill="1" applyBorder="1" applyAlignment="1">
      <alignment horizontal="center" vertical="center" shrinkToFit="1"/>
    </xf>
    <xf numFmtId="176" fontId="1" fillId="0" borderId="1" xfId="57" applyNumberFormat="1" applyFont="1" applyFill="1" applyBorder="1" applyAlignment="1">
      <alignment horizontal="center" vertical="center" shrinkToFit="1"/>
    </xf>
    <xf numFmtId="176" fontId="1" fillId="3" borderId="1" xfId="57" applyNumberFormat="1" applyFont="1" applyFill="1" applyBorder="1" applyAlignment="1">
      <alignment vertical="center" shrinkToFit="1"/>
    </xf>
    <xf numFmtId="0" fontId="14" fillId="0" borderId="0" xfId="57" applyFont="1" applyAlignment="1">
      <alignment vertical="center" wrapText="1"/>
    </xf>
    <xf numFmtId="176" fontId="1" fillId="3" borderId="1" xfId="57" applyNumberFormat="1" applyFont="1" applyFill="1" applyBorder="1" applyAlignment="1">
      <alignment horizontal="right" vertical="center" wrapText="1"/>
    </xf>
    <xf numFmtId="176" fontId="1" fillId="0" borderId="1" xfId="57" applyNumberFormat="1" applyFont="1" applyFill="1" applyBorder="1" applyAlignment="1">
      <alignment horizontal="right" vertical="center"/>
    </xf>
    <xf numFmtId="176" fontId="1" fillId="3" borderId="1" xfId="57" applyNumberFormat="1" applyFont="1" applyFill="1" applyBorder="1" applyAlignment="1">
      <alignment vertical="center" wrapText="1"/>
    </xf>
    <xf numFmtId="176" fontId="14" fillId="0" borderId="0" xfId="57" applyNumberFormat="1" applyFont="1">
      <alignment vertical="center"/>
    </xf>
    <xf numFmtId="176" fontId="2" fillId="3" borderId="1" xfId="57" applyNumberFormat="1" applyFont="1" applyFill="1" applyBorder="1" applyAlignment="1">
      <alignment horizontal="right" vertical="center" wrapText="1"/>
    </xf>
    <xf numFmtId="176" fontId="2" fillId="0" borderId="1" xfId="57" applyNumberFormat="1" applyFont="1" applyFill="1" applyBorder="1" applyAlignment="1">
      <alignment horizontal="right" vertical="center"/>
    </xf>
    <xf numFmtId="176" fontId="2" fillId="3" borderId="1" xfId="57" applyNumberFormat="1" applyFont="1" applyFill="1" applyBorder="1" applyAlignment="1">
      <alignment vertical="center" wrapText="1"/>
    </xf>
    <xf numFmtId="0" fontId="2" fillId="0" borderId="0" xfId="57" applyFont="1" applyFill="1" applyBorder="1" applyAlignment="1">
      <alignment horizontal="center" vertical="center" wrapText="1"/>
    </xf>
    <xf numFmtId="176" fontId="2" fillId="0" borderId="0" xfId="57" applyNumberFormat="1" applyFont="1" applyFill="1" applyBorder="1" applyAlignment="1">
      <alignment horizontal="center" vertical="center"/>
    </xf>
    <xf numFmtId="176" fontId="5" fillId="3" borderId="1" xfId="57" applyNumberFormat="1" applyFont="1" applyFill="1" applyBorder="1" applyAlignment="1">
      <alignment horizontal="right" vertical="center" shrinkToFit="1"/>
    </xf>
    <xf numFmtId="176" fontId="5" fillId="3" borderId="5" xfId="57" applyNumberFormat="1" applyFont="1" applyFill="1" applyBorder="1" applyAlignment="1">
      <alignment horizontal="right" vertical="center" shrinkToFit="1"/>
    </xf>
    <xf numFmtId="176" fontId="5" fillId="0" borderId="1" xfId="57" applyNumberFormat="1" applyFont="1" applyFill="1" applyBorder="1" applyAlignment="1">
      <alignment horizontal="right" vertical="center"/>
    </xf>
    <xf numFmtId="176" fontId="5" fillId="3" borderId="1" xfId="57" applyNumberFormat="1" applyFont="1" applyFill="1" applyBorder="1" applyAlignment="1">
      <alignment horizontal="right" vertical="center" wrapText="1"/>
    </xf>
    <xf numFmtId="176" fontId="5" fillId="3" borderId="6" xfId="57" applyNumberFormat="1" applyFont="1" applyFill="1" applyBorder="1" applyAlignment="1">
      <alignment horizontal="right" vertical="center" shrinkToFit="1"/>
    </xf>
    <xf numFmtId="176" fontId="2" fillId="3" borderId="1" xfId="57" applyNumberFormat="1" applyFont="1" applyFill="1" applyBorder="1" applyAlignment="1">
      <alignment horizontal="right" vertical="center" shrinkToFit="1"/>
    </xf>
    <xf numFmtId="176" fontId="5" fillId="3" borderId="1" xfId="57" applyNumberFormat="1" applyFont="1" applyFill="1" applyBorder="1" applyAlignment="1">
      <alignment vertical="center" shrinkToFit="1"/>
    </xf>
    <xf numFmtId="176" fontId="5" fillId="0" borderId="1" xfId="57" applyNumberFormat="1" applyFont="1" applyFill="1" applyBorder="1" applyAlignment="1">
      <alignment horizontal="center" vertical="center"/>
    </xf>
    <xf numFmtId="176" fontId="5" fillId="2" borderId="1" xfId="57" applyNumberFormat="1" applyFont="1" applyFill="1" applyBorder="1" applyAlignment="1">
      <alignment horizontal="right" vertical="center" shrinkToFit="1"/>
    </xf>
    <xf numFmtId="176" fontId="2" fillId="0" borderId="1" xfId="57" applyNumberFormat="1" applyFont="1" applyFill="1" applyBorder="1" applyAlignment="1">
      <alignment horizontal="center" vertical="center"/>
    </xf>
    <xf numFmtId="179" fontId="1" fillId="0" borderId="0" xfId="57" applyNumberFormat="1" applyFont="1" applyFill="1" applyBorder="1" applyAlignment="1">
      <alignment horizontal="center" vertical="center"/>
    </xf>
    <xf numFmtId="176" fontId="11" fillId="0" borderId="0" xfId="57" applyNumberFormat="1" applyFont="1" applyFill="1" applyBorder="1" applyAlignment="1">
      <alignment horizontal="center" vertical="center" wrapText="1"/>
    </xf>
    <xf numFmtId="176" fontId="4" fillId="3" borderId="1" xfId="58" applyNumberFormat="1" applyFont="1" applyFill="1" applyBorder="1" applyAlignment="1">
      <alignment horizontal="center" vertical="center" shrinkToFit="1"/>
    </xf>
    <xf numFmtId="0" fontId="0" fillId="0" borderId="0" xfId="62">
      <alignment vertical="center"/>
    </xf>
    <xf numFmtId="0" fontId="12" fillId="3" borderId="1" xfId="58" applyFont="1" applyFill="1" applyBorder="1" applyAlignment="1">
      <alignment horizontal="center" vertical="center" shrinkToFit="1"/>
    </xf>
    <xf numFmtId="0" fontId="12" fillId="0" borderId="2" xfId="58" applyFont="1" applyFill="1" applyBorder="1" applyAlignment="1">
      <alignment horizontal="center" vertical="center" wrapText="1"/>
    </xf>
    <xf numFmtId="0" fontId="12" fillId="0" borderId="3" xfId="58" applyFont="1" applyFill="1" applyBorder="1" applyAlignment="1">
      <alignment horizontal="center" vertical="center" wrapText="1"/>
    </xf>
    <xf numFmtId="0" fontId="12" fillId="0" borderId="4" xfId="58" applyFont="1" applyFill="1" applyBorder="1" applyAlignment="1">
      <alignment horizontal="center" vertical="center" wrapText="1"/>
    </xf>
    <xf numFmtId="10" fontId="3" fillId="5" borderId="0" xfId="57" applyNumberFormat="1" applyFill="1">
      <alignment vertical="center"/>
    </xf>
    <xf numFmtId="0" fontId="1" fillId="0" borderId="2" xfId="58" applyFont="1" applyFill="1" applyBorder="1" applyAlignment="1">
      <alignment horizontal="center" vertical="center" wrapText="1"/>
    </xf>
    <xf numFmtId="0" fontId="1" fillId="0" borderId="3" xfId="58" applyFont="1" applyFill="1" applyBorder="1" applyAlignment="1">
      <alignment horizontal="center" vertical="center" wrapText="1"/>
    </xf>
    <xf numFmtId="0" fontId="1" fillId="0" borderId="4" xfId="58" applyFont="1" applyFill="1" applyBorder="1" applyAlignment="1">
      <alignment horizontal="center" vertical="center" wrapText="1"/>
    </xf>
    <xf numFmtId="179" fontId="1" fillId="5" borderId="0" xfId="57" applyNumberFormat="1" applyFont="1" applyFill="1" applyBorder="1" applyAlignment="1">
      <alignment horizontal="center" vertical="center"/>
    </xf>
    <xf numFmtId="0" fontId="15" fillId="0" borderId="0" xfId="57" applyFont="1" applyBorder="1" applyAlignment="1">
      <alignment vertical="center"/>
    </xf>
    <xf numFmtId="0" fontId="16" fillId="0" borderId="1" xfId="14" applyFont="1" applyBorder="1" applyAlignment="1">
      <alignment horizontal="center" vertical="center"/>
    </xf>
    <xf numFmtId="0" fontId="17" fillId="0" borderId="1" xfId="14" applyFont="1" applyBorder="1" applyAlignment="1">
      <alignment vertical="center" wrapText="1"/>
    </xf>
    <xf numFmtId="0" fontId="18" fillId="0" borderId="1" xfId="14" applyFont="1" applyBorder="1" applyAlignment="1">
      <alignment horizontal="center" vertical="center"/>
    </xf>
    <xf numFmtId="180" fontId="16" fillId="0" borderId="1" xfId="14" applyNumberFormat="1" applyFont="1" applyBorder="1" applyAlignment="1">
      <alignment horizontal="center" vertical="center"/>
    </xf>
    <xf numFmtId="180" fontId="18" fillId="0" borderId="1" xfId="14" applyNumberFormat="1" applyFont="1" applyBorder="1" applyAlignment="1">
      <alignment horizontal="center" vertical="center"/>
    </xf>
    <xf numFmtId="0" fontId="18" fillId="0" borderId="1" xfId="14" applyFont="1" applyBorder="1" applyAlignment="1">
      <alignment horizontal="center" vertical="center" wrapText="1"/>
    </xf>
    <xf numFmtId="0" fontId="14" fillId="0" borderId="0" xfId="57" applyFont="1">
      <alignment vertical="center"/>
    </xf>
    <xf numFmtId="0" fontId="19" fillId="0" borderId="0" xfId="57" applyFont="1" applyBorder="1" applyAlignment="1">
      <alignment horizontal="center" vertical="center" wrapText="1"/>
    </xf>
    <xf numFmtId="0" fontId="20" fillId="0" borderId="0" xfId="57" applyFont="1" applyBorder="1" applyAlignment="1">
      <alignment horizontal="center" vertical="center" wrapText="1"/>
    </xf>
    <xf numFmtId="0" fontId="21" fillId="0" borderId="0" xfId="57" applyFont="1">
      <alignment vertical="center"/>
    </xf>
    <xf numFmtId="0" fontId="15" fillId="0" borderId="0" xfId="57" applyFont="1" applyBorder="1" applyAlignment="1">
      <alignment horizontal="center" vertical="center" wrapText="1"/>
    </xf>
    <xf numFmtId="0" fontId="3" fillId="0" borderId="0" xfId="57" applyFont="1" applyAlignment="1">
      <alignment horizontal="left" vertical="center"/>
    </xf>
    <xf numFmtId="0" fontId="14" fillId="0" borderId="0" xfId="57" applyFont="1" applyAlignment="1">
      <alignment horizontal="left" vertical="center"/>
    </xf>
    <xf numFmtId="0" fontId="3" fillId="0" borderId="0" xfId="57" applyFont="1" applyBorder="1" applyAlignment="1">
      <alignment horizontal="center" vertical="center" wrapText="1"/>
    </xf>
    <xf numFmtId="0" fontId="1" fillId="0" borderId="0" xfId="58" applyFont="1" applyFill="1" applyBorder="1" applyAlignment="1">
      <alignment horizontal="center" vertical="center"/>
    </xf>
    <xf numFmtId="0" fontId="1" fillId="2" borderId="1" xfId="57" applyFont="1" applyFill="1" applyBorder="1" applyAlignment="1">
      <alignment horizontal="center" vertical="center" wrapText="1"/>
    </xf>
    <xf numFmtId="0" fontId="3" fillId="0" borderId="0" xfId="58" applyFont="1" applyBorder="1" applyAlignment="1">
      <alignment horizontal="center" vertical="center" wrapText="1"/>
    </xf>
    <xf numFmtId="0" fontId="3" fillId="0" borderId="0" xfId="58" applyFont="1">
      <alignment vertical="center"/>
    </xf>
    <xf numFmtId="0" fontId="3" fillId="0" borderId="0" xfId="58" applyFont="1" applyBorder="1">
      <alignment vertical="center"/>
    </xf>
    <xf numFmtId="0" fontId="22" fillId="0" borderId="1" xfId="14" applyFont="1" applyBorder="1" applyAlignment="1">
      <alignment horizontal="center" vertical="center" wrapText="1"/>
    </xf>
    <xf numFmtId="177" fontId="23" fillId="0" borderId="1" xfId="57" applyNumberFormat="1" applyFont="1" applyFill="1" applyBorder="1" applyAlignment="1">
      <alignment horizontal="center" vertical="center" shrinkToFit="1"/>
    </xf>
    <xf numFmtId="176" fontId="2" fillId="3" borderId="5" xfId="57" applyNumberFormat="1" applyFont="1" applyFill="1" applyBorder="1" applyAlignment="1">
      <alignment horizontal="right" vertical="center" shrinkToFit="1"/>
    </xf>
    <xf numFmtId="176" fontId="2" fillId="3" borderId="6" xfId="57" applyNumberFormat="1" applyFont="1" applyFill="1" applyBorder="1" applyAlignment="1">
      <alignment horizontal="right" vertical="center" shrinkToFit="1"/>
    </xf>
    <xf numFmtId="176" fontId="2" fillId="3" borderId="1" xfId="57" applyNumberFormat="1" applyFont="1" applyFill="1" applyBorder="1" applyAlignment="1">
      <alignment vertical="center" shrinkToFit="1"/>
    </xf>
    <xf numFmtId="176" fontId="2" fillId="2" borderId="1" xfId="57" applyNumberFormat="1" applyFont="1" applyFill="1" applyBorder="1" applyAlignment="1">
      <alignment horizontal="right" vertical="center" shrinkToFit="1"/>
    </xf>
    <xf numFmtId="0" fontId="9" fillId="0" borderId="1" xfId="57" applyFont="1" applyFill="1" applyBorder="1" applyAlignment="1">
      <alignment horizontal="center" vertical="center" wrapText="1"/>
    </xf>
    <xf numFmtId="176" fontId="2" fillId="2" borderId="1" xfId="57" applyNumberFormat="1" applyFont="1" applyFill="1" applyBorder="1" applyAlignment="1">
      <alignment horizontal="center" vertical="center" wrapText="1"/>
    </xf>
    <xf numFmtId="179" fontId="2" fillId="2" borderId="1" xfId="57" applyNumberFormat="1" applyFont="1" applyFill="1" applyBorder="1" applyAlignment="1">
      <alignment horizontal="center" vertical="center" wrapText="1"/>
    </xf>
    <xf numFmtId="0" fontId="24" fillId="2" borderId="2" xfId="57" applyFont="1" applyFill="1" applyBorder="1" applyAlignment="1">
      <alignment horizontal="left" vertical="center" wrapText="1"/>
    </xf>
    <xf numFmtId="0" fontId="1" fillId="2" borderId="3" xfId="57" applyFont="1" applyFill="1" applyBorder="1" applyAlignment="1">
      <alignment horizontal="left" vertical="center" wrapText="1"/>
    </xf>
    <xf numFmtId="0" fontId="12" fillId="0" borderId="2" xfId="57" applyFont="1" applyFill="1" applyBorder="1" applyAlignment="1">
      <alignment horizontal="left" vertical="center" wrapText="1"/>
    </xf>
    <xf numFmtId="0" fontId="12" fillId="0" borderId="3" xfId="57" applyFont="1" applyFill="1" applyBorder="1" applyAlignment="1">
      <alignment horizontal="left" vertical="center" wrapText="1"/>
    </xf>
    <xf numFmtId="0" fontId="1" fillId="0" borderId="2" xfId="57" applyFont="1" applyFill="1" applyBorder="1" applyAlignment="1">
      <alignment horizontal="center" vertical="top" wrapText="1"/>
    </xf>
    <xf numFmtId="0" fontId="1" fillId="0" borderId="3" xfId="57" applyFont="1" applyFill="1" applyBorder="1" applyAlignment="1">
      <alignment horizontal="center" vertical="top" wrapText="1"/>
    </xf>
    <xf numFmtId="0" fontId="1" fillId="0" borderId="4" xfId="57" applyFont="1" applyFill="1" applyBorder="1" applyAlignment="1">
      <alignment horizontal="center" vertical="top" wrapText="1"/>
    </xf>
    <xf numFmtId="0" fontId="1" fillId="0" borderId="2" xfId="57" applyFont="1" applyFill="1" applyBorder="1" applyAlignment="1">
      <alignment horizontal="center" vertical="center" wrapText="1"/>
    </xf>
    <xf numFmtId="0" fontId="1" fillId="2" borderId="4" xfId="57" applyFont="1" applyFill="1" applyBorder="1" applyAlignment="1">
      <alignment horizontal="left" vertical="center" wrapText="1"/>
    </xf>
    <xf numFmtId="0" fontId="12" fillId="0" borderId="4" xfId="57" applyFont="1" applyFill="1" applyBorder="1" applyAlignment="1">
      <alignment horizontal="left" vertical="center" wrapText="1"/>
    </xf>
    <xf numFmtId="0" fontId="1" fillId="0" borderId="4" xfId="57" applyFont="1" applyFill="1" applyBorder="1" applyAlignment="1">
      <alignment vertical="center" wrapText="1"/>
    </xf>
    <xf numFmtId="0" fontId="1" fillId="0" borderId="3" xfId="57" applyFont="1" applyFill="1" applyBorder="1" applyAlignment="1">
      <alignment horizontal="center" vertical="center" wrapText="1"/>
    </xf>
    <xf numFmtId="0" fontId="1" fillId="0" borderId="4" xfId="57" applyFont="1" applyFill="1" applyBorder="1" applyAlignment="1">
      <alignment horizontal="center" vertical="center" wrapText="1"/>
    </xf>
    <xf numFmtId="0" fontId="24" fillId="0" borderId="0" xfId="57" applyFont="1" applyFill="1" applyBorder="1" applyAlignment="1">
      <alignment horizontal="center" vertical="center"/>
    </xf>
    <xf numFmtId="0" fontId="21" fillId="0" borderId="0" xfId="57" applyFont="1" applyAlignment="1">
      <alignment horizontal="center" vertical="center"/>
    </xf>
    <xf numFmtId="0" fontId="25" fillId="0" borderId="0" xfId="57" applyFont="1">
      <alignment vertical="center"/>
    </xf>
    <xf numFmtId="0" fontId="26" fillId="0" borderId="0" xfId="57" applyFont="1" applyBorder="1" applyAlignment="1">
      <alignment horizontal="left" vertical="center" wrapText="1"/>
    </xf>
    <xf numFmtId="0" fontId="21" fillId="0" borderId="0" xfId="57" applyFont="1" applyBorder="1" applyAlignment="1">
      <alignment horizontal="left" vertical="center" wrapText="1"/>
    </xf>
    <xf numFmtId="0" fontId="3" fillId="0" borderId="0" xfId="57" applyFont="1" applyAlignment="1">
      <alignment horizontal="center" vertical="center"/>
    </xf>
    <xf numFmtId="0" fontId="3" fillId="0" borderId="0" xfId="57" applyFont="1" applyBorder="1">
      <alignment vertical="center"/>
    </xf>
    <xf numFmtId="0" fontId="1" fillId="2" borderId="2" xfId="57" applyFont="1" applyFill="1" applyBorder="1" applyAlignment="1">
      <alignment horizontal="left" vertical="center" wrapText="1"/>
    </xf>
    <xf numFmtId="0" fontId="27" fillId="6" borderId="7" xfId="57" applyFont="1" applyFill="1" applyBorder="1" applyAlignment="1">
      <alignment horizontal="center" vertical="center" wrapText="1"/>
    </xf>
    <xf numFmtId="0" fontId="27" fillId="6" borderId="7" xfId="57" applyFont="1" applyFill="1" applyBorder="1" applyAlignment="1">
      <alignment horizontal="left" vertical="center" wrapText="1"/>
    </xf>
    <xf numFmtId="0" fontId="28" fillId="6" borderId="7" xfId="57" applyFont="1" applyFill="1" applyBorder="1" applyAlignment="1">
      <alignment horizontal="left" vertical="center" wrapText="1"/>
    </xf>
    <xf numFmtId="177" fontId="8" fillId="0" borderId="1" xfId="57" applyNumberFormat="1" applyFont="1" applyFill="1" applyBorder="1" applyAlignment="1">
      <alignment horizontal="center" vertical="center" wrapText="1"/>
    </xf>
    <xf numFmtId="177" fontId="1" fillId="2" borderId="1" xfId="57" applyNumberFormat="1" applyFont="1" applyFill="1" applyBorder="1" applyAlignment="1">
      <alignment horizontal="center" vertical="center" wrapText="1"/>
    </xf>
    <xf numFmtId="177" fontId="23" fillId="0" borderId="1" xfId="57" applyNumberFormat="1" applyFont="1" applyFill="1" applyBorder="1" applyAlignment="1">
      <alignment horizontal="center" vertical="center" wrapText="1"/>
    </xf>
    <xf numFmtId="176" fontId="11" fillId="3" borderId="1" xfId="57" applyNumberFormat="1" applyFont="1" applyFill="1" applyBorder="1" applyAlignment="1">
      <alignment horizontal="right" vertical="center" wrapText="1"/>
    </xf>
    <xf numFmtId="9" fontId="1" fillId="0" borderId="1" xfId="57" applyNumberFormat="1" applyFont="1" applyFill="1" applyBorder="1" applyAlignment="1">
      <alignment horizontal="center" vertical="center" wrapText="1"/>
    </xf>
    <xf numFmtId="177" fontId="2" fillId="2" borderId="1" xfId="57" applyNumberFormat="1" applyFont="1" applyFill="1" applyBorder="1" applyAlignment="1">
      <alignment horizontal="center" vertical="center" wrapText="1"/>
    </xf>
    <xf numFmtId="9" fontId="2" fillId="0" borderId="1" xfId="57" applyNumberFormat="1" applyFont="1" applyFill="1" applyBorder="1" applyAlignment="1">
      <alignment horizontal="center" vertical="center" wrapText="1"/>
    </xf>
    <xf numFmtId="176" fontId="29" fillId="0" borderId="1" xfId="57" applyNumberFormat="1" applyFont="1" applyFill="1" applyBorder="1" applyAlignment="1">
      <alignment horizontal="right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" xfId="57"/>
    <cellStyle name="常规 2 4" xfId="58"/>
    <cellStyle name="常规 3" xfId="59"/>
    <cellStyle name="常规 4" xfId="60"/>
    <cellStyle name="千位分隔 2" xfId="61"/>
    <cellStyle name="常规 5" xfId="62"/>
    <cellStyle name="常规 7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Relationship Id="rId3" Type="http://schemas.openxmlformats.org/officeDocument/2006/relationships/image" Target="../media/image20.png"/><Relationship Id="rId2" Type="http://schemas.openxmlformats.org/officeDocument/2006/relationships/image" Target="../media/image18.png"/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Relationship Id="rId3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3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714375</xdr:colOff>
      <xdr:row>24</xdr:row>
      <xdr:rowOff>257175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29825" y="761682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561975</xdr:colOff>
      <xdr:row>3</xdr:row>
      <xdr:rowOff>19050</xdr:rowOff>
    </xdr:from>
    <xdr:ext cx="7715250" cy="4848225"/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77425" y="1053465"/>
          <a:ext cx="7715250" cy="484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561975</xdr:colOff>
      <xdr:row>22</xdr:row>
      <xdr:rowOff>38100</xdr:rowOff>
    </xdr:from>
    <xdr:ext cx="5019675" cy="1990725"/>
    <xdr:pic>
      <xdr:nvPicPr>
        <xdr:cNvPr id="4" name="图片 3" descr="C:\Users\Administrator\AppData\Roaming\Tencent\Users\501232853\QQ\WinTemp\RichOle\_1K2C_8UZFR]8TXG(X]UMWL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77325" y="6494780"/>
          <a:ext cx="5019675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762000</xdr:colOff>
      <xdr:row>3</xdr:row>
      <xdr:rowOff>285750</xdr:rowOff>
    </xdr:from>
    <xdr:ext cx="3209925" cy="3324225"/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77450" y="1320165"/>
          <a:ext cx="3209925" cy="332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419100</xdr:colOff>
      <xdr:row>13</xdr:row>
      <xdr:rowOff>95250</xdr:rowOff>
    </xdr:from>
    <xdr:ext cx="5791200" cy="885825"/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34450" y="4040505"/>
          <a:ext cx="57912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161925</xdr:colOff>
      <xdr:row>17</xdr:row>
      <xdr:rowOff>180975</xdr:rowOff>
    </xdr:from>
    <xdr:ext cx="4991100" cy="1790700"/>
    <xdr:pic>
      <xdr:nvPicPr>
        <xdr:cNvPr id="7" name="图片 6" descr="C:\Users\Administrator\AppData\Roaming\Tencent\Users\501232853\QQ\WinTemp\RichOle\[6N1W~2REBDZIE8R7{BUKSD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5147310"/>
          <a:ext cx="49911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77150" cy="6667500"/>
    <xdr:pic>
      <xdr:nvPicPr>
        <xdr:cNvPr id="8" name="图片 7" descr="C:\Users\Administrator\AppData\Roaming\Tencent\Users\501232853\QQ\WinTemp\RichOle\O]I9K1%7Y8M6O@GW_}(6OC7.png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0464800"/>
          <a:ext cx="7677150" cy="666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28</xdr:row>
      <xdr:rowOff>0</xdr:rowOff>
    </xdr:from>
    <xdr:to>
      <xdr:col>24</xdr:col>
      <xdr:colOff>246507</xdr:colOff>
      <xdr:row>99</xdr:row>
      <xdr:rowOff>17526</xdr:rowOff>
    </xdr:to>
    <xdr:pic>
      <xdr:nvPicPr>
        <xdr:cNvPr id="9" name="图片 8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9315450" y="9607550"/>
          <a:ext cx="9142730" cy="12190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19050</xdr:colOff>
      <xdr:row>25</xdr:row>
      <xdr:rowOff>171450</xdr:rowOff>
    </xdr:from>
    <xdr:to>
      <xdr:col>22</xdr:col>
      <xdr:colOff>665893</xdr:colOff>
      <xdr:row>90</xdr:row>
      <xdr:rowOff>55626</xdr:rowOff>
    </xdr:to>
    <xdr:pic>
      <xdr:nvPicPr>
        <xdr:cNvPr id="1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439275" y="8041005"/>
          <a:ext cx="6856730" cy="12190095"/>
        </a:xfrm>
        <a:prstGeom prst="rect">
          <a:avLst/>
        </a:prstGeom>
      </xdr:spPr>
    </xdr:pic>
    <xdr:clientData/>
  </xdr:twoCellAnchor>
  <xdr:twoCellAnchor editAs="oneCell">
    <xdr:from>
      <xdr:col>14</xdr:col>
      <xdr:colOff>419100</xdr:colOff>
      <xdr:row>4</xdr:row>
      <xdr:rowOff>238125</xdr:rowOff>
    </xdr:from>
    <xdr:to>
      <xdr:col>22</xdr:col>
      <xdr:colOff>866775</xdr:colOff>
      <xdr:row>22</xdr:row>
      <xdr:rowOff>95250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2975" y="1567815"/>
          <a:ext cx="7934325" cy="492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104775</xdr:rowOff>
    </xdr:from>
    <xdr:to>
      <xdr:col>13</xdr:col>
      <xdr:colOff>704850</xdr:colOff>
      <xdr:row>75</xdr:row>
      <xdr:rowOff>114300</xdr:rowOff>
    </xdr:to>
    <xdr:pic>
      <xdr:nvPicPr>
        <xdr:cNvPr id="6" name="图片 5" descr="C:\Users\Administrator\AppData\Roaming\Tencent\Users\501232853\QQ\WinTemp\RichOle\3F75YY8}PIJRZ7DGNHH()0Q.pn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79430"/>
          <a:ext cx="7981950" cy="703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47625</xdr:colOff>
      <xdr:row>24</xdr:row>
      <xdr:rowOff>9525</xdr:rowOff>
    </xdr:from>
    <xdr:to>
      <xdr:col>22</xdr:col>
      <xdr:colOff>694468</xdr:colOff>
      <xdr:row>80</xdr:row>
      <xdr:rowOff>103251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867900" y="6829425"/>
          <a:ext cx="6856730" cy="12220575"/>
        </a:xfrm>
        <a:prstGeom prst="rect">
          <a:avLst/>
        </a:prstGeom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23</xdr:col>
      <xdr:colOff>85725</xdr:colOff>
      <xdr:row>16</xdr:row>
      <xdr:rowOff>142875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82125" y="0"/>
          <a:ext cx="7886700" cy="4920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838200</xdr:colOff>
      <xdr:row>6</xdr:row>
      <xdr:rowOff>57150</xdr:rowOff>
    </xdr:from>
    <xdr:to>
      <xdr:col>18</xdr:col>
      <xdr:colOff>476250</xdr:colOff>
      <xdr:row>9</xdr:row>
      <xdr:rowOff>47625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00" y="2116455"/>
          <a:ext cx="1914525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19</xdr:col>
      <xdr:colOff>781050</xdr:colOff>
      <xdr:row>30</xdr:row>
      <xdr:rowOff>438150</xdr:rowOff>
    </xdr:to>
    <xdr:pic>
      <xdr:nvPicPr>
        <xdr:cNvPr id="10" name="图片 9" descr="C:\Users\Administrator\AppData\Roaming\Tencent\Users\501232853\QQ\WinTemp\RichOle\)TE}[BXC[4WPD(9E53OCF%B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86800" y="8069580"/>
          <a:ext cx="381952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438150</xdr:colOff>
      <xdr:row>10</xdr:row>
      <xdr:rowOff>171450</xdr:rowOff>
    </xdr:from>
    <xdr:to>
      <xdr:col>19</xdr:col>
      <xdr:colOff>1581150</xdr:colOff>
      <xdr:row>17</xdr:row>
      <xdr:rowOff>152400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24950" y="3417570"/>
          <a:ext cx="4181475" cy="176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123826</xdr:colOff>
      <xdr:row>42</xdr:row>
      <xdr:rowOff>161926</xdr:rowOff>
    </xdr:from>
    <xdr:to>
      <xdr:col>13</xdr:col>
      <xdr:colOff>44362</xdr:colOff>
      <xdr:row>78</xdr:row>
      <xdr:rowOff>66676</xdr:rowOff>
    </xdr:to>
    <xdr:pic>
      <xdr:nvPicPr>
        <xdr:cNvPr id="13" name="图片 12" descr="C:\Users\Administrator\AppData\Roaming\Tencent\Users\501232853\QQ\WinTemp\RichOle\R8~XVEX%LF~U8F45NPV(D7H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0" y="12593955"/>
          <a:ext cx="6987540" cy="607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19050</xdr:colOff>
      <xdr:row>28</xdr:row>
      <xdr:rowOff>114300</xdr:rowOff>
    </xdr:from>
    <xdr:to>
      <xdr:col>19</xdr:col>
      <xdr:colOff>800100</xdr:colOff>
      <xdr:row>30</xdr:row>
      <xdr:rowOff>552450</xdr:rowOff>
    </xdr:to>
    <xdr:pic>
      <xdr:nvPicPr>
        <xdr:cNvPr id="5" name="图片 4" descr="C:\Users\Administrator\AppData\Roaming\Tencent\Users\501232853\QQ\WinTemp\RichOle\)TE}[BXC[4WPD(9E53OCF%B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5375" y="8183880"/>
          <a:ext cx="381952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228600</xdr:colOff>
      <xdr:row>3</xdr:row>
      <xdr:rowOff>171450</xdr:rowOff>
    </xdr:from>
    <xdr:to>
      <xdr:col>22</xdr:col>
      <xdr:colOff>1000125</xdr:colOff>
      <xdr:row>21</xdr:row>
      <xdr:rowOff>190500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24925" y="1272540"/>
          <a:ext cx="8115300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704850</xdr:colOff>
      <xdr:row>24</xdr:row>
      <xdr:rowOff>228600</xdr:rowOff>
    </xdr:from>
    <xdr:to>
      <xdr:col>18</xdr:col>
      <xdr:colOff>714375</xdr:colOff>
      <xdr:row>26</xdr:row>
      <xdr:rowOff>85725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1175" y="7048500"/>
          <a:ext cx="2286000" cy="443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542925</xdr:colOff>
      <xdr:row>4</xdr:row>
      <xdr:rowOff>66675</xdr:rowOff>
    </xdr:from>
    <xdr:to>
      <xdr:col>19</xdr:col>
      <xdr:colOff>1600200</xdr:colOff>
      <xdr:row>16</xdr:row>
      <xdr:rowOff>85725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0" y="1463040"/>
          <a:ext cx="40957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15</xdr:row>
      <xdr:rowOff>19050</xdr:rowOff>
    </xdr:from>
    <xdr:to>
      <xdr:col>11</xdr:col>
      <xdr:colOff>133350</xdr:colOff>
      <xdr:row>16</xdr:row>
      <xdr:rowOff>28575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4925" y="4541520"/>
          <a:ext cx="5019675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12</xdr:col>
      <xdr:colOff>266700</xdr:colOff>
      <xdr:row>80</xdr:row>
      <xdr:rowOff>28575</xdr:rowOff>
    </xdr:to>
    <xdr:pic>
      <xdr:nvPicPr>
        <xdr:cNvPr id="11" name="图片 10" descr="C:\Users\Administrator\AppData\Roaming\Tencent\Users\501232853\QQ\WinTemp\RichOle\(DX0[HWJDSZI_~N)KEB0HXP.pn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1746230"/>
          <a:ext cx="6877050" cy="722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19050</xdr:colOff>
      <xdr:row>29</xdr:row>
      <xdr:rowOff>114300</xdr:rowOff>
    </xdr:from>
    <xdr:to>
      <xdr:col>19</xdr:col>
      <xdr:colOff>800100</xdr:colOff>
      <xdr:row>31</xdr:row>
      <xdr:rowOff>552450</xdr:rowOff>
    </xdr:to>
    <xdr:pic>
      <xdr:nvPicPr>
        <xdr:cNvPr id="2" name="图片 1" descr="C:\Users\Administrator\AppData\Roaming\Tencent\Users\501232853\QQ\WinTemp\RichOle\)TE}[BXC[4WPD(9E53OCF%B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5375" y="8405495"/>
          <a:ext cx="381952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704850</xdr:colOff>
      <xdr:row>25</xdr:row>
      <xdr:rowOff>228600</xdr:rowOff>
    </xdr:from>
    <xdr:to>
      <xdr:col>18</xdr:col>
      <xdr:colOff>714375</xdr:colOff>
      <xdr:row>27</xdr:row>
      <xdr:rowOff>86995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1175" y="7270115"/>
          <a:ext cx="2286000" cy="445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295275</xdr:colOff>
      <xdr:row>15</xdr:row>
      <xdr:rowOff>38100</xdr:rowOff>
    </xdr:from>
    <xdr:to>
      <xdr:col>11</xdr:col>
      <xdr:colOff>180975</xdr:colOff>
      <xdr:row>16</xdr:row>
      <xdr:rowOff>47625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2550" y="4439285"/>
          <a:ext cx="5019675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352425</xdr:colOff>
      <xdr:row>3</xdr:row>
      <xdr:rowOff>28575</xdr:rowOff>
    </xdr:from>
    <xdr:to>
      <xdr:col>22</xdr:col>
      <xdr:colOff>390525</xdr:colOff>
      <xdr:row>20</xdr:row>
      <xdr:rowOff>77470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00" y="1008380"/>
          <a:ext cx="7858125" cy="4834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19</xdr:row>
      <xdr:rowOff>36195</xdr:rowOff>
    </xdr:from>
    <xdr:to>
      <xdr:col>10</xdr:col>
      <xdr:colOff>457200</xdr:colOff>
      <xdr:row>20</xdr:row>
      <xdr:rowOff>1270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300" y="5546090"/>
          <a:ext cx="1857375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38</xdr:row>
      <xdr:rowOff>142875</xdr:rowOff>
    </xdr:from>
    <xdr:to>
      <xdr:col>10</xdr:col>
      <xdr:colOff>46990</xdr:colOff>
      <xdr:row>78</xdr:row>
      <xdr:rowOff>142240</xdr:rowOff>
    </xdr:to>
    <xdr:pic>
      <xdr:nvPicPr>
        <xdr:cNvPr id="5" name="图片 4" descr="C2$JH`YIH(VPI5Z]I[NC3Y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285875" y="11939270"/>
          <a:ext cx="4466590" cy="68573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695325</xdr:colOff>
      <xdr:row>36</xdr:row>
      <xdr:rowOff>314325</xdr:rowOff>
    </xdr:from>
    <xdr:to>
      <xdr:col>19</xdr:col>
      <xdr:colOff>1476375</xdr:colOff>
      <xdr:row>40</xdr:row>
      <xdr:rowOff>51762</xdr:rowOff>
    </xdr:to>
    <xdr:pic>
      <xdr:nvPicPr>
        <xdr:cNvPr id="2" name="图片 1" descr="C:\Users\Administrator\AppData\Roaming\Tencent\Users\501232853\QQ\WinTemp\RichOle\)TE}[BXC[4WPD(9E53OCF%B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8325" y="10053320"/>
          <a:ext cx="3819525" cy="157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704850</xdr:colOff>
      <xdr:row>31</xdr:row>
      <xdr:rowOff>228600</xdr:rowOff>
    </xdr:from>
    <xdr:to>
      <xdr:col>18</xdr:col>
      <xdr:colOff>714375</xdr:colOff>
      <xdr:row>33</xdr:row>
      <xdr:rowOff>165576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7850" y="8199755"/>
          <a:ext cx="2286000" cy="447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18</xdr:row>
      <xdr:rowOff>36195</xdr:rowOff>
    </xdr:from>
    <xdr:to>
      <xdr:col>10</xdr:col>
      <xdr:colOff>393700</xdr:colOff>
      <xdr:row>19</xdr:row>
      <xdr:rowOff>1270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300" y="4688840"/>
          <a:ext cx="1860550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428625</xdr:colOff>
      <xdr:row>6</xdr:row>
      <xdr:rowOff>104775</xdr:rowOff>
    </xdr:from>
    <xdr:to>
      <xdr:col>22</xdr:col>
      <xdr:colOff>1085850</xdr:colOff>
      <xdr:row>27</xdr:row>
      <xdr:rowOff>113651</xdr:rowOff>
    </xdr:to>
    <xdr:pic>
      <xdr:nvPicPr>
        <xdr:cNvPr id="1025" name="Picture 1" descr="D:\Documents\Tencent Files\501232853\Image\Group\3V7)SU%~0{4_(JE51]WO8[E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9191625" y="2042795"/>
          <a:ext cx="8001000" cy="502031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393699</xdr:colOff>
      <xdr:row>14</xdr:row>
      <xdr:rowOff>247649</xdr:rowOff>
    </xdr:from>
    <xdr:to>
      <xdr:col>18</xdr:col>
      <xdr:colOff>345015</xdr:colOff>
      <xdr:row>20</xdr:row>
      <xdr:rowOff>146530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9156065" y="3922395"/>
          <a:ext cx="2228215" cy="1386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266700</xdr:colOff>
      <xdr:row>42</xdr:row>
      <xdr:rowOff>57150</xdr:rowOff>
    </xdr:from>
    <xdr:to>
      <xdr:col>12</xdr:col>
      <xdr:colOff>76200</xdr:colOff>
      <xdr:row>81</xdr:row>
      <xdr:rowOff>133350</xdr:rowOff>
    </xdr:to>
    <xdr:pic>
      <xdr:nvPicPr>
        <xdr:cNvPr id="7" name="Picture 1" descr="C:\Users\Administrator\AppData\Roaming\Tencent\Users\501232853\QQ\WinTemp\RichOle\GMKQO~HC0B67]K0}W30_DJU.png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542925" y="11986895"/>
          <a:ext cx="6486525" cy="72485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695325</xdr:colOff>
      <xdr:row>36</xdr:row>
      <xdr:rowOff>314325</xdr:rowOff>
    </xdr:from>
    <xdr:to>
      <xdr:col>19</xdr:col>
      <xdr:colOff>1476375</xdr:colOff>
      <xdr:row>40</xdr:row>
      <xdr:rowOff>51435</xdr:rowOff>
    </xdr:to>
    <xdr:pic>
      <xdr:nvPicPr>
        <xdr:cNvPr id="2" name="图片 1" descr="C:\Users\Administrator\AppData\Roaming\Tencent\Users\501232853\QQ\WinTemp\RichOle\)TE}[BXC[4WPD(9E53OCF%B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8325" y="10053320"/>
          <a:ext cx="3819525" cy="157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704850</xdr:colOff>
      <xdr:row>31</xdr:row>
      <xdr:rowOff>228600</xdr:rowOff>
    </xdr:from>
    <xdr:to>
      <xdr:col>18</xdr:col>
      <xdr:colOff>714375</xdr:colOff>
      <xdr:row>33</xdr:row>
      <xdr:rowOff>165100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7850" y="8199755"/>
          <a:ext cx="2286000" cy="447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18</xdr:row>
      <xdr:rowOff>36195</xdr:rowOff>
    </xdr:from>
    <xdr:to>
      <xdr:col>10</xdr:col>
      <xdr:colOff>393700</xdr:colOff>
      <xdr:row>19</xdr:row>
      <xdr:rowOff>1270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300" y="4688840"/>
          <a:ext cx="1860550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393699</xdr:colOff>
      <xdr:row>14</xdr:row>
      <xdr:rowOff>247649</xdr:rowOff>
    </xdr:from>
    <xdr:to>
      <xdr:col>18</xdr:col>
      <xdr:colOff>345439</xdr:colOff>
      <xdr:row>20</xdr:row>
      <xdr:rowOff>146684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9156065" y="3922395"/>
          <a:ext cx="2228215" cy="1386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266700</xdr:colOff>
      <xdr:row>42</xdr:row>
      <xdr:rowOff>57150</xdr:rowOff>
    </xdr:from>
    <xdr:to>
      <xdr:col>12</xdr:col>
      <xdr:colOff>76200</xdr:colOff>
      <xdr:row>81</xdr:row>
      <xdr:rowOff>133350</xdr:rowOff>
    </xdr:to>
    <xdr:pic>
      <xdr:nvPicPr>
        <xdr:cNvPr id="7" name="Picture 1" descr="C:\Users\Administrator\AppData\Roaming\Tencent\Users\501232853\QQ\WinTemp\RichOle\GMKQO~HC0B67]K0}W30_DJU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542925" y="11986895"/>
          <a:ext cx="6486525" cy="72485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209550</xdr:colOff>
      <xdr:row>0</xdr:row>
      <xdr:rowOff>276225</xdr:rowOff>
    </xdr:from>
    <xdr:to>
      <xdr:col>22</xdr:col>
      <xdr:colOff>781050</xdr:colOff>
      <xdr:row>25</xdr:row>
      <xdr:rowOff>170815</xdr:rowOff>
    </xdr:to>
    <xdr:pic>
      <xdr:nvPicPr>
        <xdr:cNvPr id="8" name="图片 7" descr="5Y05AW0S%]@%D${54P~KA$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496300" y="276225"/>
          <a:ext cx="8391525" cy="633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35"/>
  <sheetViews>
    <sheetView topLeftCell="A7" workbookViewId="0">
      <selection activeCell="H15" sqref="H15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5" style="5" customWidth="1"/>
    <col min="5" max="5" width="6.625" style="4" customWidth="1"/>
    <col min="6" max="7" width="11.375" style="5" customWidth="1"/>
    <col min="8" max="8" width="5.125" style="1" customWidth="1"/>
    <col min="9" max="9" width="9.125" style="5" customWidth="1"/>
    <col min="10" max="10" width="3.625" style="1" customWidth="1"/>
    <col min="11" max="11" width="5.375" style="5" customWidth="1"/>
    <col min="12" max="12" width="10" style="5" customWidth="1"/>
    <col min="13" max="13" width="6.125" style="1" customWidth="1"/>
    <col min="14" max="14" width="11.375" style="5" customWidth="1"/>
    <col min="15" max="15" width="6.25" style="1" customWidth="1"/>
    <col min="16" max="16" width="10.5" style="1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1"/>
    <col min="23" max="23" width="15.125" style="1" customWidth="1"/>
    <col min="24" max="24" width="20.125" style="1" customWidth="1"/>
    <col min="25" max="25" width="21.875" style="1" customWidth="1"/>
    <col min="26" max="16384" width="9" style="1"/>
  </cols>
  <sheetData>
    <row r="1" ht="29.2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104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7"/>
      <c r="L2" s="7" t="s">
        <v>4</v>
      </c>
      <c r="M2" s="7"/>
      <c r="N2" s="58" t="s">
        <v>5</v>
      </c>
      <c r="O2" s="59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61"/>
      <c r="J3" s="61"/>
      <c r="K3" s="62"/>
      <c r="L3" s="7" t="s">
        <v>9</v>
      </c>
      <c r="M3" s="7"/>
      <c r="N3" s="63" t="s">
        <v>10</v>
      </c>
      <c r="O3" s="64"/>
      <c r="P3" s="154"/>
      <c r="Q3" s="155">
        <v>3029</v>
      </c>
      <c r="R3" s="156" t="s">
        <v>3</v>
      </c>
      <c r="S3" s="155" t="s">
        <v>11</v>
      </c>
      <c r="T3" s="155">
        <v>15616732555</v>
      </c>
      <c r="U3" s="155" t="s">
        <v>12</v>
      </c>
      <c r="V3" s="154">
        <v>18346861</v>
      </c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</row>
    <row r="4" ht="23.25" customHeight="1" spans="1:40">
      <c r="A4" s="7" t="s">
        <v>13</v>
      </c>
      <c r="B4" s="7"/>
      <c r="C4" s="10"/>
      <c r="D4" s="11"/>
      <c r="E4" s="11"/>
      <c r="F4" s="12"/>
      <c r="G4" s="13" t="s">
        <v>14</v>
      </c>
      <c r="H4" s="14"/>
      <c r="I4" s="61"/>
      <c r="J4" s="61"/>
      <c r="K4" s="62"/>
      <c r="L4" s="7" t="s">
        <v>15</v>
      </c>
      <c r="M4" s="7"/>
      <c r="N4" s="66">
        <v>3029</v>
      </c>
      <c r="O4" s="64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19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64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64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</row>
    <row r="7" s="2" customFormat="1" ht="30" customHeight="1" spans="1:40">
      <c r="A7" s="27">
        <v>1</v>
      </c>
      <c r="B7" s="159">
        <v>42654</v>
      </c>
      <c r="C7" s="29" t="s">
        <v>30</v>
      </c>
      <c r="D7" s="30">
        <v>3060000</v>
      </c>
      <c r="E7" s="162">
        <v>42641</v>
      </c>
      <c r="F7" s="30">
        <v>6222767.99</v>
      </c>
      <c r="G7" s="30">
        <v>4720218.21</v>
      </c>
      <c r="H7" s="41">
        <v>0.015</v>
      </c>
      <c r="I7" s="76">
        <f>H7*D7</f>
        <v>45900</v>
      </c>
      <c r="J7" s="163"/>
      <c r="K7" s="76"/>
      <c r="L7" s="30">
        <v>2200</v>
      </c>
      <c r="M7" s="32"/>
      <c r="N7" s="78">
        <f>D7-I7-K7-L7</f>
        <v>3011900</v>
      </c>
      <c r="O7" s="79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</row>
    <row r="8" ht="23.25" customHeight="1" spans="1:40">
      <c r="A8" s="27"/>
      <c r="B8" s="31"/>
      <c r="C8" s="29"/>
      <c r="D8" s="30"/>
      <c r="E8" s="31"/>
      <c r="F8" s="30"/>
      <c r="G8" s="30"/>
      <c r="H8" s="32"/>
      <c r="I8" s="76"/>
      <c r="J8" s="27"/>
      <c r="K8" s="76"/>
      <c r="L8" s="30"/>
      <c r="M8" s="77" t="s">
        <v>31</v>
      </c>
      <c r="N8" s="78"/>
      <c r="O8" s="64"/>
      <c r="P8" s="60" t="s">
        <v>5</v>
      </c>
      <c r="Q8" s="60">
        <v>21</v>
      </c>
      <c r="R8" s="60">
        <v>24</v>
      </c>
      <c r="S8" s="60" t="s">
        <v>3</v>
      </c>
      <c r="T8" s="3" t="s">
        <v>32</v>
      </c>
      <c r="U8" s="60">
        <v>18346861</v>
      </c>
      <c r="V8" s="60" t="s">
        <v>33</v>
      </c>
      <c r="W8" s="60" t="s">
        <v>34</v>
      </c>
      <c r="X8" s="60" t="s">
        <v>35</v>
      </c>
      <c r="Y8" s="3" t="s">
        <v>10</v>
      </c>
      <c r="Z8" s="60" t="s">
        <v>36</v>
      </c>
      <c r="AA8" s="60" t="s">
        <v>37</v>
      </c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</row>
    <row r="9" ht="20.1" customHeight="1" spans="1:23">
      <c r="A9" s="27"/>
      <c r="B9" s="31"/>
      <c r="C9" s="29"/>
      <c r="D9" s="30"/>
      <c r="E9" s="31"/>
      <c r="F9" s="30"/>
      <c r="G9" s="30"/>
      <c r="H9" s="32"/>
      <c r="I9" s="76"/>
      <c r="J9" s="77"/>
      <c r="K9" s="76"/>
      <c r="L9" s="164"/>
      <c r="M9" s="32"/>
      <c r="N9" s="78"/>
      <c r="O9" s="64"/>
      <c r="Q9" s="115"/>
      <c r="T9" s="114"/>
      <c r="U9" s="114"/>
      <c r="V9" s="2"/>
      <c r="W9" s="2"/>
    </row>
    <row r="10" ht="20.1" customHeight="1" spans="1:15">
      <c r="A10" s="27"/>
      <c r="B10" s="31"/>
      <c r="C10" s="29"/>
      <c r="D10" s="30"/>
      <c r="E10" s="31"/>
      <c r="F10" s="30"/>
      <c r="G10" s="30"/>
      <c r="H10" s="32"/>
      <c r="I10" s="76"/>
      <c r="J10" s="27"/>
      <c r="K10" s="76"/>
      <c r="L10" s="30"/>
      <c r="M10" s="32"/>
      <c r="N10" s="76"/>
      <c r="O10" s="64"/>
    </row>
    <row r="11" ht="20.1" customHeight="1" spans="1:16">
      <c r="A11" s="27"/>
      <c r="B11" s="31"/>
      <c r="C11" s="29"/>
      <c r="D11" s="30"/>
      <c r="E11" s="31"/>
      <c r="F11" s="30"/>
      <c r="G11" s="30"/>
      <c r="H11" s="32"/>
      <c r="I11" s="76"/>
      <c r="J11" s="27"/>
      <c r="K11" s="76"/>
      <c r="L11" s="30"/>
      <c r="M11" s="32"/>
      <c r="N11" s="76"/>
      <c r="O11" s="64"/>
      <c r="P11" s="1">
        <f>D7*0.015</f>
        <v>45900</v>
      </c>
    </row>
    <row r="12" ht="20.1" customHeight="1" spans="1:15">
      <c r="A12" s="27"/>
      <c r="B12" s="31"/>
      <c r="C12" s="29"/>
      <c r="D12" s="30"/>
      <c r="E12" s="31"/>
      <c r="F12" s="30"/>
      <c r="G12" s="30"/>
      <c r="H12" s="32"/>
      <c r="I12" s="76"/>
      <c r="J12" s="27"/>
      <c r="K12" s="76"/>
      <c r="L12" s="30"/>
      <c r="M12" s="32"/>
      <c r="N12" s="76"/>
      <c r="O12" s="64"/>
    </row>
    <row r="13" ht="20.1" customHeight="1" spans="1:15">
      <c r="A13" s="27"/>
      <c r="B13" s="31"/>
      <c r="C13" s="29"/>
      <c r="D13" s="30"/>
      <c r="E13" s="31"/>
      <c r="F13" s="30"/>
      <c r="G13" s="30"/>
      <c r="H13" s="32"/>
      <c r="I13" s="76"/>
      <c r="J13" s="27"/>
      <c r="K13" s="76"/>
      <c r="L13" s="30"/>
      <c r="M13" s="32"/>
      <c r="N13" s="76"/>
      <c r="O13" s="64"/>
    </row>
    <row r="14" ht="20.1" customHeight="1" spans="1:15">
      <c r="A14" s="27"/>
      <c r="B14" s="31"/>
      <c r="C14" s="29"/>
      <c r="D14" s="30"/>
      <c r="E14" s="31"/>
      <c r="F14" s="30"/>
      <c r="G14" s="30"/>
      <c r="H14" s="32"/>
      <c r="I14" s="76"/>
      <c r="J14" s="27"/>
      <c r="K14" s="76"/>
      <c r="L14" s="30"/>
      <c r="M14" s="32"/>
      <c r="N14" s="76"/>
      <c r="O14" s="64"/>
    </row>
    <row r="15" ht="20.1" customHeight="1" spans="1:17">
      <c r="A15" s="27"/>
      <c r="B15" s="31"/>
      <c r="C15" s="29"/>
      <c r="D15" s="30"/>
      <c r="E15" s="31"/>
      <c r="F15" s="30"/>
      <c r="G15" s="30"/>
      <c r="H15" s="32"/>
      <c r="I15" s="76"/>
      <c r="J15" s="27"/>
      <c r="K15" s="76"/>
      <c r="L15" s="30"/>
      <c r="M15" s="32"/>
      <c r="N15" s="76"/>
      <c r="O15" s="64"/>
      <c r="Q15" s="115"/>
    </row>
    <row r="16" ht="20.1" customHeight="1" spans="1:17">
      <c r="A16" s="27"/>
      <c r="B16" s="31"/>
      <c r="C16" s="29"/>
      <c r="D16" s="30"/>
      <c r="E16" s="31"/>
      <c r="F16" s="30"/>
      <c r="G16" s="30"/>
      <c r="H16" s="32"/>
      <c r="I16" s="76"/>
      <c r="J16" s="27"/>
      <c r="K16" s="76"/>
      <c r="L16" s="30"/>
      <c r="M16" s="32"/>
      <c r="N16" s="76"/>
      <c r="O16" s="64"/>
      <c r="Q16" s="115"/>
    </row>
    <row r="17" ht="20.1" customHeight="1" spans="1:18">
      <c r="A17" s="27"/>
      <c r="B17" s="31"/>
      <c r="C17" s="29"/>
      <c r="D17" s="30"/>
      <c r="E17" s="31"/>
      <c r="F17" s="30"/>
      <c r="G17" s="30"/>
      <c r="H17" s="32"/>
      <c r="I17" s="76"/>
      <c r="J17" s="27"/>
      <c r="K17" s="76"/>
      <c r="L17" s="30"/>
      <c r="M17" s="32"/>
      <c r="N17" s="76"/>
      <c r="O17" s="64"/>
      <c r="Q17" s="115"/>
      <c r="R17" s="116"/>
    </row>
    <row r="18" ht="20.1" customHeight="1" spans="1:18">
      <c r="A18" s="27"/>
      <c r="B18" s="31"/>
      <c r="C18" s="29"/>
      <c r="D18" s="30"/>
      <c r="E18" s="31"/>
      <c r="F18" s="30"/>
      <c r="G18" s="30"/>
      <c r="H18" s="32"/>
      <c r="I18" s="76"/>
      <c r="J18" s="27"/>
      <c r="K18" s="76"/>
      <c r="L18" s="30"/>
      <c r="M18" s="32"/>
      <c r="N18" s="76"/>
      <c r="O18" s="64"/>
      <c r="Q18" s="28" t="s">
        <v>38</v>
      </c>
      <c r="R18" s="116"/>
    </row>
    <row r="19" ht="20.1" customHeight="1" spans="1:19">
      <c r="A19" s="27"/>
      <c r="B19" s="31"/>
      <c r="C19" s="29"/>
      <c r="D19" s="30"/>
      <c r="E19" s="31"/>
      <c r="F19" s="30"/>
      <c r="G19" s="30"/>
      <c r="H19" s="32"/>
      <c r="I19" s="76"/>
      <c r="J19" s="27"/>
      <c r="K19" s="76"/>
      <c r="L19" s="30"/>
      <c r="M19" s="32"/>
      <c r="N19" s="76"/>
      <c r="O19" s="64"/>
      <c r="P19" s="91"/>
      <c r="Q19" s="91"/>
      <c r="R19" s="91"/>
      <c r="S19" s="91"/>
    </row>
    <row r="20" ht="24.95" customHeight="1" spans="1:18">
      <c r="A20" s="27"/>
      <c r="B20" s="31"/>
      <c r="C20" s="29"/>
      <c r="D20" s="30"/>
      <c r="E20" s="31"/>
      <c r="F20" s="30"/>
      <c r="G20" s="30"/>
      <c r="H20" s="32"/>
      <c r="I20" s="76"/>
      <c r="J20" s="27"/>
      <c r="K20" s="76"/>
      <c r="L20" s="30"/>
      <c r="M20" s="32"/>
      <c r="N20" s="76"/>
      <c r="O20" s="64"/>
      <c r="P20" s="60"/>
      <c r="Q20" s="1"/>
      <c r="R20" s="1"/>
    </row>
    <row r="21" ht="26.1" customHeight="1" spans="1:21">
      <c r="A21" s="15" t="s">
        <v>39</v>
      </c>
      <c r="B21" s="15"/>
      <c r="C21" s="42" t="s">
        <v>40</v>
      </c>
      <c r="D21" s="160">
        <f>SUM(D7:D20)</f>
        <v>3060000</v>
      </c>
      <c r="E21" s="42" t="s">
        <v>40</v>
      </c>
      <c r="F21" s="160">
        <f>SUM(F7:F20)</f>
        <v>6222767.99</v>
      </c>
      <c r="G21" s="160">
        <f>SUM(G7:G20)</f>
        <v>4720218.21</v>
      </c>
      <c r="H21" s="42" t="s">
        <v>40</v>
      </c>
      <c r="I21" s="160">
        <f>SUM(I7:I20)</f>
        <v>45900</v>
      </c>
      <c r="J21" s="42" t="s">
        <v>40</v>
      </c>
      <c r="K21" s="160">
        <f>SUM(K7:K20)</f>
        <v>0</v>
      </c>
      <c r="L21" s="160"/>
      <c r="M21" s="42" t="s">
        <v>40</v>
      </c>
      <c r="N21" s="160">
        <f>SUM(N7:N20)</f>
        <v>3011900</v>
      </c>
      <c r="O21" s="92"/>
      <c r="Q21" s="117"/>
      <c r="R21" s="116"/>
      <c r="S21" s="111"/>
      <c r="T21" s="111"/>
      <c r="U21" s="111"/>
    </row>
    <row r="22" ht="26.1" customHeight="1" spans="1:18">
      <c r="A22" s="130" t="s">
        <v>41</v>
      </c>
      <c r="B22" s="130"/>
      <c r="C22" s="27" t="s">
        <v>42</v>
      </c>
      <c r="D22" s="131">
        <f>N7</f>
        <v>3011900</v>
      </c>
      <c r="E22" s="131"/>
      <c r="F22" s="131"/>
      <c r="G22" s="131"/>
      <c r="H22" s="131" t="s">
        <v>43</v>
      </c>
      <c r="I22" s="131"/>
      <c r="J22" s="120" t="s">
        <v>44</v>
      </c>
      <c r="K22" s="120"/>
      <c r="L22" s="120"/>
      <c r="M22" s="120"/>
      <c r="N22" s="120"/>
      <c r="O22" s="64"/>
      <c r="P22" s="99">
        <f>D22/C3</f>
        <v>0.164164322169335</v>
      </c>
      <c r="Q22" s="116"/>
      <c r="R22" s="116"/>
    </row>
    <row r="23" ht="26.1" customHeight="1" spans="1:18">
      <c r="A23" s="130"/>
      <c r="B23" s="130"/>
      <c r="C23" s="27" t="s">
        <v>45</v>
      </c>
      <c r="D23" s="132">
        <f>D22</f>
        <v>3011900</v>
      </c>
      <c r="E23" s="132"/>
      <c r="F23" s="132"/>
      <c r="G23" s="132"/>
      <c r="H23" s="131"/>
      <c r="I23" s="131"/>
      <c r="J23" s="120" t="s">
        <v>46</v>
      </c>
      <c r="K23" s="120"/>
      <c r="L23" s="120"/>
      <c r="M23" s="120"/>
      <c r="N23" s="120"/>
      <c r="O23" s="64"/>
      <c r="P23" s="103" t="s">
        <v>47</v>
      </c>
      <c r="Q23" s="116"/>
      <c r="R23" s="116"/>
    </row>
    <row r="24" ht="45" customHeight="1" spans="1:19">
      <c r="A24" s="15" t="s">
        <v>48</v>
      </c>
      <c r="B24" s="15"/>
      <c r="C24" s="153" t="s">
        <v>49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41"/>
      <c r="O24" s="64"/>
      <c r="P24" s="146"/>
      <c r="Q24" s="60"/>
      <c r="R24" s="146"/>
      <c r="S24" s="146"/>
    </row>
    <row r="25" ht="45" customHeight="1" spans="1:21">
      <c r="A25" s="15" t="s">
        <v>50</v>
      </c>
      <c r="B25" s="15"/>
      <c r="C25" s="135" t="s">
        <v>51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42"/>
      <c r="O25" s="64"/>
      <c r="R25" s="114"/>
      <c r="S25" s="147"/>
      <c r="T25" s="116"/>
      <c r="U25" s="116"/>
    </row>
    <row r="26" ht="45" customHeight="1" spans="1:17">
      <c r="A26" s="15" t="s">
        <v>52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64"/>
      <c r="Q26" s="148"/>
    </row>
    <row r="27" ht="45" customHeight="1" spans="1:17">
      <c r="A27" s="15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64"/>
      <c r="Q27" s="149"/>
    </row>
    <row r="28" ht="42" customHeight="1" spans="1:21">
      <c r="A28" s="15" t="s">
        <v>54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64"/>
      <c r="Q28" s="150"/>
      <c r="U28" s="151"/>
    </row>
    <row r="29" spans="17:17">
      <c r="Q29" s="118"/>
    </row>
    <row r="30" spans="17:17">
      <c r="Q30" s="118"/>
    </row>
    <row r="31" spans="17:17">
      <c r="Q31" s="118"/>
    </row>
    <row r="32" spans="17:17">
      <c r="Q32" s="118"/>
    </row>
    <row r="33" s="3" customFormat="1" spans="17:17">
      <c r="Q33" s="152"/>
    </row>
    <row r="34" s="3" customFormat="1" spans="2:17">
      <c r="B34" s="60"/>
      <c r="D34" s="60"/>
      <c r="Q34" s="152"/>
    </row>
    <row r="35" s="3" customFormat="1" spans="17:17">
      <c r="Q35" s="152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1:B21"/>
    <mergeCell ref="D22:G22"/>
    <mergeCell ref="J22:N22"/>
    <mergeCell ref="D23:G23"/>
    <mergeCell ref="J23:N23"/>
    <mergeCell ref="A24:B24"/>
    <mergeCell ref="C24:N24"/>
    <mergeCell ref="A25:B25"/>
    <mergeCell ref="C25:N25"/>
    <mergeCell ref="A26:B26"/>
    <mergeCell ref="C26:N26"/>
    <mergeCell ref="A27:B27"/>
    <mergeCell ref="C27:N27"/>
    <mergeCell ref="A28:B28"/>
    <mergeCell ref="C28:N28"/>
    <mergeCell ref="A5:A6"/>
    <mergeCell ref="N5:N6"/>
    <mergeCell ref="A22:B23"/>
    <mergeCell ref="H22:I23"/>
  </mergeCells>
  <pageMargins left="0.196527777777778" right="0.196527777777778" top="0.747916666666667" bottom="0.55" header="0.313888888888889" footer="0.313888888888889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76"/>
  <sheetViews>
    <sheetView topLeftCell="A13" workbookViewId="0">
      <selection activeCell="O65" sqref="O65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5" style="5" customWidth="1"/>
    <col min="5" max="5" width="6.625" style="4" customWidth="1"/>
    <col min="6" max="7" width="11.375" style="5" customWidth="1"/>
    <col min="8" max="8" width="5.125" style="1" customWidth="1"/>
    <col min="9" max="9" width="10.5" style="5" customWidth="1"/>
    <col min="10" max="10" width="3.625" style="1" customWidth="1"/>
    <col min="11" max="11" width="5.375" style="5" customWidth="1"/>
    <col min="12" max="12" width="10" style="5" customWidth="1"/>
    <col min="13" max="13" width="6.125" style="1" customWidth="1"/>
    <col min="14" max="14" width="11.375" style="5" customWidth="1"/>
    <col min="15" max="15" width="6.25" style="1" customWidth="1"/>
    <col min="16" max="16" width="10.5" style="1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1"/>
    <col min="23" max="23" width="15.125" style="1" customWidth="1"/>
    <col min="24" max="24" width="20.125" style="1" customWidth="1"/>
    <col min="25" max="25" width="21.875" style="1" customWidth="1"/>
    <col min="26" max="16384" width="9" style="1"/>
  </cols>
  <sheetData>
    <row r="1" ht="29.2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104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7"/>
      <c r="L2" s="7" t="s">
        <v>4</v>
      </c>
      <c r="M2" s="7"/>
      <c r="N2" s="58" t="s">
        <v>5</v>
      </c>
      <c r="O2" s="59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61"/>
      <c r="J3" s="61"/>
      <c r="K3" s="62"/>
      <c r="L3" s="7" t="s">
        <v>9</v>
      </c>
      <c r="M3" s="7"/>
      <c r="N3" s="63" t="s">
        <v>10</v>
      </c>
      <c r="O3" s="64"/>
      <c r="P3" s="154"/>
      <c r="Q3" s="155">
        <v>3029</v>
      </c>
      <c r="R3" s="156" t="s">
        <v>3</v>
      </c>
      <c r="S3" s="155" t="s">
        <v>11</v>
      </c>
      <c r="T3" s="155">
        <v>15616732555</v>
      </c>
      <c r="U3" s="155" t="s">
        <v>12</v>
      </c>
      <c r="V3" s="154">
        <v>18346861</v>
      </c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</row>
    <row r="4" ht="23.25" customHeight="1" spans="1:40">
      <c r="A4" s="7" t="s">
        <v>13</v>
      </c>
      <c r="B4" s="7"/>
      <c r="C4" s="10"/>
      <c r="D4" s="11"/>
      <c r="E4" s="11"/>
      <c r="F4" s="12"/>
      <c r="G4" s="13" t="s">
        <v>14</v>
      </c>
      <c r="H4" s="14"/>
      <c r="I4" s="61"/>
      <c r="J4" s="61"/>
      <c r="K4" s="62"/>
      <c r="L4" s="7" t="s">
        <v>15</v>
      </c>
      <c r="M4" s="7"/>
      <c r="N4" s="66">
        <v>3029</v>
      </c>
      <c r="O4" s="64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55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64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64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</row>
    <row r="7" ht="30" customHeight="1" spans="1:40">
      <c r="A7" s="15">
        <v>1</v>
      </c>
      <c r="B7" s="157">
        <v>42654</v>
      </c>
      <c r="C7" s="19" t="s">
        <v>30</v>
      </c>
      <c r="D7" s="24">
        <v>3060000</v>
      </c>
      <c r="E7" s="158">
        <v>42641</v>
      </c>
      <c r="F7" s="24">
        <v>6222767.99</v>
      </c>
      <c r="G7" s="24">
        <v>4720218.21</v>
      </c>
      <c r="H7" s="26">
        <v>0.015</v>
      </c>
      <c r="I7" s="72">
        <f>H7*D7</f>
        <v>45900</v>
      </c>
      <c r="J7" s="161"/>
      <c r="K7" s="72"/>
      <c r="L7" s="24">
        <v>2200</v>
      </c>
      <c r="M7" s="16"/>
      <c r="N7" s="74">
        <f>D7-I7-K7-L7</f>
        <v>3011900</v>
      </c>
      <c r="O7" s="64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ht="23.25" customHeight="1" spans="1:40">
      <c r="A8" s="15"/>
      <c r="B8" s="17"/>
      <c r="C8" s="19"/>
      <c r="D8" s="24"/>
      <c r="E8" s="17"/>
      <c r="F8" s="24"/>
      <c r="G8" s="24"/>
      <c r="H8" s="16"/>
      <c r="I8" s="72"/>
      <c r="J8" s="15"/>
      <c r="K8" s="72"/>
      <c r="L8" s="24"/>
      <c r="M8" s="73" t="s">
        <v>31</v>
      </c>
      <c r="N8" s="74"/>
      <c r="O8" s="64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</row>
    <row r="9" s="2" customFormat="1" ht="20.1" customHeight="1" spans="1:21">
      <c r="A9" s="27"/>
      <c r="B9" s="28" t="s">
        <v>38</v>
      </c>
      <c r="C9" s="29"/>
      <c r="D9" s="30"/>
      <c r="E9" s="31"/>
      <c r="F9" s="30"/>
      <c r="G9" s="30"/>
      <c r="H9" s="32"/>
      <c r="I9" s="76"/>
      <c r="J9" s="77"/>
      <c r="K9" s="76"/>
      <c r="L9" s="30"/>
      <c r="M9" s="32"/>
      <c r="N9" s="78"/>
      <c r="O9" s="79"/>
      <c r="Q9" s="113"/>
      <c r="R9" s="114"/>
      <c r="S9" s="114"/>
      <c r="T9" s="114"/>
      <c r="U9" s="114"/>
    </row>
    <row r="10" s="2" customFormat="1" ht="20.1" customHeight="1" spans="1:21">
      <c r="A10" s="27">
        <v>2</v>
      </c>
      <c r="B10" s="159">
        <v>42667</v>
      </c>
      <c r="C10" s="29" t="s">
        <v>30</v>
      </c>
      <c r="D10" s="30">
        <v>2850000</v>
      </c>
      <c r="E10" s="31"/>
      <c r="F10" s="30"/>
      <c r="G10" s="30">
        <v>5892814.21</v>
      </c>
      <c r="H10" s="41">
        <v>0.015</v>
      </c>
      <c r="I10" s="76">
        <f>D10*0.015</f>
        <v>42750</v>
      </c>
      <c r="J10" s="27"/>
      <c r="K10" s="76">
        <v>0</v>
      </c>
      <c r="L10" s="30">
        <v>0</v>
      </c>
      <c r="M10" s="32"/>
      <c r="N10" s="78">
        <f>D10-I10-K10-L10</f>
        <v>2807250</v>
      </c>
      <c r="O10" s="79"/>
      <c r="Q10" s="114"/>
      <c r="R10" s="114"/>
      <c r="S10" s="114"/>
      <c r="T10" s="114"/>
      <c r="U10" s="114"/>
    </row>
    <row r="11" ht="20.1" customHeight="1" spans="1:15">
      <c r="A11" s="27"/>
      <c r="B11" s="31"/>
      <c r="C11" s="19"/>
      <c r="D11" s="30"/>
      <c r="E11" s="31"/>
      <c r="F11" s="30"/>
      <c r="G11" s="30"/>
      <c r="H11" s="32"/>
      <c r="I11" s="76"/>
      <c r="J11" s="27"/>
      <c r="K11" s="76"/>
      <c r="L11" s="30"/>
      <c r="M11" s="32"/>
      <c r="N11" s="74"/>
      <c r="O11" s="64"/>
    </row>
    <row r="12" ht="20.1" customHeight="1" spans="1:15">
      <c r="A12" s="27"/>
      <c r="B12" s="31"/>
      <c r="C12" s="29"/>
      <c r="D12" s="30"/>
      <c r="E12" s="31"/>
      <c r="F12" s="30"/>
      <c r="G12" s="30"/>
      <c r="H12" s="32"/>
      <c r="I12" s="76"/>
      <c r="J12" s="27"/>
      <c r="K12" s="76"/>
      <c r="L12" s="30"/>
      <c r="M12" s="32"/>
      <c r="N12" s="76"/>
      <c r="O12" s="64"/>
    </row>
    <row r="13" ht="20.1" customHeight="1" spans="1:15">
      <c r="A13" s="27"/>
      <c r="B13" s="31"/>
      <c r="C13" s="19"/>
      <c r="D13" s="30"/>
      <c r="E13" s="31"/>
      <c r="F13" s="30"/>
      <c r="G13" s="30"/>
      <c r="H13" s="32"/>
      <c r="I13" s="76"/>
      <c r="J13" s="27"/>
      <c r="K13" s="76"/>
      <c r="L13" s="30"/>
      <c r="M13" s="32"/>
      <c r="N13" s="76"/>
      <c r="O13" s="64"/>
    </row>
    <row r="14" ht="20.1" customHeight="1" spans="1:15">
      <c r="A14" s="27"/>
      <c r="B14" s="31"/>
      <c r="C14" s="29"/>
      <c r="D14" s="30"/>
      <c r="E14" s="31"/>
      <c r="F14" s="30"/>
      <c r="G14" s="30"/>
      <c r="H14" s="32"/>
      <c r="I14" s="76"/>
      <c r="J14" s="27"/>
      <c r="K14" s="76"/>
      <c r="L14" s="30"/>
      <c r="M14" s="32"/>
      <c r="N14" s="76"/>
      <c r="O14" s="64"/>
    </row>
    <row r="15" ht="20.1" customHeight="1" spans="1:17">
      <c r="A15" s="27"/>
      <c r="B15" s="31"/>
      <c r="C15" s="29"/>
      <c r="D15" s="30"/>
      <c r="E15" s="31"/>
      <c r="F15" s="30"/>
      <c r="G15" s="30"/>
      <c r="H15" s="32"/>
      <c r="I15" s="76"/>
      <c r="J15" s="27"/>
      <c r="K15" s="76"/>
      <c r="L15" s="30"/>
      <c r="M15" s="32"/>
      <c r="N15" s="76"/>
      <c r="O15" s="64"/>
      <c r="Q15" s="115"/>
    </row>
    <row r="16" ht="20.1" customHeight="1" spans="1:17">
      <c r="A16" s="27"/>
      <c r="B16" s="31"/>
      <c r="C16" s="29"/>
      <c r="D16" s="30"/>
      <c r="E16" s="31"/>
      <c r="F16" s="30"/>
      <c r="G16" s="30"/>
      <c r="H16" s="32"/>
      <c r="I16" s="76"/>
      <c r="J16" s="27"/>
      <c r="K16" s="76"/>
      <c r="L16" s="30"/>
      <c r="M16" s="32"/>
      <c r="N16" s="76"/>
      <c r="O16" s="64"/>
      <c r="Q16" s="115"/>
    </row>
    <row r="17" ht="20.1" customHeight="1" spans="1:18">
      <c r="A17" s="27"/>
      <c r="B17" s="31"/>
      <c r="C17" s="29"/>
      <c r="D17" s="30"/>
      <c r="E17" s="31"/>
      <c r="F17" s="30"/>
      <c r="G17" s="30"/>
      <c r="H17" s="32"/>
      <c r="I17" s="76"/>
      <c r="J17" s="27"/>
      <c r="K17" s="76"/>
      <c r="L17" s="30"/>
      <c r="M17" s="32"/>
      <c r="N17" s="76"/>
      <c r="O17" s="64"/>
      <c r="Q17" s="115"/>
      <c r="R17" s="116"/>
    </row>
    <row r="18" ht="20.1" customHeight="1" spans="1:18">
      <c r="A18" s="27"/>
      <c r="B18" s="31"/>
      <c r="C18" s="29"/>
      <c r="D18" s="30"/>
      <c r="E18" s="31"/>
      <c r="F18" s="30"/>
      <c r="G18" s="30"/>
      <c r="H18" s="32"/>
      <c r="I18" s="76"/>
      <c r="J18" s="27"/>
      <c r="K18" s="76"/>
      <c r="L18" s="30"/>
      <c r="M18" s="32"/>
      <c r="N18" s="76"/>
      <c r="O18" s="64"/>
      <c r="Q18" s="28" t="s">
        <v>38</v>
      </c>
      <c r="R18" s="116"/>
    </row>
    <row r="19" ht="20.1" customHeight="1" spans="1:19">
      <c r="A19" s="27"/>
      <c r="B19" s="31"/>
      <c r="C19" s="29"/>
      <c r="D19" s="30"/>
      <c r="E19" s="31"/>
      <c r="F19" s="30"/>
      <c r="G19" s="30"/>
      <c r="H19" s="32"/>
      <c r="I19" s="76"/>
      <c r="J19" s="27"/>
      <c r="K19" s="76"/>
      <c r="L19" s="30"/>
      <c r="M19" s="32"/>
      <c r="N19" s="76"/>
      <c r="O19" s="64"/>
      <c r="P19" s="91"/>
      <c r="Q19" s="91"/>
      <c r="R19" s="91"/>
      <c r="S19" s="91"/>
    </row>
    <row r="20" ht="20.1" customHeight="1" spans="1:18">
      <c r="A20" s="27"/>
      <c r="B20" s="31"/>
      <c r="C20" s="29"/>
      <c r="D20" s="30"/>
      <c r="E20" s="31"/>
      <c r="F20" s="30"/>
      <c r="G20" s="30"/>
      <c r="H20" s="32"/>
      <c r="I20" s="76"/>
      <c r="J20" s="27"/>
      <c r="K20" s="76"/>
      <c r="L20" s="30"/>
      <c r="M20" s="32"/>
      <c r="N20" s="76"/>
      <c r="O20" s="64"/>
      <c r="P20" s="60"/>
      <c r="Q20" s="1"/>
      <c r="R20" s="1"/>
    </row>
    <row r="21" ht="26.1" customHeight="1" spans="1:21">
      <c r="A21" s="15" t="s">
        <v>39</v>
      </c>
      <c r="B21" s="15"/>
      <c r="C21" s="42" t="s">
        <v>40</v>
      </c>
      <c r="D21" s="160">
        <f>SUM(D7:D20)</f>
        <v>5910000</v>
      </c>
      <c r="E21" s="42" t="s">
        <v>40</v>
      </c>
      <c r="F21" s="160">
        <f>SUM(F7:F20)</f>
        <v>6222767.99</v>
      </c>
      <c r="G21" s="160"/>
      <c r="H21" s="42" t="s">
        <v>40</v>
      </c>
      <c r="I21" s="160">
        <f>SUM(I7:I20)</f>
        <v>88650</v>
      </c>
      <c r="J21" s="42" t="s">
        <v>40</v>
      </c>
      <c r="K21" s="160">
        <f>SUM(K7:K20)</f>
        <v>0</v>
      </c>
      <c r="L21" s="160"/>
      <c r="M21" s="42" t="s">
        <v>40</v>
      </c>
      <c r="N21" s="160">
        <f>SUM(N7:N20)</f>
        <v>5819150</v>
      </c>
      <c r="O21" s="92"/>
      <c r="Q21" s="117"/>
      <c r="R21" s="116"/>
      <c r="S21" s="111"/>
      <c r="T21" s="111"/>
      <c r="U21" s="111"/>
    </row>
    <row r="22" ht="26.1" customHeight="1" spans="1:18">
      <c r="A22" s="130" t="s">
        <v>41</v>
      </c>
      <c r="B22" s="130"/>
      <c r="C22" s="27" t="s">
        <v>42</v>
      </c>
      <c r="D22" s="131">
        <f>N10</f>
        <v>2807250</v>
      </c>
      <c r="E22" s="131"/>
      <c r="F22" s="131"/>
      <c r="G22" s="131"/>
      <c r="H22" s="131" t="s">
        <v>43</v>
      </c>
      <c r="I22" s="131"/>
      <c r="J22" s="120" t="s">
        <v>44</v>
      </c>
      <c r="K22" s="120"/>
      <c r="L22" s="120"/>
      <c r="M22" s="120"/>
      <c r="N22" s="120"/>
      <c r="O22" s="64"/>
      <c r="P22" s="99">
        <f>D22/C3</f>
        <v>0.153009825495489</v>
      </c>
      <c r="Q22" s="116"/>
      <c r="R22" s="116"/>
    </row>
    <row r="23" ht="26.1" customHeight="1" spans="1:18">
      <c r="A23" s="130"/>
      <c r="B23" s="130"/>
      <c r="C23" s="27" t="s">
        <v>45</v>
      </c>
      <c r="D23" s="132">
        <f>D22</f>
        <v>2807250</v>
      </c>
      <c r="E23" s="132"/>
      <c r="F23" s="132"/>
      <c r="G23" s="132"/>
      <c r="H23" s="131"/>
      <c r="I23" s="131"/>
      <c r="J23" s="120" t="s">
        <v>46</v>
      </c>
      <c r="K23" s="120"/>
      <c r="L23" s="120"/>
      <c r="M23" s="120"/>
      <c r="N23" s="120"/>
      <c r="O23" s="64"/>
      <c r="P23" s="103" t="s">
        <v>47</v>
      </c>
      <c r="Q23" s="116"/>
      <c r="R23" s="116"/>
    </row>
    <row r="24" ht="45" customHeight="1" spans="1:19">
      <c r="A24" s="15" t="s">
        <v>48</v>
      </c>
      <c r="B24" s="15"/>
      <c r="C24" s="153" t="s">
        <v>56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41"/>
      <c r="O24" s="64"/>
      <c r="P24" s="146"/>
      <c r="Q24" s="60"/>
      <c r="R24" s="146"/>
      <c r="S24" s="146"/>
    </row>
    <row r="25" ht="45" customHeight="1" spans="1:21">
      <c r="A25" s="15" t="s">
        <v>50</v>
      </c>
      <c r="B25" s="15"/>
      <c r="C25" s="135" t="s">
        <v>51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42"/>
      <c r="O25" s="64"/>
      <c r="R25" s="114"/>
      <c r="S25" s="147"/>
      <c r="T25" s="116"/>
      <c r="U25" s="116"/>
    </row>
    <row r="26" ht="45" customHeight="1" spans="1:17">
      <c r="A26" s="15" t="s">
        <v>52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64"/>
      <c r="Q26" s="148"/>
    </row>
    <row r="27" ht="45" customHeight="1" spans="1:17">
      <c r="A27" s="15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64"/>
      <c r="Q27" s="149"/>
    </row>
    <row r="28" ht="42" customHeight="1" spans="1:21">
      <c r="A28" s="15" t="s">
        <v>54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64"/>
      <c r="Q28" s="150"/>
      <c r="U28" s="151"/>
    </row>
    <row r="29" spans="17:17">
      <c r="Q29" s="118"/>
    </row>
    <row r="30" spans="17:17">
      <c r="Q30" s="118"/>
    </row>
    <row r="31" spans="17:17">
      <c r="Q31" s="118"/>
    </row>
    <row r="32" spans="17:17">
      <c r="Q32" s="118"/>
    </row>
    <row r="33" s="3" customFormat="1" spans="2:17">
      <c r="B33"/>
      <c r="Q33" s="152"/>
    </row>
    <row r="34" s="3" customFormat="1" spans="2:17">
      <c r="B34" s="60"/>
      <c r="D34" s="60"/>
      <c r="Q34" s="152"/>
    </row>
    <row r="35" s="3" customFormat="1" spans="17:17">
      <c r="Q35" s="152"/>
    </row>
    <row r="76" spans="2:2">
      <c r="B76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1:B21"/>
    <mergeCell ref="D22:G22"/>
    <mergeCell ref="J22:N22"/>
    <mergeCell ref="D23:G23"/>
    <mergeCell ref="J23:N23"/>
    <mergeCell ref="A24:B24"/>
    <mergeCell ref="C24:N24"/>
    <mergeCell ref="A25:B25"/>
    <mergeCell ref="C25:N25"/>
    <mergeCell ref="A26:B26"/>
    <mergeCell ref="C26:N26"/>
    <mergeCell ref="A27:B27"/>
    <mergeCell ref="C27:N27"/>
    <mergeCell ref="A28:B28"/>
    <mergeCell ref="C28:N28"/>
    <mergeCell ref="A5:A6"/>
    <mergeCell ref="N5:N6"/>
    <mergeCell ref="A22:B23"/>
    <mergeCell ref="H22:I23"/>
  </mergeCells>
  <pageMargins left="0" right="0" top="0.354166666666667" bottom="0" header="0" footer="0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81"/>
  <sheetViews>
    <sheetView topLeftCell="A13" workbookViewId="0">
      <selection activeCell="N3" sqref="N3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5" style="5" customWidth="1"/>
    <col min="5" max="5" width="6.625" style="4" customWidth="1"/>
    <col min="6" max="6" width="11.375" style="5" customWidth="1"/>
    <col min="7" max="7" width="12.25" style="5" customWidth="1"/>
    <col min="8" max="8" width="5.125" style="1" customWidth="1"/>
    <col min="9" max="9" width="10.5" style="5" customWidth="1"/>
    <col min="10" max="10" width="3.625" style="1" customWidth="1"/>
    <col min="11" max="11" width="5.375" style="5" customWidth="1"/>
    <col min="12" max="12" width="10" style="5" customWidth="1"/>
    <col min="13" max="13" width="6.125" style="1" customWidth="1"/>
    <col min="14" max="14" width="11.375" style="5" customWidth="1"/>
    <col min="15" max="15" width="6.25" style="1" customWidth="1"/>
    <col min="16" max="16" width="14.875" style="1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1"/>
    <col min="23" max="23" width="15.125" style="1" customWidth="1"/>
    <col min="24" max="24" width="20.125" style="1" customWidth="1"/>
    <col min="25" max="25" width="21.875" style="1" customWidth="1"/>
    <col min="26" max="16384" width="9" style="1"/>
  </cols>
  <sheetData>
    <row r="1" ht="34.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104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7"/>
      <c r="L2" s="7" t="s">
        <v>4</v>
      </c>
      <c r="M2" s="7"/>
      <c r="N2" s="58" t="s">
        <v>5</v>
      </c>
      <c r="O2" s="59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61"/>
      <c r="J3" s="61"/>
      <c r="K3" s="62"/>
      <c r="L3" s="7" t="s">
        <v>9</v>
      </c>
      <c r="M3" s="7"/>
      <c r="N3" s="63" t="s">
        <v>10</v>
      </c>
      <c r="O3" s="64"/>
      <c r="P3" s="154"/>
      <c r="Q3" s="155">
        <v>3029</v>
      </c>
      <c r="R3" s="156" t="s">
        <v>3</v>
      </c>
      <c r="S3" s="155" t="s">
        <v>11</v>
      </c>
      <c r="T3" s="155">
        <v>15616732555</v>
      </c>
      <c r="U3" s="155" t="s">
        <v>12</v>
      </c>
      <c r="V3" s="154">
        <v>18346861</v>
      </c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</row>
    <row r="4" ht="23.25" customHeight="1" spans="1:40">
      <c r="A4" s="7" t="s">
        <v>13</v>
      </c>
      <c r="B4" s="7"/>
      <c r="C4" s="10"/>
      <c r="D4" s="11"/>
      <c r="E4" s="11"/>
      <c r="F4" s="12"/>
      <c r="G4" s="13" t="s">
        <v>14</v>
      </c>
      <c r="H4" s="14"/>
      <c r="I4" s="61"/>
      <c r="J4" s="61"/>
      <c r="K4" s="62"/>
      <c r="L4" s="7" t="s">
        <v>15</v>
      </c>
      <c r="M4" s="7"/>
      <c r="N4" s="66">
        <v>3029</v>
      </c>
      <c r="O4" s="64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57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64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64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</row>
    <row r="7" ht="30" customHeight="1" spans="1:40">
      <c r="A7" s="15">
        <v>1</v>
      </c>
      <c r="B7" s="18">
        <v>42654</v>
      </c>
      <c r="C7" s="19" t="s">
        <v>30</v>
      </c>
      <c r="D7" s="20">
        <v>3060000</v>
      </c>
      <c r="E7" s="21">
        <v>42641</v>
      </c>
      <c r="F7" s="20">
        <v>6222767.99</v>
      </c>
      <c r="G7" s="20">
        <v>4720218.21</v>
      </c>
      <c r="H7" s="22">
        <v>0.015</v>
      </c>
      <c r="I7" s="67">
        <f>H7*D7</f>
        <v>45900</v>
      </c>
      <c r="J7" s="68"/>
      <c r="K7" s="67"/>
      <c r="L7" s="20">
        <v>2200</v>
      </c>
      <c r="M7" s="69"/>
      <c r="N7" s="70">
        <f>D7-I7-K7-L7</f>
        <v>3011900</v>
      </c>
      <c r="O7" s="64"/>
      <c r="P7" s="71" t="s">
        <v>58</v>
      </c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ht="23.25" customHeight="1" spans="1:40">
      <c r="A8" s="15"/>
      <c r="B8" s="23"/>
      <c r="C8" s="19"/>
      <c r="D8" s="24"/>
      <c r="E8" s="17"/>
      <c r="F8" s="24"/>
      <c r="G8" s="24"/>
      <c r="H8" s="16"/>
      <c r="I8" s="72"/>
      <c r="J8" s="15"/>
      <c r="K8" s="72"/>
      <c r="L8" s="24"/>
      <c r="M8" s="73" t="s">
        <v>31</v>
      </c>
      <c r="N8" s="74"/>
      <c r="O8" s="64"/>
      <c r="P8" s="75">
        <f>F26</f>
        <v>12544421.99</v>
      </c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</row>
    <row r="9" ht="20.1" customHeight="1" spans="1:21">
      <c r="A9" s="15"/>
      <c r="B9" s="25"/>
      <c r="C9" s="19"/>
      <c r="D9" s="24"/>
      <c r="E9" s="17"/>
      <c r="F9" s="24"/>
      <c r="G9" s="24"/>
      <c r="H9" s="16"/>
      <c r="I9" s="72"/>
      <c r="J9" s="73"/>
      <c r="K9" s="72"/>
      <c r="L9" s="24"/>
      <c r="M9" s="16"/>
      <c r="N9" s="74"/>
      <c r="O9" s="64"/>
      <c r="P9" s="5" t="e">
        <f>P7-F7-F12</f>
        <v>#VALUE!</v>
      </c>
      <c r="Q9" s="112"/>
      <c r="R9" s="111"/>
      <c r="S9" s="111"/>
      <c r="T9" s="111"/>
      <c r="U9" s="111"/>
    </row>
    <row r="10" ht="20.1" customHeight="1" spans="1:21">
      <c r="A10" s="15">
        <v>2</v>
      </c>
      <c r="B10" s="18">
        <v>42667</v>
      </c>
      <c r="C10" s="19" t="s">
        <v>30</v>
      </c>
      <c r="D10" s="20">
        <v>2850000</v>
      </c>
      <c r="E10" s="17"/>
      <c r="F10" s="24"/>
      <c r="G10" s="20">
        <v>5892814.21</v>
      </c>
      <c r="H10" s="26">
        <v>0.015</v>
      </c>
      <c r="I10" s="67">
        <f>D10*0.015</f>
        <v>42750</v>
      </c>
      <c r="J10" s="15"/>
      <c r="K10" s="72">
        <v>0</v>
      </c>
      <c r="L10" s="24">
        <v>0</v>
      </c>
      <c r="M10" s="16"/>
      <c r="N10" s="70">
        <f>D10-I10-K10-L10</f>
        <v>2807250</v>
      </c>
      <c r="O10" s="64"/>
      <c r="Q10" s="111"/>
      <c r="R10" s="111"/>
      <c r="S10" s="111"/>
      <c r="T10" s="111"/>
      <c r="U10" s="111"/>
    </row>
    <row r="11" s="2" customFormat="1" ht="20.1" customHeight="1" spans="1:21">
      <c r="A11" s="27"/>
      <c r="B11" s="28" t="s">
        <v>38</v>
      </c>
      <c r="C11" s="29"/>
      <c r="D11" s="30"/>
      <c r="E11" s="31"/>
      <c r="F11" s="30"/>
      <c r="G11" s="30"/>
      <c r="H11" s="32"/>
      <c r="I11" s="76"/>
      <c r="J11" s="77"/>
      <c r="K11" s="76"/>
      <c r="L11" s="30"/>
      <c r="M11" s="32"/>
      <c r="N11" s="78"/>
      <c r="O11" s="79"/>
      <c r="P11" s="80" t="e">
        <f>P7-P8</f>
        <v>#VALUE!</v>
      </c>
      <c r="Q11" s="113"/>
      <c r="R11" s="114"/>
      <c r="S11" s="114"/>
      <c r="T11" s="114"/>
      <c r="U11" s="114"/>
    </row>
    <row r="12" s="2" customFormat="1" ht="20.1" customHeight="1" spans="1:21">
      <c r="A12" s="27">
        <v>3</v>
      </c>
      <c r="B12" s="125">
        <v>42752</v>
      </c>
      <c r="C12" s="29" t="s">
        <v>30</v>
      </c>
      <c r="D12" s="36">
        <v>4505000</v>
      </c>
      <c r="E12" s="35">
        <v>42725</v>
      </c>
      <c r="F12" s="36">
        <v>6321654</v>
      </c>
      <c r="G12" s="36">
        <v>11502796.88</v>
      </c>
      <c r="H12" s="41">
        <v>0.015</v>
      </c>
      <c r="I12" s="86">
        <f>D12*0.015</f>
        <v>67575</v>
      </c>
      <c r="J12" s="27"/>
      <c r="K12" s="86">
        <v>0</v>
      </c>
      <c r="L12" s="36">
        <v>5000</v>
      </c>
      <c r="M12" s="32"/>
      <c r="N12" s="128">
        <f>D12-I12-K12-L12</f>
        <v>4432425</v>
      </c>
      <c r="O12" s="79"/>
      <c r="Q12" s="114"/>
      <c r="R12" s="114"/>
      <c r="S12" s="114"/>
      <c r="T12" s="114"/>
      <c r="U12" s="114"/>
    </row>
    <row r="13" ht="20.1" customHeight="1" spans="1:15">
      <c r="A13" s="27"/>
      <c r="B13" s="35"/>
      <c r="C13" s="19"/>
      <c r="D13" s="30"/>
      <c r="E13" s="31"/>
      <c r="F13" s="30"/>
      <c r="G13" s="30"/>
      <c r="H13" s="32"/>
      <c r="I13" s="76"/>
      <c r="J13" s="27"/>
      <c r="K13" s="76"/>
      <c r="L13" s="30"/>
      <c r="M13" s="77" t="s">
        <v>59</v>
      </c>
      <c r="N13" s="86"/>
      <c r="O13" s="64"/>
    </row>
    <row r="14" ht="20.1" customHeight="1" spans="1:15">
      <c r="A14" s="27"/>
      <c r="B14" s="35"/>
      <c r="C14" s="29"/>
      <c r="D14" s="36"/>
      <c r="E14" s="35"/>
      <c r="F14" s="36"/>
      <c r="G14" s="36"/>
      <c r="H14" s="32"/>
      <c r="I14" s="86"/>
      <c r="J14" s="27"/>
      <c r="K14" s="76"/>
      <c r="L14" s="36"/>
      <c r="M14" s="32"/>
      <c r="N14" s="86"/>
      <c r="O14" s="64"/>
    </row>
    <row r="15" ht="20.1" customHeight="1" spans="1:15">
      <c r="A15" s="27"/>
      <c r="B15" s="35"/>
      <c r="C15" s="29"/>
      <c r="D15" s="36"/>
      <c r="E15" s="35"/>
      <c r="F15" s="36"/>
      <c r="G15" s="36"/>
      <c r="H15" s="32"/>
      <c r="I15" s="86"/>
      <c r="J15" s="27"/>
      <c r="K15" s="76"/>
      <c r="L15" s="36"/>
      <c r="M15" s="32"/>
      <c r="N15" s="86"/>
      <c r="O15" s="64"/>
    </row>
    <row r="16" ht="20.1" customHeight="1" spans="1:15">
      <c r="A16" s="27"/>
      <c r="B16" s="35"/>
      <c r="C16" s="29"/>
      <c r="D16" s="36"/>
      <c r="E16" s="35"/>
      <c r="F16" s="36"/>
      <c r="G16" s="36"/>
      <c r="H16" s="32"/>
      <c r="I16" s="86"/>
      <c r="J16" s="27"/>
      <c r="K16" s="76"/>
      <c r="L16" s="36"/>
      <c r="M16" s="32"/>
      <c r="N16" s="86"/>
      <c r="O16" s="64"/>
    </row>
    <row r="17" ht="20.1" customHeight="1" spans="1:15">
      <c r="A17" s="27"/>
      <c r="B17" s="35"/>
      <c r="C17" s="29"/>
      <c r="D17" s="36"/>
      <c r="E17" s="35"/>
      <c r="F17" s="36"/>
      <c r="G17" s="36"/>
      <c r="H17" s="32"/>
      <c r="I17" s="86"/>
      <c r="J17" s="27"/>
      <c r="K17" s="76"/>
      <c r="L17" s="36"/>
      <c r="M17" s="32"/>
      <c r="N17" s="86"/>
      <c r="O17" s="64"/>
    </row>
    <row r="18" ht="20.1" customHeight="1" spans="1:17">
      <c r="A18" s="27"/>
      <c r="B18" s="35"/>
      <c r="C18" s="29"/>
      <c r="D18" s="36"/>
      <c r="E18" s="35"/>
      <c r="F18" s="36"/>
      <c r="G18" s="36"/>
      <c r="H18" s="32"/>
      <c r="I18" s="86"/>
      <c r="J18" s="27"/>
      <c r="K18" s="76"/>
      <c r="L18" s="36"/>
      <c r="M18" s="32"/>
      <c r="N18" s="86"/>
      <c r="O18" s="64"/>
      <c r="Q18" s="115"/>
    </row>
    <row r="19" ht="20.1" customHeight="1" spans="1:17">
      <c r="A19" s="27"/>
      <c r="B19" s="35"/>
      <c r="C19" s="29"/>
      <c r="D19" s="36"/>
      <c r="E19" s="35"/>
      <c r="F19" s="36"/>
      <c r="G19" s="36"/>
      <c r="H19" s="32"/>
      <c r="I19" s="86"/>
      <c r="J19" s="27"/>
      <c r="K19" s="76"/>
      <c r="L19" s="36"/>
      <c r="M19" s="32"/>
      <c r="N19" s="86"/>
      <c r="O19" s="64"/>
      <c r="Q19" s="115"/>
    </row>
    <row r="20" ht="20.1" customHeight="1" spans="1:17">
      <c r="A20" s="27"/>
      <c r="B20" s="35"/>
      <c r="C20" s="29"/>
      <c r="D20" s="36"/>
      <c r="E20" s="35"/>
      <c r="F20" s="36"/>
      <c r="G20" s="36"/>
      <c r="H20" s="32"/>
      <c r="I20" s="86"/>
      <c r="J20" s="27"/>
      <c r="K20" s="76"/>
      <c r="L20" s="36"/>
      <c r="M20" s="32"/>
      <c r="N20" s="86"/>
      <c r="O20" s="64"/>
      <c r="Q20" s="115"/>
    </row>
    <row r="21" ht="20.1" customHeight="1" spans="1:17">
      <c r="A21" s="27"/>
      <c r="B21" s="35"/>
      <c r="C21" s="29"/>
      <c r="D21" s="36"/>
      <c r="E21" s="35"/>
      <c r="F21" s="36"/>
      <c r="G21" s="36"/>
      <c r="H21" s="32"/>
      <c r="I21" s="86"/>
      <c r="J21" s="27"/>
      <c r="K21" s="76"/>
      <c r="L21" s="36"/>
      <c r="M21" s="32"/>
      <c r="N21" s="86"/>
      <c r="O21" s="64"/>
      <c r="Q21" s="115"/>
    </row>
    <row r="22" ht="20.1" customHeight="1" spans="1:18">
      <c r="A22" s="27"/>
      <c r="B22" s="35"/>
      <c r="C22" s="29"/>
      <c r="D22" s="36"/>
      <c r="E22" s="35"/>
      <c r="F22" s="36"/>
      <c r="G22" s="36"/>
      <c r="H22" s="32"/>
      <c r="I22" s="86"/>
      <c r="J22" s="27"/>
      <c r="K22" s="76"/>
      <c r="L22" s="36"/>
      <c r="M22" s="32"/>
      <c r="N22" s="86"/>
      <c r="O22" s="64"/>
      <c r="Q22" s="115"/>
      <c r="R22" s="116"/>
    </row>
    <row r="23" ht="20.1" customHeight="1" spans="1:18">
      <c r="A23" s="27"/>
      <c r="B23" s="35"/>
      <c r="C23" s="29"/>
      <c r="D23" s="36"/>
      <c r="E23" s="35"/>
      <c r="F23" s="36"/>
      <c r="G23" s="36"/>
      <c r="H23" s="32"/>
      <c r="I23" s="86"/>
      <c r="J23" s="27"/>
      <c r="K23" s="76"/>
      <c r="L23" s="36"/>
      <c r="M23" s="32"/>
      <c r="N23" s="86"/>
      <c r="O23" s="64"/>
      <c r="Q23" s="28" t="s">
        <v>38</v>
      </c>
      <c r="R23" s="116"/>
    </row>
    <row r="24" ht="20.1" customHeight="1" spans="1:19">
      <c r="A24" s="27"/>
      <c r="B24" s="35"/>
      <c r="C24" s="29"/>
      <c r="D24" s="36"/>
      <c r="E24" s="35"/>
      <c r="F24" s="36"/>
      <c r="G24" s="36"/>
      <c r="H24" s="32"/>
      <c r="I24" s="86"/>
      <c r="J24" s="27"/>
      <c r="K24" s="76"/>
      <c r="L24" s="36"/>
      <c r="M24" s="32"/>
      <c r="N24" s="86"/>
      <c r="O24" s="64"/>
      <c r="P24" s="91"/>
      <c r="Q24" s="91"/>
      <c r="R24" s="91"/>
      <c r="S24" s="91"/>
    </row>
    <row r="25" ht="20.1" customHeight="1" spans="1:18">
      <c r="A25" s="27"/>
      <c r="B25" s="35"/>
      <c r="C25" s="29"/>
      <c r="D25" s="36"/>
      <c r="E25" s="35"/>
      <c r="F25" s="36"/>
      <c r="G25" s="36"/>
      <c r="H25" s="32"/>
      <c r="I25" s="86"/>
      <c r="J25" s="27"/>
      <c r="K25" s="76"/>
      <c r="L25" s="36"/>
      <c r="M25" s="32"/>
      <c r="N25" s="86"/>
      <c r="O25" s="64"/>
      <c r="P25"/>
      <c r="Q25" s="1"/>
      <c r="R25" s="1"/>
    </row>
    <row r="26" ht="26.1" customHeight="1" spans="1:21">
      <c r="A26" s="15" t="s">
        <v>39</v>
      </c>
      <c r="B26" s="15"/>
      <c r="C26" s="42" t="s">
        <v>40</v>
      </c>
      <c r="D26" s="43">
        <f>SUM(D7:D25)</f>
        <v>10415000</v>
      </c>
      <c r="E26" s="44" t="s">
        <v>40</v>
      </c>
      <c r="F26" s="43">
        <f>SUM(F7:F25)</f>
        <v>12544421.99</v>
      </c>
      <c r="G26" s="43"/>
      <c r="H26" s="44" t="s">
        <v>40</v>
      </c>
      <c r="I26" s="43">
        <f>SUM(I7:I25)</f>
        <v>156225</v>
      </c>
      <c r="J26" s="44" t="s">
        <v>40</v>
      </c>
      <c r="K26" s="43">
        <f>SUM(K7:K25)</f>
        <v>0</v>
      </c>
      <c r="L26" s="43"/>
      <c r="M26" s="44" t="s">
        <v>40</v>
      </c>
      <c r="N26" s="43">
        <f>SUM(N7:N25)</f>
        <v>10251575</v>
      </c>
      <c r="O26" s="92"/>
      <c r="Q26" s="117"/>
      <c r="R26" s="116"/>
      <c r="S26" s="111"/>
      <c r="T26" s="111"/>
      <c r="U26" s="111"/>
    </row>
    <row r="27" ht="26.1" customHeight="1" spans="1:18">
      <c r="A27" s="130" t="s">
        <v>41</v>
      </c>
      <c r="B27" s="130"/>
      <c r="C27" s="27" t="s">
        <v>42</v>
      </c>
      <c r="D27" s="131">
        <f>N12</f>
        <v>4432425</v>
      </c>
      <c r="E27" s="131"/>
      <c r="F27" s="131"/>
      <c r="G27" s="131"/>
      <c r="H27" s="131" t="s">
        <v>43</v>
      </c>
      <c r="I27" s="131"/>
      <c r="J27" s="120" t="s">
        <v>44</v>
      </c>
      <c r="K27" s="120"/>
      <c r="L27" s="120"/>
      <c r="M27" s="120"/>
      <c r="N27" s="120"/>
      <c r="O27" s="64"/>
      <c r="P27" s="99">
        <f>D27/C3</f>
        <v>0.241590373415921</v>
      </c>
      <c r="Q27" s="116"/>
      <c r="R27" s="116"/>
    </row>
    <row r="28" ht="26.1" customHeight="1" spans="1:18">
      <c r="A28" s="130"/>
      <c r="B28" s="130"/>
      <c r="C28" s="27" t="s">
        <v>45</v>
      </c>
      <c r="D28" s="132">
        <f>D27</f>
        <v>4432425</v>
      </c>
      <c r="E28" s="132"/>
      <c r="F28" s="132"/>
      <c r="G28" s="132"/>
      <c r="H28" s="131"/>
      <c r="I28" s="131"/>
      <c r="J28" s="120" t="s">
        <v>46</v>
      </c>
      <c r="K28" s="120"/>
      <c r="L28" s="120"/>
      <c r="M28" s="120"/>
      <c r="N28" s="120"/>
      <c r="O28" s="64"/>
      <c r="P28" s="103" t="s">
        <v>47</v>
      </c>
      <c r="Q28" s="116"/>
      <c r="R28" s="116"/>
    </row>
    <row r="29" ht="45" customHeight="1" spans="1:19">
      <c r="A29" s="15" t="s">
        <v>48</v>
      </c>
      <c r="B29" s="15"/>
      <c r="C29" s="153" t="s">
        <v>56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41"/>
      <c r="O29" s="64"/>
      <c r="P29"/>
      <c r="Q29" s="60"/>
      <c r="R29" s="146"/>
      <c r="S29" s="146"/>
    </row>
    <row r="30" ht="45" customHeight="1" spans="1:21">
      <c r="A30" s="15" t="s">
        <v>50</v>
      </c>
      <c r="B30" s="15"/>
      <c r="C30" s="135" t="s">
        <v>51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42"/>
      <c r="O30" s="64"/>
      <c r="R30" s="114"/>
      <c r="S30" s="147"/>
      <c r="T30" s="116"/>
      <c r="U30" s="116"/>
    </row>
    <row r="31" ht="45" customHeight="1" spans="1:17">
      <c r="A31" s="15" t="s">
        <v>52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64"/>
      <c r="Q31" s="148"/>
    </row>
    <row r="32" ht="45" customHeight="1" spans="1:17">
      <c r="A32" s="15" t="s">
        <v>53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64"/>
      <c r="Q32" s="149"/>
    </row>
    <row r="33" ht="42" customHeight="1" spans="1:21">
      <c r="A33" s="15" t="s">
        <v>54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64"/>
      <c r="Q33" s="150"/>
      <c r="U33" s="151"/>
    </row>
    <row r="34" spans="17:17">
      <c r="Q34" s="118"/>
    </row>
    <row r="35" spans="17:17">
      <c r="Q35" s="118"/>
    </row>
    <row r="36" spans="17:17">
      <c r="Q36" s="118"/>
    </row>
    <row r="37" spans="2:17">
      <c r="B37"/>
      <c r="Q37" s="118"/>
    </row>
    <row r="38" s="3" customFormat="1" spans="2:17">
      <c r="B38"/>
      <c r="Q38" s="152"/>
    </row>
    <row r="39" s="3" customFormat="1" spans="2:17">
      <c r="B39" s="60"/>
      <c r="D39" s="60"/>
      <c r="Q39" s="152"/>
    </row>
    <row r="40" s="3" customFormat="1" spans="17:17">
      <c r="Q40" s="152"/>
    </row>
    <row r="81" spans="2:2">
      <c r="B81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6:B26"/>
    <mergeCell ref="D27:G27"/>
    <mergeCell ref="J27:N27"/>
    <mergeCell ref="D28:G28"/>
    <mergeCell ref="J28:N28"/>
    <mergeCell ref="A29:B29"/>
    <mergeCell ref="C29:N29"/>
    <mergeCell ref="A30:B30"/>
    <mergeCell ref="C30:N30"/>
    <mergeCell ref="A31:B31"/>
    <mergeCell ref="C31:N31"/>
    <mergeCell ref="A32:B32"/>
    <mergeCell ref="C32:N32"/>
    <mergeCell ref="A33:B33"/>
    <mergeCell ref="C33:N33"/>
    <mergeCell ref="A5:A6"/>
    <mergeCell ref="N5:N6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81"/>
  <sheetViews>
    <sheetView topLeftCell="A13" workbookViewId="0">
      <selection activeCell="M20" sqref="M20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5" style="5" customWidth="1"/>
    <col min="5" max="5" width="6.625" style="4" customWidth="1"/>
    <col min="6" max="6" width="11.375" style="5" customWidth="1"/>
    <col min="7" max="7" width="12.25" style="5" customWidth="1"/>
    <col min="8" max="8" width="5.125" style="1" customWidth="1"/>
    <col min="9" max="9" width="10.5" style="5" customWidth="1"/>
    <col min="10" max="10" width="3.625" style="1" customWidth="1"/>
    <col min="11" max="11" width="6.375" style="5" customWidth="1"/>
    <col min="12" max="12" width="9.125" style="5" customWidth="1"/>
    <col min="13" max="13" width="6.125" style="1" customWidth="1"/>
    <col min="14" max="14" width="11.375" style="5" customWidth="1"/>
    <col min="15" max="15" width="6.25" style="1" customWidth="1"/>
    <col min="16" max="16" width="14.875" style="1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1"/>
    <col min="23" max="23" width="15.125" style="1" customWidth="1"/>
    <col min="24" max="24" width="20.125" style="1" customWidth="1"/>
    <col min="25" max="25" width="21.875" style="1" customWidth="1"/>
    <col min="26" max="26" width="16.5" style="1" customWidth="1"/>
    <col min="27" max="16384" width="9" style="1"/>
  </cols>
  <sheetData>
    <row r="1" ht="34.5" customHeight="1" spans="1:17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104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7"/>
      <c r="L2" s="7" t="s">
        <v>4</v>
      </c>
      <c r="M2" s="7"/>
      <c r="N2" s="58" t="s">
        <v>5</v>
      </c>
      <c r="O2" s="59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61"/>
      <c r="J3" s="61"/>
      <c r="K3" s="62"/>
      <c r="L3" s="7" t="s">
        <v>9</v>
      </c>
      <c r="M3" s="7"/>
      <c r="N3" s="63" t="s">
        <v>61</v>
      </c>
      <c r="O3" s="64"/>
      <c r="P3" s="65" t="s">
        <v>5</v>
      </c>
      <c r="Q3" s="105">
        <v>25</v>
      </c>
      <c r="R3" s="105">
        <v>3029</v>
      </c>
      <c r="S3" s="106" t="s">
        <v>3</v>
      </c>
      <c r="T3" s="107" t="s">
        <v>32</v>
      </c>
      <c r="U3" s="108">
        <v>18346861</v>
      </c>
      <c r="V3" s="109" t="s">
        <v>33</v>
      </c>
      <c r="W3" s="109" t="s">
        <v>62</v>
      </c>
      <c r="X3" s="110" t="s">
        <v>35</v>
      </c>
      <c r="Y3" s="124" t="s">
        <v>10</v>
      </c>
      <c r="Z3" s="124" t="s">
        <v>36</v>
      </c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</row>
    <row r="4" ht="23.25" customHeight="1" spans="1:40">
      <c r="A4" s="7" t="s">
        <v>13</v>
      </c>
      <c r="B4" s="7"/>
      <c r="C4" s="10"/>
      <c r="D4" s="11"/>
      <c r="E4" s="11"/>
      <c r="F4" s="12"/>
      <c r="G4" s="13" t="s">
        <v>14</v>
      </c>
      <c r="H4" s="14"/>
      <c r="I4" s="61"/>
      <c r="J4" s="61"/>
      <c r="K4" s="62"/>
      <c r="L4" s="7" t="s">
        <v>15</v>
      </c>
      <c r="M4" s="7"/>
      <c r="N4" s="66">
        <v>3029</v>
      </c>
      <c r="O4" s="64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57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64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64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</row>
    <row r="7" ht="30" customHeight="1" spans="1:40">
      <c r="A7" s="15">
        <v>1</v>
      </c>
      <c r="B7" s="18">
        <v>42654</v>
      </c>
      <c r="C7" s="19" t="s">
        <v>30</v>
      </c>
      <c r="D7" s="20">
        <v>3060000</v>
      </c>
      <c r="E7" s="21">
        <v>42641</v>
      </c>
      <c r="F7" s="20">
        <v>6222767.99</v>
      </c>
      <c r="G7" s="20">
        <v>4720218.21</v>
      </c>
      <c r="H7" s="22">
        <v>0.015</v>
      </c>
      <c r="I7" s="67">
        <f>H7*D7</f>
        <v>45900</v>
      </c>
      <c r="J7" s="68"/>
      <c r="K7" s="67"/>
      <c r="L7" s="20">
        <v>2200</v>
      </c>
      <c r="M7" s="69"/>
      <c r="N7" s="70">
        <f>D7-I7-K7-L7</f>
        <v>3011900</v>
      </c>
      <c r="O7" s="64"/>
      <c r="P7" s="7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ht="23.25" customHeight="1" spans="1:40">
      <c r="A8" s="15"/>
      <c r="B8" s="23"/>
      <c r="C8" s="19"/>
      <c r="D8" s="24"/>
      <c r="E8" s="17"/>
      <c r="F8" s="24"/>
      <c r="G8" s="24"/>
      <c r="H8" s="16"/>
      <c r="I8" s="72"/>
      <c r="J8" s="15"/>
      <c r="K8" s="72"/>
      <c r="L8" s="24"/>
      <c r="M8" s="73" t="s">
        <v>31</v>
      </c>
      <c r="N8" s="74"/>
      <c r="O8" s="64"/>
      <c r="P8" s="75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</row>
    <row r="9" ht="20.1" customHeight="1" spans="1:21">
      <c r="A9" s="15"/>
      <c r="B9" s="25"/>
      <c r="C9" s="19"/>
      <c r="D9" s="24"/>
      <c r="E9" s="17"/>
      <c r="F9" s="24"/>
      <c r="G9" s="24"/>
      <c r="H9" s="16"/>
      <c r="I9" s="72"/>
      <c r="J9" s="73"/>
      <c r="K9" s="72"/>
      <c r="L9" s="24"/>
      <c r="M9" s="16"/>
      <c r="N9" s="74"/>
      <c r="O9" s="64"/>
      <c r="P9" s="5"/>
      <c r="Q9" s="112"/>
      <c r="R9" s="111"/>
      <c r="S9" s="111"/>
      <c r="T9" s="111"/>
      <c r="U9" s="111"/>
    </row>
    <row r="10" ht="20.1" customHeight="1" spans="1:21">
      <c r="A10" s="15">
        <v>2</v>
      </c>
      <c r="B10" s="18">
        <v>42667</v>
      </c>
      <c r="C10" s="19" t="s">
        <v>30</v>
      </c>
      <c r="D10" s="20">
        <v>2850000</v>
      </c>
      <c r="E10" s="17"/>
      <c r="F10" s="24"/>
      <c r="G10" s="20">
        <v>5892814.21</v>
      </c>
      <c r="H10" s="26">
        <v>0.015</v>
      </c>
      <c r="I10" s="67">
        <f>D10*0.015</f>
        <v>42750</v>
      </c>
      <c r="J10" s="15"/>
      <c r="K10" s="72">
        <v>0</v>
      </c>
      <c r="L10" s="24">
        <v>0</v>
      </c>
      <c r="M10" s="16"/>
      <c r="N10" s="70">
        <f>D10-I10-K10-L10</f>
        <v>2807250</v>
      </c>
      <c r="O10" s="64"/>
      <c r="Q10" s="111"/>
      <c r="R10" s="111"/>
      <c r="S10" s="111"/>
      <c r="T10" s="111"/>
      <c r="U10" s="111"/>
    </row>
    <row r="11" s="2" customFormat="1" ht="20.1" customHeight="1" spans="1:21">
      <c r="A11" s="27"/>
      <c r="B11" s="28"/>
      <c r="C11" s="29"/>
      <c r="D11" s="30"/>
      <c r="E11" s="31"/>
      <c r="F11" s="30"/>
      <c r="G11" s="30"/>
      <c r="H11" s="32"/>
      <c r="I11" s="76"/>
      <c r="J11" s="77"/>
      <c r="K11" s="76"/>
      <c r="L11" s="30"/>
      <c r="M11" s="32"/>
      <c r="N11" s="78"/>
      <c r="O11" s="79"/>
      <c r="P11" s="80"/>
      <c r="Q11" s="113"/>
      <c r="R11" s="114"/>
      <c r="S11" s="114"/>
      <c r="T11" s="114"/>
      <c r="U11" s="114"/>
    </row>
    <row r="12" ht="20.1" customHeight="1" spans="1:21">
      <c r="A12" s="15">
        <v>3</v>
      </c>
      <c r="B12" s="18">
        <v>42752</v>
      </c>
      <c r="C12" s="19" t="s">
        <v>30</v>
      </c>
      <c r="D12" s="20">
        <v>4505000</v>
      </c>
      <c r="E12" s="23">
        <v>42725</v>
      </c>
      <c r="F12" s="20">
        <v>6321654</v>
      </c>
      <c r="G12" s="20">
        <v>11502796.88</v>
      </c>
      <c r="H12" s="26">
        <v>0.015</v>
      </c>
      <c r="I12" s="67">
        <f>D12*0.015</f>
        <v>67575</v>
      </c>
      <c r="J12" s="15"/>
      <c r="K12" s="67">
        <v>0</v>
      </c>
      <c r="L12" s="20">
        <v>5000</v>
      </c>
      <c r="M12" s="16"/>
      <c r="N12" s="70">
        <f>D12-I12-K12-L12</f>
        <v>4432425</v>
      </c>
      <c r="O12" s="64"/>
      <c r="Q12" s="111"/>
      <c r="R12" s="111"/>
      <c r="S12" s="111"/>
      <c r="T12" s="111"/>
      <c r="U12" s="111"/>
    </row>
    <row r="13" ht="20.1" customHeight="1" spans="1:15">
      <c r="A13" s="27"/>
      <c r="B13" s="35"/>
      <c r="C13" s="19"/>
      <c r="D13" s="30"/>
      <c r="E13" s="31"/>
      <c r="F13" s="30"/>
      <c r="G13" s="30"/>
      <c r="H13" s="32"/>
      <c r="I13" s="76"/>
      <c r="J13" s="27"/>
      <c r="K13" s="76"/>
      <c r="L13" s="30"/>
      <c r="M13" s="77" t="s">
        <v>59</v>
      </c>
      <c r="N13" s="86"/>
      <c r="O13" s="64"/>
    </row>
    <row r="14" ht="20.1" customHeight="1" spans="1:15">
      <c r="A14" s="27"/>
      <c r="B14" s="28" t="s">
        <v>38</v>
      </c>
      <c r="C14" s="29"/>
      <c r="D14" s="30"/>
      <c r="E14" s="31"/>
      <c r="F14" s="30"/>
      <c r="G14" s="30"/>
      <c r="H14" s="32"/>
      <c r="I14" s="76"/>
      <c r="J14" s="77"/>
      <c r="K14" s="76"/>
      <c r="L14" s="30"/>
      <c r="M14" s="32"/>
      <c r="N14" s="78"/>
      <c r="O14" s="64"/>
    </row>
    <row r="15" ht="20.1" customHeight="1" spans="1:15">
      <c r="A15" s="27">
        <v>4</v>
      </c>
      <c r="B15" s="125">
        <v>42849</v>
      </c>
      <c r="C15" s="29" t="s">
        <v>30</v>
      </c>
      <c r="D15" s="36">
        <v>1500000</v>
      </c>
      <c r="E15" s="35"/>
      <c r="F15" s="36"/>
      <c r="G15" s="36">
        <v>11200053.21</v>
      </c>
      <c r="H15" s="41">
        <v>0.015</v>
      </c>
      <c r="I15" s="86">
        <f>D15*0.015</f>
        <v>22500</v>
      </c>
      <c r="J15" s="27" t="s">
        <v>63</v>
      </c>
      <c r="K15" s="86">
        <v>7307.43</v>
      </c>
      <c r="L15" s="36">
        <v>0</v>
      </c>
      <c r="M15" s="32"/>
      <c r="N15" s="128">
        <f>D15-I15-K15-L15</f>
        <v>1470192.57</v>
      </c>
      <c r="O15" s="64"/>
    </row>
    <row r="16" ht="20.1" customHeight="1" spans="1:15">
      <c r="A16" s="27"/>
      <c r="B16" s="35"/>
      <c r="C16" s="29"/>
      <c r="D16" s="36"/>
      <c r="E16" s="35"/>
      <c r="F16" s="36"/>
      <c r="G16" s="36"/>
      <c r="H16" s="32"/>
      <c r="I16" s="86"/>
      <c r="J16" s="27"/>
      <c r="K16" s="76"/>
      <c r="L16" s="36"/>
      <c r="M16" s="32"/>
      <c r="N16" s="86"/>
      <c r="O16" s="64"/>
    </row>
    <row r="17" ht="20.1" customHeight="1" spans="1:15">
      <c r="A17" s="27"/>
      <c r="B17" s="35"/>
      <c r="C17" s="29"/>
      <c r="D17" s="36"/>
      <c r="E17" s="35"/>
      <c r="F17" s="36"/>
      <c r="G17" s="36"/>
      <c r="H17" s="32"/>
      <c r="I17" s="86"/>
      <c r="J17" s="27"/>
      <c r="K17" s="76"/>
      <c r="L17" s="36"/>
      <c r="M17" s="32"/>
      <c r="N17" s="86"/>
      <c r="O17" s="64"/>
    </row>
    <row r="18" ht="20.1" customHeight="1" spans="1:17">
      <c r="A18" s="27"/>
      <c r="B18" s="35"/>
      <c r="C18" s="29"/>
      <c r="D18" s="36"/>
      <c r="E18" s="35"/>
      <c r="F18" s="36"/>
      <c r="G18" s="36"/>
      <c r="H18" s="32"/>
      <c r="I18" s="86"/>
      <c r="J18" s="27"/>
      <c r="K18" s="76"/>
      <c r="L18" s="36"/>
      <c r="M18" s="32"/>
      <c r="N18" s="86"/>
      <c r="O18" s="64"/>
      <c r="Q18" s="115"/>
    </row>
    <row r="19" ht="20.1" customHeight="1" spans="1:17">
      <c r="A19" s="27"/>
      <c r="B19" s="35"/>
      <c r="C19" s="29"/>
      <c r="D19" s="36"/>
      <c r="E19" s="35"/>
      <c r="F19" s="36"/>
      <c r="G19" s="36"/>
      <c r="H19" s="32"/>
      <c r="I19" s="86"/>
      <c r="J19" s="27"/>
      <c r="K19" s="76"/>
      <c r="L19" s="36"/>
      <c r="M19" s="32"/>
      <c r="N19" s="86"/>
      <c r="O19" s="64"/>
      <c r="Q19" s="115"/>
    </row>
    <row r="20" ht="20.1" customHeight="1" spans="1:17">
      <c r="A20" s="27"/>
      <c r="B20" s="35"/>
      <c r="C20" s="29"/>
      <c r="D20" s="36"/>
      <c r="E20" s="35"/>
      <c r="F20" s="36"/>
      <c r="G20" s="36"/>
      <c r="H20" s="32"/>
      <c r="I20" s="86"/>
      <c r="J20" s="27"/>
      <c r="K20" s="76"/>
      <c r="L20" s="36"/>
      <c r="M20" s="32"/>
      <c r="N20" s="86"/>
      <c r="O20" s="64"/>
      <c r="Q20" s="115"/>
    </row>
    <row r="21" ht="20.1" customHeight="1" spans="1:17">
      <c r="A21" s="27"/>
      <c r="B21" s="35"/>
      <c r="C21" s="29"/>
      <c r="D21" s="36"/>
      <c r="E21" s="35"/>
      <c r="F21" s="36"/>
      <c r="G21" s="36"/>
      <c r="H21" s="32"/>
      <c r="I21" s="86"/>
      <c r="J21" s="27"/>
      <c r="K21" s="76"/>
      <c r="L21" s="36"/>
      <c r="M21" s="32"/>
      <c r="N21" s="86"/>
      <c r="O21" s="64"/>
      <c r="Q21" s="115"/>
    </row>
    <row r="22" ht="20.1" customHeight="1" spans="1:18">
      <c r="A22" s="27"/>
      <c r="B22" s="35"/>
      <c r="C22" s="29"/>
      <c r="D22" s="36"/>
      <c r="E22" s="35"/>
      <c r="F22" s="36"/>
      <c r="G22" s="36"/>
      <c r="H22" s="32"/>
      <c r="I22" s="86"/>
      <c r="J22" s="27"/>
      <c r="K22" s="76"/>
      <c r="L22" s="36"/>
      <c r="M22" s="32"/>
      <c r="N22" s="86"/>
      <c r="O22" s="64"/>
      <c r="Q22" s="115"/>
      <c r="R22" s="116"/>
    </row>
    <row r="23" ht="20.1" customHeight="1" spans="1:18">
      <c r="A23" s="27"/>
      <c r="B23" s="35"/>
      <c r="C23" s="29"/>
      <c r="D23" s="36"/>
      <c r="E23" s="35"/>
      <c r="F23" s="36"/>
      <c r="G23" s="36"/>
      <c r="H23" s="32"/>
      <c r="I23" s="86"/>
      <c r="J23" s="27"/>
      <c r="K23" s="76"/>
      <c r="L23" s="36"/>
      <c r="M23" s="32"/>
      <c r="N23" s="86"/>
      <c r="O23" s="64"/>
      <c r="Q23" s="28" t="s">
        <v>38</v>
      </c>
      <c r="R23" s="116"/>
    </row>
    <row r="24" ht="20.1" customHeight="1" spans="1:19">
      <c r="A24" s="27"/>
      <c r="B24" s="35"/>
      <c r="C24" s="29"/>
      <c r="D24" s="36"/>
      <c r="E24" s="35"/>
      <c r="F24" s="36"/>
      <c r="G24" s="36"/>
      <c r="H24" s="32"/>
      <c r="I24" s="86"/>
      <c r="J24" s="27"/>
      <c r="K24" s="76"/>
      <c r="L24" s="36"/>
      <c r="M24" s="32"/>
      <c r="N24" s="86"/>
      <c r="O24" s="64"/>
      <c r="P24" s="91"/>
      <c r="Q24" s="91"/>
      <c r="R24" s="91"/>
      <c r="S24" s="91"/>
    </row>
    <row r="25" ht="20.1" customHeight="1" spans="1:18">
      <c r="A25" s="27"/>
      <c r="B25" s="35"/>
      <c r="C25" s="29"/>
      <c r="D25" s="36"/>
      <c r="E25" s="35"/>
      <c r="F25" s="36"/>
      <c r="G25" s="36"/>
      <c r="H25" s="32"/>
      <c r="I25" s="86"/>
      <c r="J25" s="27"/>
      <c r="K25" s="76"/>
      <c r="L25" s="36"/>
      <c r="M25" s="32"/>
      <c r="N25" s="86"/>
      <c r="O25" s="64"/>
      <c r="P25"/>
      <c r="Q25" s="1"/>
      <c r="R25" s="1"/>
    </row>
    <row r="26" ht="26.1" customHeight="1" spans="1:21">
      <c r="A26" s="15" t="s">
        <v>39</v>
      </c>
      <c r="B26" s="15"/>
      <c r="C26" s="42" t="s">
        <v>40</v>
      </c>
      <c r="D26" s="43">
        <f>SUM(D7:D25)</f>
        <v>11915000</v>
      </c>
      <c r="E26" s="44" t="s">
        <v>40</v>
      </c>
      <c r="F26" s="43">
        <f>SUM(F7:F25)</f>
        <v>12544421.99</v>
      </c>
      <c r="G26" s="43"/>
      <c r="H26" s="44" t="s">
        <v>40</v>
      </c>
      <c r="I26" s="43">
        <f>SUM(I7:I25)</f>
        <v>178725</v>
      </c>
      <c r="J26" s="44" t="s">
        <v>40</v>
      </c>
      <c r="K26" s="43">
        <f>SUM(K7:K25)</f>
        <v>7307.43</v>
      </c>
      <c r="L26" s="43">
        <f>SUM(L7:L25)</f>
        <v>7200</v>
      </c>
      <c r="M26" s="44" t="s">
        <v>40</v>
      </c>
      <c r="N26" s="43">
        <f>SUM(N7:N25)</f>
        <v>11721767.57</v>
      </c>
      <c r="O26" s="92"/>
      <c r="Q26" s="117"/>
      <c r="R26" s="116"/>
      <c r="S26" s="111"/>
      <c r="T26" s="111"/>
      <c r="U26" s="111"/>
    </row>
    <row r="27" ht="26.1" customHeight="1" spans="1:18">
      <c r="A27" s="130" t="s">
        <v>41</v>
      </c>
      <c r="B27" s="130"/>
      <c r="C27" s="27" t="s">
        <v>42</v>
      </c>
      <c r="D27" s="131">
        <f>N15</f>
        <v>1470192.57</v>
      </c>
      <c r="E27" s="131"/>
      <c r="F27" s="131"/>
      <c r="G27" s="131"/>
      <c r="H27" s="131" t="s">
        <v>43</v>
      </c>
      <c r="I27" s="131"/>
      <c r="J27" s="120" t="s">
        <v>44</v>
      </c>
      <c r="K27" s="120"/>
      <c r="L27" s="120"/>
      <c r="M27" s="120"/>
      <c r="N27" s="120"/>
      <c r="O27" s="64"/>
      <c r="P27" s="99">
        <f>D27/C3</f>
        <v>0.0801331939016707</v>
      </c>
      <c r="Q27" s="116"/>
      <c r="R27" s="116"/>
    </row>
    <row r="28" ht="26.1" customHeight="1" spans="1:18">
      <c r="A28" s="130"/>
      <c r="B28" s="130"/>
      <c r="C28" s="27" t="s">
        <v>45</v>
      </c>
      <c r="D28" s="132">
        <f>D27</f>
        <v>1470192.57</v>
      </c>
      <c r="E28" s="132"/>
      <c r="F28" s="132"/>
      <c r="G28" s="132"/>
      <c r="H28" s="131"/>
      <c r="I28" s="131"/>
      <c r="J28" s="120" t="s">
        <v>46</v>
      </c>
      <c r="K28" s="120"/>
      <c r="L28" s="120"/>
      <c r="M28" s="120"/>
      <c r="N28" s="120"/>
      <c r="O28" s="64"/>
      <c r="P28" s="103" t="s">
        <v>47</v>
      </c>
      <c r="Q28" s="116"/>
      <c r="R28" s="116"/>
    </row>
    <row r="29" ht="45" customHeight="1" spans="1:19">
      <c r="A29" s="15" t="s">
        <v>48</v>
      </c>
      <c r="B29" s="15"/>
      <c r="C29" s="153" t="s">
        <v>64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41"/>
      <c r="O29" s="64"/>
      <c r="P29"/>
      <c r="Q29" s="60"/>
      <c r="R29" s="146"/>
      <c r="S29" s="146"/>
    </row>
    <row r="30" ht="45" customHeight="1" spans="1:21">
      <c r="A30" s="15" t="s">
        <v>50</v>
      </c>
      <c r="B30" s="15"/>
      <c r="C30" s="135" t="s">
        <v>51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42"/>
      <c r="O30" s="64"/>
      <c r="R30" s="114"/>
      <c r="S30" s="147"/>
      <c r="T30" s="116"/>
      <c r="U30" s="116"/>
    </row>
    <row r="31" ht="45" customHeight="1" spans="1:17">
      <c r="A31" s="15" t="s">
        <v>52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64"/>
      <c r="Q31" s="148"/>
    </row>
    <row r="32" ht="45" customHeight="1" spans="1:17">
      <c r="A32" s="15" t="s">
        <v>53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64"/>
      <c r="Q32" s="149"/>
    </row>
    <row r="33" ht="42" customHeight="1" spans="1:21">
      <c r="A33" s="15" t="s">
        <v>54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64"/>
      <c r="Q33" s="150"/>
      <c r="U33" s="151"/>
    </row>
    <row r="34" spans="17:17">
      <c r="Q34" s="118"/>
    </row>
    <row r="35" spans="17:17">
      <c r="Q35" s="118"/>
    </row>
    <row r="36" spans="17:17">
      <c r="Q36" s="118"/>
    </row>
    <row r="37" spans="2:17">
      <c r="B37"/>
      <c r="Q37" s="118"/>
    </row>
    <row r="38" s="3" customFormat="1" spans="2:17">
      <c r="B38"/>
      <c r="Q38" s="152"/>
    </row>
    <row r="39" s="3" customFormat="1" spans="2:17">
      <c r="B39"/>
      <c r="D39" s="60"/>
      <c r="Q39" s="152"/>
    </row>
    <row r="40" s="3" customFormat="1" spans="17:17">
      <c r="Q40" s="152"/>
    </row>
    <row r="81" spans="2:2">
      <c r="B81"/>
    </row>
  </sheetData>
  <mergeCells count="36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6:B26"/>
    <mergeCell ref="D27:G27"/>
    <mergeCell ref="J27:N27"/>
    <mergeCell ref="D28:G28"/>
    <mergeCell ref="J28:N28"/>
    <mergeCell ref="A29:B29"/>
    <mergeCell ref="C29:N29"/>
    <mergeCell ref="A30:B30"/>
    <mergeCell ref="C30:N30"/>
    <mergeCell ref="A31:B31"/>
    <mergeCell ref="C31:N31"/>
    <mergeCell ref="A32:B32"/>
    <mergeCell ref="C32:N32"/>
    <mergeCell ref="A33:B33"/>
    <mergeCell ref="C33:N33"/>
    <mergeCell ref="A5:A6"/>
    <mergeCell ref="N5:N6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82"/>
  <sheetViews>
    <sheetView topLeftCell="A10" workbookViewId="0">
      <selection activeCell="B40" sqref="B40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5" style="5" customWidth="1"/>
    <col min="5" max="5" width="6.625" style="4" customWidth="1"/>
    <col min="6" max="6" width="11.375" style="5" customWidth="1"/>
    <col min="7" max="7" width="12.25" style="5" customWidth="1"/>
    <col min="8" max="8" width="5.125" style="1" customWidth="1"/>
    <col min="9" max="9" width="10.5" style="5" customWidth="1"/>
    <col min="10" max="10" width="3.625" style="1" customWidth="1"/>
    <col min="11" max="11" width="6.375" style="5" customWidth="1"/>
    <col min="12" max="12" width="9.125" style="5" customWidth="1"/>
    <col min="13" max="13" width="6.125" style="1" customWidth="1"/>
    <col min="14" max="14" width="11.375" style="5" customWidth="1"/>
    <col min="15" max="15" width="6.25" style="1" customWidth="1"/>
    <col min="16" max="16" width="14.875" style="1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1"/>
    <col min="23" max="23" width="15.125" style="1" customWidth="1"/>
    <col min="24" max="24" width="20.125" style="1" customWidth="1"/>
    <col min="25" max="25" width="21.875" style="1" customWidth="1"/>
    <col min="26" max="26" width="16.5" style="1" customWidth="1"/>
    <col min="27" max="16384" width="9" style="1"/>
  </cols>
  <sheetData>
    <row r="1" ht="24.95" customHeight="1" spans="1:17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104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7"/>
      <c r="L2" s="7" t="s">
        <v>4</v>
      </c>
      <c r="M2" s="7"/>
      <c r="N2" s="58" t="s">
        <v>5</v>
      </c>
      <c r="O2" s="59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61"/>
      <c r="J3" s="61"/>
      <c r="K3" s="62"/>
      <c r="L3" s="7" t="s">
        <v>9</v>
      </c>
      <c r="M3" s="7"/>
      <c r="N3" s="63" t="s">
        <v>61</v>
      </c>
      <c r="O3" s="64"/>
      <c r="P3" s="65" t="s">
        <v>5</v>
      </c>
      <c r="Q3" s="105">
        <v>25</v>
      </c>
      <c r="R3" s="105">
        <v>3029</v>
      </c>
      <c r="S3" s="106" t="s">
        <v>3</v>
      </c>
      <c r="T3" s="107" t="s">
        <v>32</v>
      </c>
      <c r="U3" s="108">
        <v>18346861</v>
      </c>
      <c r="V3" s="109" t="s">
        <v>33</v>
      </c>
      <c r="W3" s="109" t="s">
        <v>62</v>
      </c>
      <c r="X3" s="110" t="s">
        <v>35</v>
      </c>
      <c r="Y3" s="124" t="s">
        <v>10</v>
      </c>
      <c r="Z3" s="124" t="s">
        <v>36</v>
      </c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</row>
    <row r="4" ht="23.25" customHeight="1" spans="1:40">
      <c r="A4" s="7" t="s">
        <v>13</v>
      </c>
      <c r="B4" s="7"/>
      <c r="C4" s="10"/>
      <c r="D4" s="11"/>
      <c r="E4" s="11"/>
      <c r="F4" s="12"/>
      <c r="G4" s="13" t="s">
        <v>14</v>
      </c>
      <c r="H4" s="14"/>
      <c r="I4" s="61"/>
      <c r="J4" s="61"/>
      <c r="K4" s="62"/>
      <c r="L4" s="7" t="s">
        <v>15</v>
      </c>
      <c r="M4" s="7"/>
      <c r="N4" s="66">
        <v>3029</v>
      </c>
      <c r="O4" s="64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57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64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64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</row>
    <row r="7" ht="30" customHeight="1" spans="1:40">
      <c r="A7" s="15">
        <v>1</v>
      </c>
      <c r="B7" s="18">
        <v>42654</v>
      </c>
      <c r="C7" s="19" t="s">
        <v>30</v>
      </c>
      <c r="D7" s="20">
        <v>3060000</v>
      </c>
      <c r="E7" s="21">
        <v>42641</v>
      </c>
      <c r="F7" s="20">
        <v>6222767.99</v>
      </c>
      <c r="G7" s="20">
        <v>4720218.21</v>
      </c>
      <c r="H7" s="22">
        <v>0.015</v>
      </c>
      <c r="I7" s="67">
        <f>H7*D7</f>
        <v>45900</v>
      </c>
      <c r="J7" s="68"/>
      <c r="K7" s="67"/>
      <c r="L7" s="20">
        <v>2200</v>
      </c>
      <c r="M7" s="69"/>
      <c r="N7" s="70">
        <f>D7-I7-K7-L7</f>
        <v>3011900</v>
      </c>
      <c r="O7" s="64"/>
      <c r="P7" s="7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ht="23.25" customHeight="1" spans="1:40">
      <c r="A8" s="15"/>
      <c r="B8" s="23"/>
      <c r="C8" s="19"/>
      <c r="D8" s="24"/>
      <c r="E8" s="17"/>
      <c r="F8" s="24"/>
      <c r="G8" s="24"/>
      <c r="H8" s="16"/>
      <c r="I8" s="72"/>
      <c r="J8" s="15"/>
      <c r="K8" s="72"/>
      <c r="L8" s="24"/>
      <c r="M8" s="73" t="s">
        <v>31</v>
      </c>
      <c r="N8" s="74"/>
      <c r="O8" s="64"/>
      <c r="P8" s="75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</row>
    <row r="9" ht="20.1" customHeight="1" spans="1:21">
      <c r="A9" s="15"/>
      <c r="B9" s="25"/>
      <c r="C9" s="19"/>
      <c r="D9" s="24"/>
      <c r="E9" s="17"/>
      <c r="F9" s="24"/>
      <c r="G9" s="24"/>
      <c r="H9" s="16"/>
      <c r="I9" s="72"/>
      <c r="J9" s="73"/>
      <c r="K9" s="72"/>
      <c r="L9" s="24"/>
      <c r="M9" s="16"/>
      <c r="N9" s="74"/>
      <c r="O9" s="64"/>
      <c r="P9" s="5"/>
      <c r="Q9" s="112"/>
      <c r="R9" s="111"/>
      <c r="S9" s="111"/>
      <c r="T9" s="111"/>
      <c r="U9" s="111"/>
    </row>
    <row r="10" ht="20.1" customHeight="1" spans="1:21">
      <c r="A10" s="15">
        <v>2</v>
      </c>
      <c r="B10" s="18">
        <v>42667</v>
      </c>
      <c r="C10" s="19" t="s">
        <v>30</v>
      </c>
      <c r="D10" s="20">
        <v>2850000</v>
      </c>
      <c r="E10" s="17"/>
      <c r="F10" s="24"/>
      <c r="G10" s="20">
        <v>5892814.21</v>
      </c>
      <c r="H10" s="26">
        <v>0.015</v>
      </c>
      <c r="I10" s="67">
        <f>D10*0.015</f>
        <v>42750</v>
      </c>
      <c r="J10" s="15"/>
      <c r="K10" s="72">
        <v>0</v>
      </c>
      <c r="L10" s="24">
        <v>0</v>
      </c>
      <c r="M10" s="16"/>
      <c r="N10" s="70">
        <f>D10-I10-K10-L10</f>
        <v>2807250</v>
      </c>
      <c r="O10" s="64"/>
      <c r="Q10" s="111"/>
      <c r="R10" s="111"/>
      <c r="S10" s="111"/>
      <c r="T10" s="111"/>
      <c r="U10" s="111"/>
    </row>
    <row r="11" s="2" customFormat="1" ht="20.1" customHeight="1" spans="1:21">
      <c r="A11" s="27"/>
      <c r="B11" s="28"/>
      <c r="C11" s="29"/>
      <c r="D11" s="30"/>
      <c r="E11" s="31"/>
      <c r="F11" s="30"/>
      <c r="G11" s="30"/>
      <c r="H11" s="32"/>
      <c r="I11" s="76"/>
      <c r="J11" s="77"/>
      <c r="K11" s="76"/>
      <c r="L11" s="30"/>
      <c r="M11" s="32"/>
      <c r="N11" s="78"/>
      <c r="O11" s="79"/>
      <c r="P11" s="80"/>
      <c r="Q11" s="113"/>
      <c r="R11" s="114"/>
      <c r="S11" s="114"/>
      <c r="T11" s="114"/>
      <c r="U11" s="114"/>
    </row>
    <row r="12" ht="20.1" customHeight="1" spans="1:21">
      <c r="A12" s="15">
        <v>3</v>
      </c>
      <c r="B12" s="18">
        <v>42752</v>
      </c>
      <c r="C12" s="19" t="s">
        <v>30</v>
      </c>
      <c r="D12" s="20">
        <v>4505000</v>
      </c>
      <c r="E12" s="23">
        <v>42725</v>
      </c>
      <c r="F12" s="20">
        <v>6321654</v>
      </c>
      <c r="G12" s="20">
        <v>11502796.88</v>
      </c>
      <c r="H12" s="26">
        <v>0.015</v>
      </c>
      <c r="I12" s="67">
        <f>D12*0.015</f>
        <v>67575</v>
      </c>
      <c r="J12" s="15"/>
      <c r="K12" s="67">
        <v>0</v>
      </c>
      <c r="L12" s="20">
        <v>5000</v>
      </c>
      <c r="M12" s="16"/>
      <c r="N12" s="70">
        <f>D12-I12-K12-L12</f>
        <v>4432425</v>
      </c>
      <c r="O12" s="64"/>
      <c r="Q12" s="111"/>
      <c r="R12" s="111"/>
      <c r="S12" s="111"/>
      <c r="T12" s="111"/>
      <c r="U12" s="111"/>
    </row>
    <row r="13" ht="20.1" customHeight="1" spans="1:15">
      <c r="A13" s="27"/>
      <c r="B13" s="35"/>
      <c r="C13" s="19"/>
      <c r="D13" s="30"/>
      <c r="E13" s="31"/>
      <c r="F13" s="30"/>
      <c r="G13" s="30"/>
      <c r="H13" s="32"/>
      <c r="I13" s="76"/>
      <c r="J13" s="27"/>
      <c r="K13" s="76"/>
      <c r="L13" s="30"/>
      <c r="M13" s="77" t="s">
        <v>59</v>
      </c>
      <c r="N13" s="86"/>
      <c r="O13" s="64"/>
    </row>
    <row r="14" ht="20.1" customHeight="1" spans="1:15">
      <c r="A14" s="27"/>
      <c r="B14" s="28"/>
      <c r="C14" s="29"/>
      <c r="D14" s="30"/>
      <c r="E14" s="31"/>
      <c r="F14" s="30"/>
      <c r="G14" s="30"/>
      <c r="H14" s="32"/>
      <c r="I14" s="76"/>
      <c r="J14" s="77"/>
      <c r="K14" s="76"/>
      <c r="L14" s="30"/>
      <c r="M14" s="32"/>
      <c r="N14" s="78"/>
      <c r="O14" s="64"/>
    </row>
    <row r="15" ht="20.1" customHeight="1" spans="1:21">
      <c r="A15" s="15">
        <v>4</v>
      </c>
      <c r="B15" s="18">
        <v>42849</v>
      </c>
      <c r="C15" s="19" t="s">
        <v>30</v>
      </c>
      <c r="D15" s="20">
        <v>1500000</v>
      </c>
      <c r="E15" s="23"/>
      <c r="F15" s="20"/>
      <c r="G15" s="20">
        <v>11200053.21</v>
      </c>
      <c r="H15" s="26">
        <v>0.015</v>
      </c>
      <c r="I15" s="67">
        <f>D15*0.015</f>
        <v>22500</v>
      </c>
      <c r="J15" s="15" t="s">
        <v>63</v>
      </c>
      <c r="K15" s="67">
        <v>7307.43</v>
      </c>
      <c r="L15" s="20">
        <v>0</v>
      </c>
      <c r="M15" s="16"/>
      <c r="N15" s="70">
        <f>D15-I15-K15-L15</f>
        <v>1470192.57</v>
      </c>
      <c r="O15" s="64"/>
      <c r="Q15" s="111"/>
      <c r="R15" s="111"/>
      <c r="S15" s="111"/>
      <c r="T15" s="111"/>
      <c r="U15" s="111"/>
    </row>
    <row r="16" ht="20.1" customHeight="1" spans="1:15">
      <c r="A16" s="27"/>
      <c r="B16" s="35"/>
      <c r="C16" s="29"/>
      <c r="D16" s="36"/>
      <c r="E16" s="35"/>
      <c r="F16" s="36"/>
      <c r="G16" s="36"/>
      <c r="H16" s="32"/>
      <c r="I16" s="86"/>
      <c r="J16" s="27"/>
      <c r="K16" s="76"/>
      <c r="L16" s="36"/>
      <c r="M16" s="32"/>
      <c r="N16" s="86"/>
      <c r="O16" s="64"/>
    </row>
    <row r="17" ht="20.1" customHeight="1" spans="1:15">
      <c r="A17" s="27"/>
      <c r="B17" s="28" t="s">
        <v>38</v>
      </c>
      <c r="C17" s="29"/>
      <c r="D17" s="30"/>
      <c r="E17" s="31"/>
      <c r="F17" s="30"/>
      <c r="G17" s="30"/>
      <c r="H17" s="32"/>
      <c r="I17" s="76"/>
      <c r="J17" s="77"/>
      <c r="K17" s="76"/>
      <c r="L17" s="30"/>
      <c r="M17" s="32"/>
      <c r="N17" s="78"/>
      <c r="O17" s="64"/>
    </row>
    <row r="18" ht="27" customHeight="1" spans="1:17">
      <c r="A18" s="27">
        <v>5</v>
      </c>
      <c r="B18" s="125">
        <v>42997</v>
      </c>
      <c r="C18" s="29" t="s">
        <v>30</v>
      </c>
      <c r="D18" s="36">
        <v>2480000</v>
      </c>
      <c r="E18" s="35">
        <v>42990</v>
      </c>
      <c r="F18" s="36">
        <v>2687953.19</v>
      </c>
      <c r="G18" s="36">
        <v>13890815.21</v>
      </c>
      <c r="H18" s="41">
        <v>0.015</v>
      </c>
      <c r="I18" s="86">
        <f>D18*0.015</f>
        <v>37200</v>
      </c>
      <c r="J18" s="27" t="s">
        <v>63</v>
      </c>
      <c r="K18" s="86">
        <v>1565.8</v>
      </c>
      <c r="L18" s="36">
        <v>500</v>
      </c>
      <c r="M18" s="32"/>
      <c r="N18" s="126">
        <f>D18-I18-K18-L18-L19</f>
        <v>2440734.2</v>
      </c>
      <c r="O18" s="64"/>
      <c r="Q18" s="115"/>
    </row>
    <row r="19" ht="20.1" customHeight="1" spans="1:17">
      <c r="A19" s="27"/>
      <c r="B19" s="35"/>
      <c r="C19" s="29"/>
      <c r="D19" s="36"/>
      <c r="E19" s="35"/>
      <c r="F19" s="36"/>
      <c r="G19" s="36"/>
      <c r="H19" s="32"/>
      <c r="I19" s="86"/>
      <c r="J19" s="77" t="s">
        <v>65</v>
      </c>
      <c r="K19" s="76"/>
      <c r="L19" s="36"/>
      <c r="M19" s="32"/>
      <c r="N19" s="127"/>
      <c r="O19" s="64"/>
      <c r="Q19" s="115"/>
    </row>
    <row r="20" ht="20.1" customHeight="1" spans="1:17">
      <c r="A20" s="27"/>
      <c r="B20" s="35"/>
      <c r="C20" s="29"/>
      <c r="D20" s="36"/>
      <c r="E20" s="35"/>
      <c r="F20" s="36"/>
      <c r="G20" s="36"/>
      <c r="H20" s="32"/>
      <c r="I20" s="86"/>
      <c r="J20" s="27"/>
      <c r="K20" s="76"/>
      <c r="L20" s="36"/>
      <c r="M20" s="32"/>
      <c r="N20" s="86"/>
      <c r="O20" s="64"/>
      <c r="Q20" s="115"/>
    </row>
    <row r="21" ht="20.1" customHeight="1" spans="1:17">
      <c r="A21" s="27"/>
      <c r="B21" s="35"/>
      <c r="C21" s="29"/>
      <c r="D21" s="36"/>
      <c r="E21" s="35"/>
      <c r="F21" s="36"/>
      <c r="G21" s="36"/>
      <c r="H21" s="32"/>
      <c r="I21" s="86"/>
      <c r="J21" s="27"/>
      <c r="K21" s="76"/>
      <c r="L21" s="36"/>
      <c r="M21" s="32"/>
      <c r="N21" s="86"/>
      <c r="O21" s="64"/>
      <c r="Q21" s="115"/>
    </row>
    <row r="22" ht="20.1" customHeight="1" spans="1:17">
      <c r="A22" s="27"/>
      <c r="B22" s="35"/>
      <c r="C22" s="29"/>
      <c r="D22" s="36"/>
      <c r="E22" s="35"/>
      <c r="F22" s="36"/>
      <c r="G22" s="36"/>
      <c r="H22" s="32"/>
      <c r="I22" s="86"/>
      <c r="J22" s="27"/>
      <c r="K22" s="76"/>
      <c r="L22" s="36"/>
      <c r="M22" s="32"/>
      <c r="N22" s="86"/>
      <c r="O22" s="64"/>
      <c r="Q22" s="115"/>
    </row>
    <row r="23" ht="20.1" customHeight="1" spans="1:18">
      <c r="A23" s="27"/>
      <c r="B23" s="35"/>
      <c r="C23" s="29"/>
      <c r="D23" s="36"/>
      <c r="E23" s="35"/>
      <c r="F23" s="36"/>
      <c r="G23" s="36"/>
      <c r="H23" s="32"/>
      <c r="I23" s="86"/>
      <c r="J23" s="27"/>
      <c r="K23" s="76"/>
      <c r="L23" s="36"/>
      <c r="M23" s="32"/>
      <c r="N23" s="86"/>
      <c r="O23" s="64"/>
      <c r="Q23" s="115"/>
      <c r="R23" s="116"/>
    </row>
    <row r="24" ht="20.1" customHeight="1" spans="1:18">
      <c r="A24" s="27"/>
      <c r="B24" s="35"/>
      <c r="C24" s="29"/>
      <c r="D24" s="36"/>
      <c r="E24" s="35"/>
      <c r="F24" s="36"/>
      <c r="G24" s="36"/>
      <c r="H24" s="32"/>
      <c r="I24" s="86"/>
      <c r="J24" s="27"/>
      <c r="K24" s="76"/>
      <c r="L24" s="36"/>
      <c r="M24" s="32"/>
      <c r="N24" s="86"/>
      <c r="O24" s="64"/>
      <c r="Q24" s="28" t="s">
        <v>38</v>
      </c>
      <c r="R24" s="116"/>
    </row>
    <row r="25" ht="20.1" customHeight="1" spans="1:19">
      <c r="A25" s="27"/>
      <c r="B25" s="35"/>
      <c r="C25" s="29"/>
      <c r="D25" s="36"/>
      <c r="E25" s="35"/>
      <c r="F25" s="36"/>
      <c r="G25" s="36"/>
      <c r="H25" s="32"/>
      <c r="I25" s="86"/>
      <c r="J25" s="27"/>
      <c r="K25" s="76"/>
      <c r="L25" s="36"/>
      <c r="M25" s="32"/>
      <c r="N25" s="86"/>
      <c r="O25" s="64"/>
      <c r="P25" s="91"/>
      <c r="Q25" s="91"/>
      <c r="R25" s="91"/>
      <c r="S25" s="91"/>
    </row>
    <row r="26" ht="20.1" customHeight="1" spans="1:18">
      <c r="A26" s="27"/>
      <c r="B26" s="35"/>
      <c r="C26" s="29"/>
      <c r="D26" s="36"/>
      <c r="E26" s="35"/>
      <c r="F26" s="36"/>
      <c r="G26" s="36"/>
      <c r="H26" s="32"/>
      <c r="I26" s="86"/>
      <c r="J26" s="27"/>
      <c r="K26" s="76"/>
      <c r="L26" s="36"/>
      <c r="M26" s="32"/>
      <c r="N26" s="86"/>
      <c r="O26" s="64"/>
      <c r="P26"/>
      <c r="Q26" s="1"/>
      <c r="R26" s="1"/>
    </row>
    <row r="27" ht="26.1" customHeight="1" spans="1:21">
      <c r="A27" s="15" t="s">
        <v>39</v>
      </c>
      <c r="B27" s="15"/>
      <c r="C27" s="42" t="s">
        <v>40</v>
      </c>
      <c r="D27" s="43">
        <f>SUM(D7:D26)</f>
        <v>14395000</v>
      </c>
      <c r="E27" s="44" t="s">
        <v>40</v>
      </c>
      <c r="F27" s="43">
        <f>SUM(F7:F26)</f>
        <v>15232375.18</v>
      </c>
      <c r="G27" s="43"/>
      <c r="H27" s="44" t="s">
        <v>40</v>
      </c>
      <c r="I27" s="43">
        <f>SUM(I7:I26)</f>
        <v>215925</v>
      </c>
      <c r="J27" s="44" t="s">
        <v>40</v>
      </c>
      <c r="K27" s="43">
        <f>SUM(K7:K26)</f>
        <v>8873.23</v>
      </c>
      <c r="L27" s="43">
        <f>SUM(L7:L26)</f>
        <v>7700</v>
      </c>
      <c r="M27" s="44" t="s">
        <v>40</v>
      </c>
      <c r="N27" s="43">
        <f>SUM(N7:N26)</f>
        <v>14162501.77</v>
      </c>
      <c r="O27" s="92"/>
      <c r="Q27" s="117"/>
      <c r="R27" s="116"/>
      <c r="S27" s="111"/>
      <c r="T27" s="111"/>
      <c r="U27" s="111"/>
    </row>
    <row r="28" ht="26.1" customHeight="1" spans="1:18">
      <c r="A28" s="130" t="s">
        <v>41</v>
      </c>
      <c r="B28" s="130"/>
      <c r="C28" s="27" t="s">
        <v>42</v>
      </c>
      <c r="D28" s="131">
        <f>N18</f>
        <v>2440734.2</v>
      </c>
      <c r="E28" s="131"/>
      <c r="F28" s="131"/>
      <c r="G28" s="131"/>
      <c r="H28" s="131" t="s">
        <v>43</v>
      </c>
      <c r="I28" s="131"/>
      <c r="J28" s="120" t="s">
        <v>44</v>
      </c>
      <c r="K28" s="120"/>
      <c r="L28" s="120"/>
      <c r="M28" s="120"/>
      <c r="N28" s="120"/>
      <c r="O28" s="64"/>
      <c r="P28" s="99">
        <f>D28/C3</f>
        <v>0.133032795092305</v>
      </c>
      <c r="Q28" s="116"/>
      <c r="R28" s="116"/>
    </row>
    <row r="29" ht="26.1" customHeight="1" spans="1:20">
      <c r="A29" s="130"/>
      <c r="B29" s="130"/>
      <c r="C29" s="27" t="s">
        <v>45</v>
      </c>
      <c r="D29" s="132">
        <f>D28</f>
        <v>2440734.2</v>
      </c>
      <c r="E29" s="132"/>
      <c r="F29" s="132"/>
      <c r="G29" s="132"/>
      <c r="H29" s="131"/>
      <c r="I29" s="131"/>
      <c r="J29" s="120" t="s">
        <v>46</v>
      </c>
      <c r="K29" s="120"/>
      <c r="L29" s="120"/>
      <c r="M29" s="120"/>
      <c r="N29" s="120"/>
      <c r="O29" s="64"/>
      <c r="P29" s="103" t="s">
        <v>47</v>
      </c>
      <c r="Q29" s="116"/>
      <c r="R29" s="116"/>
      <c r="T29" s="3">
        <v>13890815.21</v>
      </c>
    </row>
    <row r="30" ht="45" customHeight="1" spans="1:19">
      <c r="A30" s="15" t="s">
        <v>48</v>
      </c>
      <c r="B30" s="15"/>
      <c r="C30" s="133" t="s">
        <v>66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41"/>
      <c r="O30" s="64"/>
      <c r="P30"/>
      <c r="Q30" s="60"/>
      <c r="R30" s="146"/>
      <c r="S30" s="146"/>
    </row>
    <row r="31" ht="45" customHeight="1" spans="1:21">
      <c r="A31" s="15" t="s">
        <v>50</v>
      </c>
      <c r="B31" s="15"/>
      <c r="C31" s="135" t="s">
        <v>51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42"/>
      <c r="O31" s="64"/>
      <c r="R31" s="114"/>
      <c r="S31" s="147"/>
      <c r="T31" s="116"/>
      <c r="U31" s="116"/>
    </row>
    <row r="32" ht="45" customHeight="1" spans="1:17">
      <c r="A32" s="15" t="s">
        <v>52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64"/>
      <c r="Q32" s="148"/>
    </row>
    <row r="33" ht="45" customHeight="1" spans="1:17">
      <c r="A33" s="15" t="s">
        <v>53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64"/>
      <c r="Q33" s="149"/>
    </row>
    <row r="34" ht="42" customHeight="1" spans="1:21">
      <c r="A34" s="15" t="s">
        <v>54</v>
      </c>
      <c r="B34" s="15"/>
      <c r="C34" s="137"/>
      <c r="D34" s="138"/>
      <c r="E34" s="138"/>
      <c r="F34" s="138"/>
      <c r="G34" s="139"/>
      <c r="H34" s="140" t="s">
        <v>67</v>
      </c>
      <c r="I34" s="143"/>
      <c r="J34" s="140"/>
      <c r="K34" s="144"/>
      <c r="L34" s="144"/>
      <c r="M34" s="144"/>
      <c r="N34" s="145"/>
      <c r="O34" s="64"/>
      <c r="Q34" s="150"/>
      <c r="U34" s="151"/>
    </row>
    <row r="35" spans="15:17">
      <c r="O35" s="64"/>
      <c r="Q35" s="118"/>
    </row>
    <row r="36" spans="15:17">
      <c r="O36" s="64"/>
      <c r="Q36" s="118"/>
    </row>
    <row r="37" spans="15:17">
      <c r="O37" s="64"/>
      <c r="Q37" s="118"/>
    </row>
    <row r="38" spans="2:17">
      <c r="B38"/>
      <c r="O38" s="64"/>
      <c r="Q38" s="118"/>
    </row>
    <row r="39" s="3" customFormat="1" spans="2:17">
      <c r="B39"/>
      <c r="O39" s="64"/>
      <c r="Q39" s="152"/>
    </row>
    <row r="40" s="3" customFormat="1" spans="2:17">
      <c r="B40"/>
      <c r="D40" s="60"/>
      <c r="Q40" s="152"/>
    </row>
    <row r="41" s="3" customFormat="1" spans="17:17">
      <c r="Q41" s="152"/>
    </row>
    <row r="82" spans="2:2">
      <c r="B82"/>
    </row>
  </sheetData>
  <mergeCells count="39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7:B27"/>
    <mergeCell ref="D28:G28"/>
    <mergeCell ref="J28:N28"/>
    <mergeCell ref="D29:G29"/>
    <mergeCell ref="J29:N29"/>
    <mergeCell ref="A30:B30"/>
    <mergeCell ref="C30:N30"/>
    <mergeCell ref="A31:B31"/>
    <mergeCell ref="C31:N31"/>
    <mergeCell ref="A32:B32"/>
    <mergeCell ref="C32:N32"/>
    <mergeCell ref="A33:B33"/>
    <mergeCell ref="C33:N33"/>
    <mergeCell ref="A34:B34"/>
    <mergeCell ref="C34:G34"/>
    <mergeCell ref="H34:I34"/>
    <mergeCell ref="J34:N34"/>
    <mergeCell ref="A5:A6"/>
    <mergeCell ref="N5:N6"/>
    <mergeCell ref="N18:N19"/>
    <mergeCell ref="A28:B29"/>
    <mergeCell ref="H28:I29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78"/>
  <sheetViews>
    <sheetView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5" style="5" customWidth="1"/>
    <col min="5" max="5" width="6.625" style="4" customWidth="1"/>
    <col min="6" max="6" width="11.375" style="5" customWidth="1"/>
    <col min="7" max="7" width="12.25" style="5" customWidth="1"/>
    <col min="8" max="8" width="5.125" style="1" customWidth="1"/>
    <col min="9" max="9" width="10.5" style="5" customWidth="1"/>
    <col min="10" max="10" width="4.5" style="1" customWidth="1"/>
    <col min="11" max="11" width="6.375" style="5" customWidth="1"/>
    <col min="12" max="12" width="9.125" style="5" customWidth="1"/>
    <col min="13" max="13" width="6.125" style="1" customWidth="1"/>
    <col min="14" max="14" width="11.375" style="5" customWidth="1"/>
    <col min="15" max="15" width="6.25" style="1" customWidth="1"/>
    <col min="16" max="16" width="14.875" style="1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1"/>
    <col min="23" max="23" width="15.125" style="1" customWidth="1"/>
    <col min="24" max="24" width="20.125" style="1" customWidth="1"/>
    <col min="25" max="25" width="21.875" style="1" customWidth="1"/>
    <col min="26" max="26" width="16.5" style="1" customWidth="1"/>
    <col min="27" max="16384" width="9" style="1"/>
  </cols>
  <sheetData>
    <row r="1" ht="24.95" customHeight="1" spans="1:17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104" t="s">
        <v>1</v>
      </c>
    </row>
    <row r="2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7"/>
      <c r="L2" s="7" t="s">
        <v>4</v>
      </c>
      <c r="M2" s="7"/>
      <c r="N2" s="58" t="s">
        <v>5</v>
      </c>
      <c r="O2" s="59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</row>
    <row r="3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61"/>
      <c r="J3" s="61"/>
      <c r="K3" s="62"/>
      <c r="L3" s="7" t="s">
        <v>9</v>
      </c>
      <c r="M3" s="7"/>
      <c r="N3" s="63" t="s">
        <v>61</v>
      </c>
      <c r="O3" s="64"/>
      <c r="P3" s="65" t="s">
        <v>5</v>
      </c>
      <c r="Q3" s="105">
        <v>25</v>
      </c>
      <c r="R3" s="105">
        <v>3029</v>
      </c>
      <c r="S3" s="106" t="s">
        <v>3</v>
      </c>
      <c r="T3" s="107" t="s">
        <v>32</v>
      </c>
      <c r="U3" s="108">
        <v>18346861</v>
      </c>
      <c r="V3" s="109" t="s">
        <v>33</v>
      </c>
      <c r="W3" s="109" t="s">
        <v>62</v>
      </c>
      <c r="X3" s="110" t="s">
        <v>35</v>
      </c>
      <c r="Y3" s="124" t="s">
        <v>10</v>
      </c>
      <c r="Z3" s="124" t="s">
        <v>36</v>
      </c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</row>
    <row r="4" ht="23.25" customHeight="1" spans="1:40">
      <c r="A4" s="7" t="s">
        <v>13</v>
      </c>
      <c r="B4" s="7"/>
      <c r="C4" s="10">
        <v>16783897.49</v>
      </c>
      <c r="D4" s="11"/>
      <c r="E4" s="11"/>
      <c r="F4" s="12"/>
      <c r="G4" s="13" t="s">
        <v>14</v>
      </c>
      <c r="H4" s="14"/>
      <c r="I4" s="61"/>
      <c r="J4" s="61"/>
      <c r="K4" s="62"/>
      <c r="L4" s="7" t="s">
        <v>15</v>
      </c>
      <c r="M4" s="7"/>
      <c r="N4" s="66">
        <v>3029</v>
      </c>
      <c r="O4" s="64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</row>
    <row r="5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57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64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</row>
    <row r="6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64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</row>
    <row r="7" ht="30" customHeight="1" spans="1:40">
      <c r="A7" s="15">
        <v>1</v>
      </c>
      <c r="B7" s="18">
        <v>42654</v>
      </c>
      <c r="C7" s="19" t="s">
        <v>30</v>
      </c>
      <c r="D7" s="20">
        <v>3060000</v>
      </c>
      <c r="E7" s="21">
        <v>42641</v>
      </c>
      <c r="F7" s="20">
        <v>6222767.99</v>
      </c>
      <c r="G7" s="20">
        <v>4720218.21</v>
      </c>
      <c r="H7" s="22">
        <v>0.015</v>
      </c>
      <c r="I7" s="67">
        <f>H7*D7</f>
        <v>45900</v>
      </c>
      <c r="J7" s="68"/>
      <c r="K7" s="67"/>
      <c r="L7" s="20">
        <v>2200</v>
      </c>
      <c r="M7" s="69"/>
      <c r="N7" s="70">
        <f>D7-I7-K7-L7</f>
        <v>3011900</v>
      </c>
      <c r="O7" s="64"/>
      <c r="P7" s="7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ht="23.25" customHeight="1" spans="1:40">
      <c r="A8" s="15"/>
      <c r="B8" s="23"/>
      <c r="C8" s="19"/>
      <c r="D8" s="24"/>
      <c r="E8" s="17"/>
      <c r="F8" s="24"/>
      <c r="G8" s="24"/>
      <c r="H8" s="16"/>
      <c r="I8" s="72"/>
      <c r="J8" s="15"/>
      <c r="K8" s="72"/>
      <c r="L8" s="24"/>
      <c r="M8" s="73" t="s">
        <v>31</v>
      </c>
      <c r="N8" s="74"/>
      <c r="O8" s="64"/>
      <c r="P8" s="75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</row>
    <row r="9" ht="8.25" customHeight="1" spans="1:21">
      <c r="A9" s="15"/>
      <c r="B9" s="25"/>
      <c r="C9" s="19"/>
      <c r="D9" s="24"/>
      <c r="E9" s="17"/>
      <c r="F9" s="24"/>
      <c r="G9" s="24"/>
      <c r="H9" s="16"/>
      <c r="I9" s="72"/>
      <c r="J9" s="73"/>
      <c r="K9" s="72"/>
      <c r="L9" s="24"/>
      <c r="M9" s="16"/>
      <c r="N9" s="74"/>
      <c r="O9" s="64"/>
      <c r="P9" s="5"/>
      <c r="Q9" s="112"/>
      <c r="R9" s="111"/>
      <c r="S9" s="111"/>
      <c r="T9" s="111"/>
      <c r="U9" s="111"/>
    </row>
    <row r="10" ht="20.1" customHeight="1" spans="1:21">
      <c r="A10" s="15">
        <v>2</v>
      </c>
      <c r="B10" s="18">
        <v>42667</v>
      </c>
      <c r="C10" s="19" t="s">
        <v>30</v>
      </c>
      <c r="D10" s="20">
        <v>2850000</v>
      </c>
      <c r="E10" s="17"/>
      <c r="F10" s="24"/>
      <c r="G10" s="20">
        <v>5892814.21</v>
      </c>
      <c r="H10" s="26">
        <v>0.015</v>
      </c>
      <c r="I10" s="67">
        <f>D10*0.015</f>
        <v>42750</v>
      </c>
      <c r="J10" s="15"/>
      <c r="K10" s="72">
        <v>0</v>
      </c>
      <c r="L10" s="24">
        <v>0</v>
      </c>
      <c r="M10" s="16"/>
      <c r="N10" s="70">
        <f>D10-I10-K10-L10</f>
        <v>2807250</v>
      </c>
      <c r="O10" s="64"/>
      <c r="Q10" s="111"/>
      <c r="R10" s="111"/>
      <c r="S10" s="111"/>
      <c r="T10" s="111"/>
      <c r="U10" s="111"/>
    </row>
    <row r="11" s="2" customFormat="1" ht="8.25" customHeight="1" spans="1:21">
      <c r="A11" s="27"/>
      <c r="B11" s="28"/>
      <c r="C11" s="29"/>
      <c r="D11" s="30"/>
      <c r="E11" s="31"/>
      <c r="F11" s="30"/>
      <c r="G11" s="30"/>
      <c r="H11" s="32"/>
      <c r="I11" s="76"/>
      <c r="J11" s="77"/>
      <c r="K11" s="76"/>
      <c r="L11" s="30"/>
      <c r="M11" s="32"/>
      <c r="N11" s="78"/>
      <c r="O11" s="79"/>
      <c r="P11" s="80"/>
      <c r="Q11" s="113"/>
      <c r="R11" s="114"/>
      <c r="S11" s="114"/>
      <c r="T11" s="114"/>
      <c r="U11" s="114"/>
    </row>
    <row r="12" ht="20.1" customHeight="1" spans="1:21">
      <c r="A12" s="15">
        <v>3</v>
      </c>
      <c r="B12" s="18">
        <v>42752</v>
      </c>
      <c r="C12" s="19" t="s">
        <v>30</v>
      </c>
      <c r="D12" s="20">
        <v>4505000</v>
      </c>
      <c r="E12" s="23">
        <v>42725</v>
      </c>
      <c r="F12" s="20">
        <v>6321654</v>
      </c>
      <c r="G12" s="20">
        <v>11502796.88</v>
      </c>
      <c r="H12" s="26">
        <v>0.015</v>
      </c>
      <c r="I12" s="67">
        <f>D12*0.015</f>
        <v>67575</v>
      </c>
      <c r="J12" s="15"/>
      <c r="K12" s="67">
        <v>0</v>
      </c>
      <c r="L12" s="20">
        <v>5000</v>
      </c>
      <c r="M12" s="16"/>
      <c r="N12" s="70">
        <f>D12-I12-K12-L12</f>
        <v>4432425</v>
      </c>
      <c r="O12" s="64"/>
      <c r="Q12" s="111"/>
      <c r="R12" s="111"/>
      <c r="S12" s="111"/>
      <c r="T12" s="111"/>
      <c r="U12" s="111"/>
    </row>
    <row r="13" s="1" customFormat="1" ht="20.1" customHeight="1" spans="1:21">
      <c r="A13" s="15"/>
      <c r="B13" s="23"/>
      <c r="C13" s="19"/>
      <c r="D13" s="24"/>
      <c r="E13" s="17"/>
      <c r="F13" s="24"/>
      <c r="G13" s="24"/>
      <c r="H13" s="16"/>
      <c r="I13" s="72"/>
      <c r="J13" s="15"/>
      <c r="K13" s="72"/>
      <c r="L13" s="24"/>
      <c r="M13" s="73" t="s">
        <v>59</v>
      </c>
      <c r="N13" s="67"/>
      <c r="O13" s="64"/>
      <c r="Q13" s="111"/>
      <c r="R13" s="111"/>
      <c r="S13" s="111"/>
      <c r="T13" s="111"/>
      <c r="U13" s="111"/>
    </row>
    <row r="14" ht="6.75" customHeight="1" spans="1:15">
      <c r="A14" s="27"/>
      <c r="B14" s="28"/>
      <c r="C14" s="29"/>
      <c r="D14" s="30"/>
      <c r="E14" s="31"/>
      <c r="F14" s="30"/>
      <c r="G14" s="30"/>
      <c r="H14" s="32"/>
      <c r="I14" s="76"/>
      <c r="J14" s="77"/>
      <c r="K14" s="76"/>
      <c r="L14" s="30"/>
      <c r="M14" s="32"/>
      <c r="N14" s="78"/>
      <c r="O14" s="64"/>
    </row>
    <row r="15" ht="20.1" customHeight="1" spans="1:21">
      <c r="A15" s="15">
        <v>4</v>
      </c>
      <c r="B15" s="18">
        <v>42849</v>
      </c>
      <c r="C15" s="19" t="s">
        <v>30</v>
      </c>
      <c r="D15" s="20">
        <v>1500000</v>
      </c>
      <c r="E15" s="23"/>
      <c r="F15" s="20"/>
      <c r="G15" s="20">
        <v>11200053.21</v>
      </c>
      <c r="H15" s="26">
        <v>0.015</v>
      </c>
      <c r="I15" s="67">
        <f>D15*0.015</f>
        <v>22500</v>
      </c>
      <c r="J15" s="15" t="s">
        <v>63</v>
      </c>
      <c r="K15" s="67">
        <v>7307.43</v>
      </c>
      <c r="L15" s="20">
        <v>0</v>
      </c>
      <c r="M15" s="16"/>
      <c r="N15" s="70">
        <f>D15-I15-K15-L15</f>
        <v>1470192.57</v>
      </c>
      <c r="O15" s="64"/>
      <c r="Q15" s="111"/>
      <c r="R15" s="111"/>
      <c r="S15" s="111"/>
      <c r="T15" s="111"/>
      <c r="U15" s="111"/>
    </row>
    <row r="16" ht="9.75" customHeight="1" spans="1:15">
      <c r="A16" s="27"/>
      <c r="B16" s="28"/>
      <c r="C16" s="29"/>
      <c r="D16" s="30"/>
      <c r="E16" s="31"/>
      <c r="F16" s="30"/>
      <c r="G16" s="30"/>
      <c r="H16" s="32"/>
      <c r="I16" s="76"/>
      <c r="J16" s="77"/>
      <c r="K16" s="76"/>
      <c r="L16" s="30"/>
      <c r="M16" s="32"/>
      <c r="N16" s="78"/>
      <c r="O16" s="64"/>
    </row>
    <row r="17" s="1" customFormat="1" ht="27" customHeight="1" spans="1:21">
      <c r="A17" s="15">
        <v>5</v>
      </c>
      <c r="B17" s="18">
        <v>42997</v>
      </c>
      <c r="C17" s="19" t="s">
        <v>30</v>
      </c>
      <c r="D17" s="20">
        <v>2480000</v>
      </c>
      <c r="E17" s="23">
        <v>42990</v>
      </c>
      <c r="F17" s="20">
        <v>2687953.19</v>
      </c>
      <c r="G17" s="20">
        <v>13890815.21</v>
      </c>
      <c r="H17" s="26">
        <v>0.015</v>
      </c>
      <c r="I17" s="67">
        <f>D17*0.015</f>
        <v>37200</v>
      </c>
      <c r="J17" s="15" t="s">
        <v>63</v>
      </c>
      <c r="K17" s="67">
        <v>1565.8</v>
      </c>
      <c r="L17" s="20">
        <v>500</v>
      </c>
      <c r="M17" s="16"/>
      <c r="N17" s="126">
        <f>D17-I17-K17-L17-L18</f>
        <v>2440734.2</v>
      </c>
      <c r="O17" s="64"/>
      <c r="Q17" s="112"/>
      <c r="R17" s="111"/>
      <c r="S17" s="111"/>
      <c r="T17" s="111"/>
      <c r="U17" s="111"/>
    </row>
    <row r="18" ht="20.1" customHeight="1" spans="1:17">
      <c r="A18" s="27"/>
      <c r="B18" s="35"/>
      <c r="C18" s="29"/>
      <c r="D18" s="36"/>
      <c r="E18" s="35"/>
      <c r="F18" s="36"/>
      <c r="G18" s="36"/>
      <c r="H18" s="32"/>
      <c r="I18" s="86"/>
      <c r="J18" s="77" t="s">
        <v>65</v>
      </c>
      <c r="K18" s="76"/>
      <c r="L18" s="36"/>
      <c r="M18" s="32"/>
      <c r="N18" s="127"/>
      <c r="O18" s="64"/>
      <c r="Q18" s="115"/>
    </row>
    <row r="19" ht="20.1" customHeight="1" spans="1:17">
      <c r="A19" s="27"/>
      <c r="B19" s="35"/>
      <c r="C19" s="29"/>
      <c r="D19" s="36"/>
      <c r="E19" s="35"/>
      <c r="F19" s="36"/>
      <c r="G19" s="36"/>
      <c r="H19" s="32"/>
      <c r="I19" s="86"/>
      <c r="J19" s="27"/>
      <c r="K19" s="76"/>
      <c r="L19" s="36"/>
      <c r="M19" s="32"/>
      <c r="N19" s="86"/>
      <c r="O19" s="64"/>
      <c r="Q19" s="115"/>
    </row>
    <row r="20" ht="20.1" customHeight="1" spans="1:17">
      <c r="A20" s="27"/>
      <c r="B20" s="28" t="s">
        <v>38</v>
      </c>
      <c r="C20" s="29"/>
      <c r="D20" s="36"/>
      <c r="E20" s="35"/>
      <c r="F20" s="36"/>
      <c r="G20" s="36"/>
      <c r="H20" s="32"/>
      <c r="I20" s="86"/>
      <c r="J20" s="27"/>
      <c r="K20" s="76"/>
      <c r="L20" s="36"/>
      <c r="M20" s="32"/>
      <c r="N20" s="86"/>
      <c r="O20" s="64"/>
      <c r="Q20" s="115"/>
    </row>
    <row r="21" ht="20.1" customHeight="1" spans="1:17">
      <c r="A21" s="27">
        <v>6</v>
      </c>
      <c r="B21" s="125">
        <v>43285</v>
      </c>
      <c r="C21" s="29" t="s">
        <v>30</v>
      </c>
      <c r="D21" s="36">
        <v>1424000</v>
      </c>
      <c r="E21" s="35">
        <v>43277</v>
      </c>
      <c r="F21" s="36">
        <v>1599638.57</v>
      </c>
      <c r="G21" s="36"/>
      <c r="H21" s="41">
        <v>0.015</v>
      </c>
      <c r="I21" s="86">
        <f>D21*0.015</f>
        <v>21360</v>
      </c>
      <c r="J21" s="27" t="s">
        <v>63</v>
      </c>
      <c r="K21" s="86">
        <v>932</v>
      </c>
      <c r="L21" s="36">
        <v>500</v>
      </c>
      <c r="M21" s="32" t="s">
        <v>68</v>
      </c>
      <c r="N21" s="128">
        <f>D21-I21-K21-L21-L22-N22</f>
        <v>396956.84</v>
      </c>
      <c r="O21" s="64"/>
      <c r="Q21" s="115"/>
    </row>
    <row r="22" ht="20.1" customHeight="1" spans="1:18">
      <c r="A22" s="27"/>
      <c r="B22" s="35"/>
      <c r="C22" s="29"/>
      <c r="D22" s="36"/>
      <c r="E22" s="35"/>
      <c r="F22" s="36"/>
      <c r="G22" s="36"/>
      <c r="H22" s="32"/>
      <c r="I22" s="86"/>
      <c r="J22" s="90" t="s">
        <v>69</v>
      </c>
      <c r="K22" s="76"/>
      <c r="L22" s="36"/>
      <c r="M22" s="32" t="s">
        <v>70</v>
      </c>
      <c r="N22" s="129">
        <v>1004251.16</v>
      </c>
      <c r="O22"/>
      <c r="Q22" s="115"/>
      <c r="R22" s="116"/>
    </row>
    <row r="23" ht="20.1" customHeight="1" spans="1:18">
      <c r="A23" s="27"/>
      <c r="B23" s="35"/>
      <c r="C23" s="29"/>
      <c r="D23" s="36"/>
      <c r="E23" s="35"/>
      <c r="F23" s="36"/>
      <c r="G23" s="36"/>
      <c r="H23" s="32"/>
      <c r="I23" s="86"/>
      <c r="J23" s="90"/>
      <c r="K23" s="76"/>
      <c r="L23" s="36"/>
      <c r="M23" s="32"/>
      <c r="N23" s="86"/>
      <c r="O23"/>
      <c r="Q23" s="115"/>
      <c r="R23" s="116"/>
    </row>
    <row r="24" ht="20.1" customHeight="1" spans="1:18">
      <c r="A24" s="27"/>
      <c r="B24" s="35"/>
      <c r="C24" s="29"/>
      <c r="D24" s="36"/>
      <c r="E24" s="35"/>
      <c r="F24" s="36"/>
      <c r="G24" s="36"/>
      <c r="H24" s="32"/>
      <c r="I24" s="86"/>
      <c r="J24" s="90"/>
      <c r="K24" s="76"/>
      <c r="L24" s="36"/>
      <c r="M24" s="32"/>
      <c r="N24" s="86"/>
      <c r="O24"/>
      <c r="Q24" s="115"/>
      <c r="R24" s="116"/>
    </row>
    <row r="25" ht="20.1" customHeight="1" spans="1:18">
      <c r="A25" s="27"/>
      <c r="B25" s="35"/>
      <c r="C25" s="29"/>
      <c r="D25" s="36"/>
      <c r="E25" s="35"/>
      <c r="F25" s="36"/>
      <c r="G25" s="36"/>
      <c r="H25" s="32"/>
      <c r="I25" s="86"/>
      <c r="J25" s="90"/>
      <c r="K25" s="76"/>
      <c r="L25" s="36"/>
      <c r="M25" s="32"/>
      <c r="N25" s="86"/>
      <c r="O25"/>
      <c r="Q25" s="115"/>
      <c r="R25" s="116"/>
    </row>
    <row r="26" ht="20.1" customHeight="1" spans="1:18">
      <c r="A26" s="27"/>
      <c r="B26" s="35"/>
      <c r="C26" s="29"/>
      <c r="D26" s="36"/>
      <c r="E26" s="35"/>
      <c r="F26" s="36"/>
      <c r="G26" s="36"/>
      <c r="H26" s="32"/>
      <c r="I26" s="86"/>
      <c r="J26" s="90"/>
      <c r="K26" s="76"/>
      <c r="L26" s="36"/>
      <c r="M26" s="32"/>
      <c r="N26" s="86"/>
      <c r="O26"/>
      <c r="Q26" s="115"/>
      <c r="R26" s="116"/>
    </row>
    <row r="27" ht="20.1" customHeight="1" spans="1:18">
      <c r="A27" s="27"/>
      <c r="B27" s="35"/>
      <c r="C27" s="29"/>
      <c r="D27" s="36"/>
      <c r="E27" s="35"/>
      <c r="F27" s="36"/>
      <c r="G27" s="36"/>
      <c r="H27" s="32"/>
      <c r="I27" s="86"/>
      <c r="J27" s="90"/>
      <c r="K27" s="76"/>
      <c r="L27" s="36"/>
      <c r="M27" s="32"/>
      <c r="N27" s="86"/>
      <c r="O27"/>
      <c r="Q27" s="115"/>
      <c r="R27" s="116"/>
    </row>
    <row r="28" ht="20.1" customHeight="1" spans="1:18">
      <c r="A28" s="27"/>
      <c r="B28" s="35"/>
      <c r="C28" s="29"/>
      <c r="D28" s="36"/>
      <c r="E28" s="35"/>
      <c r="F28" s="36"/>
      <c r="G28" s="36"/>
      <c r="H28" s="32"/>
      <c r="I28" s="86"/>
      <c r="J28" s="90"/>
      <c r="K28" s="76"/>
      <c r="L28" s="36"/>
      <c r="M28" s="32"/>
      <c r="N28" s="86"/>
      <c r="O28"/>
      <c r="Q28" s="115"/>
      <c r="R28" s="116"/>
    </row>
    <row r="29" ht="20.1" customHeight="1" spans="1:18">
      <c r="A29" s="27"/>
      <c r="B29" s="35"/>
      <c r="C29" s="29"/>
      <c r="D29" s="36"/>
      <c r="E29" s="35"/>
      <c r="F29" s="36"/>
      <c r="G29" s="36"/>
      <c r="H29" s="32"/>
      <c r="I29" s="86"/>
      <c r="J29" s="90"/>
      <c r="K29" s="76"/>
      <c r="L29" s="36"/>
      <c r="M29" s="32"/>
      <c r="N29" s="86"/>
      <c r="O29"/>
      <c r="Q29" s="115"/>
      <c r="R29" s="116"/>
    </row>
    <row r="30" ht="20.1" customHeight="1" spans="1:18">
      <c r="A30" s="27"/>
      <c r="B30" s="35"/>
      <c r="C30" s="29"/>
      <c r="D30" s="36"/>
      <c r="E30" s="35"/>
      <c r="F30" s="36"/>
      <c r="G30" s="36"/>
      <c r="H30" s="32"/>
      <c r="I30" s="86"/>
      <c r="J30" s="27"/>
      <c r="K30" s="76"/>
      <c r="L30" s="36"/>
      <c r="M30" s="32"/>
      <c r="N30" s="86"/>
      <c r="O30" s="64"/>
      <c r="P30" s="1">
        <f>D33/C4</f>
        <v>0.942510522923839</v>
      </c>
      <c r="Q30" s="28" t="s">
        <v>38</v>
      </c>
      <c r="R30" s="116"/>
    </row>
    <row r="31" ht="20.1" customHeight="1" spans="1:19">
      <c r="A31" s="27"/>
      <c r="B31" s="35"/>
      <c r="C31" s="29"/>
      <c r="D31" s="36"/>
      <c r="E31" s="35"/>
      <c r="F31" s="36"/>
      <c r="G31" s="36"/>
      <c r="H31" s="32"/>
      <c r="I31" s="86"/>
      <c r="J31" s="27"/>
      <c r="K31" s="76"/>
      <c r="L31" s="36"/>
      <c r="M31" s="32"/>
      <c r="N31" s="86"/>
      <c r="O31" s="64"/>
      <c r="P31" s="91"/>
      <c r="Q31" s="91"/>
      <c r="R31" s="91"/>
      <c r="S31" s="91"/>
    </row>
    <row r="32" ht="20.1" customHeight="1" spans="1:18">
      <c r="A32" s="27"/>
      <c r="B32" s="35"/>
      <c r="C32" s="29"/>
      <c r="D32" s="36"/>
      <c r="E32" s="35"/>
      <c r="F32" s="36"/>
      <c r="G32" s="36"/>
      <c r="H32" s="32"/>
      <c r="I32" s="86"/>
      <c r="J32" s="27"/>
      <c r="K32" s="76"/>
      <c r="L32" s="36"/>
      <c r="M32" s="32"/>
      <c r="N32" s="86"/>
      <c r="O32" s="64"/>
      <c r="P32"/>
      <c r="Q32" s="1"/>
      <c r="R32" s="1"/>
    </row>
    <row r="33" ht="20.1" customHeight="1" spans="1:21">
      <c r="A33" s="15" t="s">
        <v>39</v>
      </c>
      <c r="B33" s="15"/>
      <c r="C33" s="42" t="s">
        <v>40</v>
      </c>
      <c r="D33" s="43">
        <f>SUM(D7:D32)</f>
        <v>15819000</v>
      </c>
      <c r="E33" s="44" t="s">
        <v>40</v>
      </c>
      <c r="F33" s="43">
        <f>SUM(F7:F32)</f>
        <v>16832013.75</v>
      </c>
      <c r="G33" s="43"/>
      <c r="H33" s="44" t="s">
        <v>40</v>
      </c>
      <c r="I33" s="43">
        <f>SUM(I7:I32)</f>
        <v>237285</v>
      </c>
      <c r="J33" s="44" t="s">
        <v>40</v>
      </c>
      <c r="K33" s="43">
        <f>SUM(K7:K32)</f>
        <v>9805.23</v>
      </c>
      <c r="L33" s="43">
        <f>SUM(L7:L32)</f>
        <v>8200</v>
      </c>
      <c r="M33" s="44" t="s">
        <v>40</v>
      </c>
      <c r="N33" s="43">
        <f>SUM(N7:N32)</f>
        <v>15563709.77</v>
      </c>
      <c r="O33" s="92"/>
      <c r="Q33" s="117"/>
      <c r="R33" s="116"/>
      <c r="S33" s="111"/>
      <c r="T33" s="111"/>
      <c r="U33" s="111"/>
    </row>
    <row r="34" ht="27.75" customHeight="1" spans="1:21">
      <c r="A34" s="45" t="s">
        <v>71</v>
      </c>
      <c r="B34" s="45"/>
      <c r="C34" s="45" t="s">
        <v>72</v>
      </c>
      <c r="D34" s="45"/>
      <c r="E34" s="46">
        <f>E35+K34</f>
        <v>1401208</v>
      </c>
      <c r="F34" s="47"/>
      <c r="G34" s="48"/>
      <c r="H34" s="45" t="s">
        <v>73</v>
      </c>
      <c r="I34" s="45"/>
      <c r="J34" s="45" t="s">
        <v>42</v>
      </c>
      <c r="K34" s="93">
        <f>N21</f>
        <v>396956.84</v>
      </c>
      <c r="L34" s="93"/>
      <c r="M34" s="93"/>
      <c r="N34" s="93"/>
      <c r="O34" s="94"/>
      <c r="P34" s="94"/>
      <c r="Q34" s="118"/>
      <c r="S34" s="119"/>
      <c r="T34" s="119"/>
      <c r="U34" s="119"/>
    </row>
    <row r="35" ht="27.75" customHeight="1" spans="1:21">
      <c r="A35" s="45"/>
      <c r="B35" s="45"/>
      <c r="C35" s="45" t="s">
        <v>74</v>
      </c>
      <c r="D35" s="45"/>
      <c r="E35" s="49">
        <f>N22</f>
        <v>1004251.16</v>
      </c>
      <c r="F35" s="50"/>
      <c r="G35" s="51"/>
      <c r="H35" s="45"/>
      <c r="I35" s="45"/>
      <c r="J35" s="45" t="s">
        <v>45</v>
      </c>
      <c r="K35" s="95" t="s">
        <v>75</v>
      </c>
      <c r="L35" s="95"/>
      <c r="M35" s="95"/>
      <c r="N35" s="95"/>
      <c r="O35" s="94"/>
      <c r="P35" s="94"/>
      <c r="Q35" s="120" t="s">
        <v>44</v>
      </c>
      <c r="R35" s="120"/>
      <c r="S35" s="120"/>
      <c r="T35" s="120"/>
      <c r="U35" s="120"/>
    </row>
    <row r="36" ht="43.5" customHeight="1" spans="1:21">
      <c r="A36" s="45" t="s">
        <v>48</v>
      </c>
      <c r="B36" s="45"/>
      <c r="C36" s="52" t="s">
        <v>76</v>
      </c>
      <c r="D36" s="53"/>
      <c r="E36" s="53"/>
      <c r="F36" s="53"/>
      <c r="G36" s="53"/>
      <c r="H36" s="54"/>
      <c r="I36" s="45" t="s">
        <v>50</v>
      </c>
      <c r="J36" s="45"/>
      <c r="K36" s="96" t="s">
        <v>51</v>
      </c>
      <c r="L36" s="97"/>
      <c r="M36" s="97"/>
      <c r="N36" s="98"/>
      <c r="O36" s="64"/>
      <c r="P36" s="99" t="e">
        <f>#REF!/C3</f>
        <v>#REF!</v>
      </c>
      <c r="Q36" s="120" t="s">
        <v>46</v>
      </c>
      <c r="R36" s="120"/>
      <c r="S36" s="120"/>
      <c r="T36" s="120"/>
      <c r="U36" s="120"/>
    </row>
    <row r="37" ht="43.5" customHeight="1" spans="1:20">
      <c r="A37" s="45" t="s">
        <v>77</v>
      </c>
      <c r="B37" s="45"/>
      <c r="C37" s="55"/>
      <c r="D37" s="55"/>
      <c r="E37" s="55"/>
      <c r="F37" s="55"/>
      <c r="G37" s="55"/>
      <c r="H37" s="55"/>
      <c r="I37" s="45" t="s">
        <v>52</v>
      </c>
      <c r="J37" s="45"/>
      <c r="K37" s="100"/>
      <c r="L37" s="101"/>
      <c r="M37" s="101"/>
      <c r="N37" s="102"/>
      <c r="O37" s="64"/>
      <c r="P37" s="103" t="s">
        <v>47</v>
      </c>
      <c r="Q37" s="116"/>
      <c r="R37" s="116"/>
      <c r="T37" s="3">
        <v>13890815.21</v>
      </c>
    </row>
    <row r="38" ht="43.5" customHeight="1" spans="1:17">
      <c r="A38" s="45" t="s">
        <v>78</v>
      </c>
      <c r="B38" s="45"/>
      <c r="C38" s="56"/>
      <c r="D38" s="56"/>
      <c r="E38" s="56"/>
      <c r="F38" s="56"/>
      <c r="G38" s="56"/>
      <c r="H38" s="56"/>
      <c r="I38" s="45" t="s">
        <v>53</v>
      </c>
      <c r="J38" s="45"/>
      <c r="K38" s="100"/>
      <c r="L38" s="101"/>
      <c r="M38" s="101"/>
      <c r="N38" s="102"/>
      <c r="O38" s="64"/>
      <c r="Q38" s="118"/>
    </row>
    <row r="39" ht="43.5" customHeight="1" spans="1:17">
      <c r="A39" s="45" t="s">
        <v>54</v>
      </c>
      <c r="B39" s="45"/>
      <c r="C39" s="56"/>
      <c r="D39" s="56"/>
      <c r="E39" s="56"/>
      <c r="F39" s="56"/>
      <c r="G39" s="56"/>
      <c r="H39" s="56"/>
      <c r="I39" s="45" t="s">
        <v>67</v>
      </c>
      <c r="J39" s="45"/>
      <c r="K39" s="100"/>
      <c r="L39" s="101"/>
      <c r="M39" s="101"/>
      <c r="N39" s="102"/>
      <c r="O39" s="64"/>
      <c r="Q39" s="118"/>
    </row>
    <row r="40" ht="14.25" customHeight="1" spans="15:21">
      <c r="O40" s="94"/>
      <c r="P40" s="94"/>
      <c r="Q40" s="118"/>
      <c r="S40" s="119"/>
      <c r="T40" s="119"/>
      <c r="U40" s="119"/>
    </row>
    <row r="41" ht="14.25" customHeight="1" spans="15:21">
      <c r="O41" s="94"/>
      <c r="P41" s="94"/>
      <c r="Q41" s="118"/>
      <c r="S41" s="119"/>
      <c r="T41" s="119"/>
      <c r="U41" s="119"/>
    </row>
    <row r="42" s="3" customFormat="1" spans="1:17">
      <c r="A42" s="1"/>
      <c r="B42" s="4"/>
      <c r="C42" s="1"/>
      <c r="D42" s="5"/>
      <c r="E42" s="4"/>
      <c r="F42" s="5"/>
      <c r="G42" s="5"/>
      <c r="H42" s="1"/>
      <c r="I42" s="5"/>
      <c r="J42" s="1"/>
      <c r="K42" s="5"/>
      <c r="L42" s="5"/>
      <c r="M42" s="1"/>
      <c r="N42" s="5"/>
      <c r="O42" s="64"/>
      <c r="Q42" s="118"/>
    </row>
    <row r="43" s="3" customFormat="1" ht="26.25" customHeight="1" spans="1:18">
      <c r="A43" s="1"/>
      <c r="B43" s="4"/>
      <c r="C43"/>
      <c r="D43" s="5"/>
      <c r="E43" s="4"/>
      <c r="F43" s="5"/>
      <c r="G43" s="5"/>
      <c r="H43" s="1"/>
      <c r="I43" s="5"/>
      <c r="J43" s="1"/>
      <c r="K43" s="5"/>
      <c r="L43" s="5"/>
      <c r="M43" s="1"/>
      <c r="N43" s="5"/>
      <c r="O43" s="64"/>
      <c r="Q43" s="94"/>
      <c r="R43" s="121"/>
    </row>
    <row r="44" s="3" customFormat="1" ht="26.25" customHeight="1" spans="1:18">
      <c r="A44" s="1"/>
      <c r="B44" s="4"/>
      <c r="C44" s="1"/>
      <c r="D44" s="5"/>
      <c r="E44" s="4"/>
      <c r="F44" s="5"/>
      <c r="G44" s="5"/>
      <c r="H44" s="1"/>
      <c r="I44" s="5"/>
      <c r="J44" s="1"/>
      <c r="K44" s="5"/>
      <c r="L44" s="5"/>
      <c r="M44" s="1"/>
      <c r="N44" s="5"/>
      <c r="O44" s="64"/>
      <c r="Q44" s="94"/>
      <c r="R44" s="121"/>
    </row>
    <row r="45" ht="26.25" customHeight="1" spans="15:18">
      <c r="O45" s="64"/>
      <c r="P45" s="3"/>
      <c r="Q45" s="122"/>
      <c r="R45" s="123"/>
    </row>
    <row r="46" spans="15:16">
      <c r="O46" s="64"/>
      <c r="P46" s="3"/>
    </row>
    <row r="47" spans="15:16">
      <c r="O47" s="64"/>
      <c r="P47" s="3"/>
    </row>
    <row r="48" spans="15:16">
      <c r="O48" s="64"/>
      <c r="P48" s="3"/>
    </row>
    <row r="78" spans="2:2">
      <c r="B78"/>
    </row>
  </sheetData>
  <mergeCells count="47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33:B33"/>
    <mergeCell ref="C34:D34"/>
    <mergeCell ref="E34:G34"/>
    <mergeCell ref="K34:N34"/>
    <mergeCell ref="C35:D35"/>
    <mergeCell ref="E35:G35"/>
    <mergeCell ref="K35:N35"/>
    <mergeCell ref="Q35:U35"/>
    <mergeCell ref="A36:B36"/>
    <mergeCell ref="C36:H36"/>
    <mergeCell ref="I36:J36"/>
    <mergeCell ref="K36:N36"/>
    <mergeCell ref="Q36:U36"/>
    <mergeCell ref="A37:B37"/>
    <mergeCell ref="C37:H37"/>
    <mergeCell ref="I37:J37"/>
    <mergeCell ref="K37:N37"/>
    <mergeCell ref="A38:B38"/>
    <mergeCell ref="C38:H38"/>
    <mergeCell ref="I38:J38"/>
    <mergeCell ref="K38:N38"/>
    <mergeCell ref="A39:B39"/>
    <mergeCell ref="C39:H39"/>
    <mergeCell ref="I39:J39"/>
    <mergeCell ref="K39:N39"/>
    <mergeCell ref="A5:A6"/>
    <mergeCell ref="N5:N6"/>
    <mergeCell ref="N17:N18"/>
    <mergeCell ref="A34:B35"/>
    <mergeCell ref="H34:I35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abSelected="1" topLeftCell="A19" workbookViewId="0">
      <selection activeCell="G29" sqref="G29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5" style="5" customWidth="1"/>
    <col min="5" max="5" width="6.625" style="4" customWidth="1"/>
    <col min="6" max="6" width="11.375" style="5" customWidth="1"/>
    <col min="7" max="7" width="12.25" style="5" customWidth="1"/>
    <col min="8" max="8" width="5.125" style="1" customWidth="1"/>
    <col min="9" max="9" width="10.5" style="5" customWidth="1"/>
    <col min="10" max="10" width="4.5" style="1" customWidth="1"/>
    <col min="11" max="11" width="6.375" style="5" customWidth="1"/>
    <col min="12" max="12" width="9.125" style="5" customWidth="1"/>
    <col min="13" max="13" width="6.125" style="1" customWidth="1"/>
    <col min="14" max="14" width="11.375" style="5" customWidth="1"/>
    <col min="15" max="15" width="6.25" style="1" customWidth="1"/>
    <col min="16" max="16" width="14.875" style="1" customWidth="1"/>
    <col min="17" max="17" width="11.875" style="3" customWidth="1"/>
    <col min="18" max="18" width="3.125" style="3" customWidth="1"/>
    <col min="19" max="19" width="10" style="3" customWidth="1"/>
    <col min="20" max="21" width="23.75" style="3" customWidth="1"/>
    <col min="22" max="22" width="9" style="1"/>
    <col min="23" max="23" width="15.125" style="1" customWidth="1"/>
    <col min="24" max="24" width="20.125" style="1" customWidth="1"/>
    <col min="25" max="25" width="21.875" style="1" customWidth="1"/>
    <col min="26" max="26" width="16.5" style="1" customWidth="1"/>
    <col min="27" max="16384" width="9" style="1"/>
  </cols>
  <sheetData>
    <row r="1" s="1" customFormat="1" ht="24.95" customHeight="1" spans="1:21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104" t="s">
        <v>1</v>
      </c>
      <c r="R1" s="3"/>
      <c r="S1" s="3"/>
      <c r="T1" s="3"/>
      <c r="U1" s="3"/>
    </row>
    <row r="2" s="1" customFormat="1" ht="26.1" customHeight="1" spans="1:40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57"/>
      <c r="L2" s="7" t="s">
        <v>4</v>
      </c>
      <c r="M2" s="7"/>
      <c r="N2" s="58" t="s">
        <v>5</v>
      </c>
      <c r="O2" s="59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</row>
    <row r="3" s="1" customFormat="1" ht="26.1" customHeight="1" spans="1:40">
      <c r="A3" s="7" t="s">
        <v>6</v>
      </c>
      <c r="B3" s="7"/>
      <c r="C3" s="10">
        <v>18346861</v>
      </c>
      <c r="D3" s="11"/>
      <c r="E3" s="11"/>
      <c r="F3" s="12"/>
      <c r="G3" s="13" t="s">
        <v>7</v>
      </c>
      <c r="H3" s="14" t="s">
        <v>8</v>
      </c>
      <c r="I3" s="61"/>
      <c r="J3" s="61"/>
      <c r="K3" s="62"/>
      <c r="L3" s="7" t="s">
        <v>9</v>
      </c>
      <c r="M3" s="7"/>
      <c r="N3" s="63" t="s">
        <v>61</v>
      </c>
      <c r="O3" s="64"/>
      <c r="P3" s="65" t="s">
        <v>5</v>
      </c>
      <c r="Q3" s="105">
        <v>25</v>
      </c>
      <c r="R3" s="105">
        <v>3029</v>
      </c>
      <c r="S3" s="106" t="s">
        <v>3</v>
      </c>
      <c r="T3" s="107" t="s">
        <v>32</v>
      </c>
      <c r="U3" s="108">
        <v>18346861</v>
      </c>
      <c r="V3" s="109" t="s">
        <v>33</v>
      </c>
      <c r="W3" s="109" t="s">
        <v>62</v>
      </c>
      <c r="X3" s="110" t="s">
        <v>35</v>
      </c>
      <c r="Y3" s="124" t="s">
        <v>10</v>
      </c>
      <c r="Z3" s="124" t="s">
        <v>36</v>
      </c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</row>
    <row r="4" s="1" customFormat="1" ht="23.25" customHeight="1" spans="1:40">
      <c r="A4" s="7" t="s">
        <v>13</v>
      </c>
      <c r="B4" s="7"/>
      <c r="C4" s="10">
        <v>16783897.49</v>
      </c>
      <c r="D4" s="11"/>
      <c r="E4" s="11"/>
      <c r="F4" s="12"/>
      <c r="G4" s="13" t="s">
        <v>14</v>
      </c>
      <c r="H4" s="14"/>
      <c r="I4" s="61"/>
      <c r="J4" s="61"/>
      <c r="K4" s="62"/>
      <c r="L4" s="7" t="s">
        <v>15</v>
      </c>
      <c r="M4" s="7"/>
      <c r="N4" s="66">
        <v>3029</v>
      </c>
      <c r="O4" s="64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</row>
    <row r="5" s="1" customFormat="1" ht="26.1" customHeight="1" spans="1:40">
      <c r="A5" s="15" t="s">
        <v>16</v>
      </c>
      <c r="B5" s="15" t="s">
        <v>17</v>
      </c>
      <c r="C5" s="15"/>
      <c r="D5" s="15"/>
      <c r="E5" s="15" t="s">
        <v>18</v>
      </c>
      <c r="F5" s="15"/>
      <c r="G5" s="16" t="s">
        <v>57</v>
      </c>
      <c r="H5" s="15" t="s">
        <v>20</v>
      </c>
      <c r="I5" s="15"/>
      <c r="J5" s="15" t="s">
        <v>21</v>
      </c>
      <c r="K5" s="15"/>
      <c r="L5" s="15" t="s">
        <v>22</v>
      </c>
      <c r="M5" s="15"/>
      <c r="N5" s="16" t="s">
        <v>23</v>
      </c>
      <c r="O5" s="64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</row>
    <row r="6" s="1" customFormat="1" ht="26.1" customHeight="1" spans="1:40">
      <c r="A6" s="15"/>
      <c r="B6" s="17" t="s">
        <v>24</v>
      </c>
      <c r="C6" s="15" t="s">
        <v>25</v>
      </c>
      <c r="D6" s="16" t="s">
        <v>26</v>
      </c>
      <c r="E6" s="17" t="s">
        <v>24</v>
      </c>
      <c r="F6" s="16" t="s">
        <v>26</v>
      </c>
      <c r="G6" s="16" t="s">
        <v>26</v>
      </c>
      <c r="H6" s="15" t="s">
        <v>27</v>
      </c>
      <c r="I6" s="16" t="s">
        <v>26</v>
      </c>
      <c r="J6" s="15" t="s">
        <v>28</v>
      </c>
      <c r="K6" s="16" t="s">
        <v>26</v>
      </c>
      <c r="L6" s="16" t="s">
        <v>26</v>
      </c>
      <c r="M6" s="15" t="s">
        <v>29</v>
      </c>
      <c r="N6" s="16"/>
      <c r="O6" s="64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</row>
    <row r="7" s="1" customFormat="1" ht="30" customHeight="1" spans="1:40">
      <c r="A7" s="15">
        <v>1</v>
      </c>
      <c r="B7" s="18">
        <v>42654</v>
      </c>
      <c r="C7" s="19" t="s">
        <v>30</v>
      </c>
      <c r="D7" s="20">
        <v>3060000</v>
      </c>
      <c r="E7" s="21">
        <v>42641</v>
      </c>
      <c r="F7" s="20">
        <v>6222767.99</v>
      </c>
      <c r="G7" s="20">
        <v>4720218.21</v>
      </c>
      <c r="H7" s="22">
        <v>0.015</v>
      </c>
      <c r="I7" s="67">
        <f>H7*D7</f>
        <v>45900</v>
      </c>
      <c r="J7" s="68"/>
      <c r="K7" s="67"/>
      <c r="L7" s="20">
        <v>2200</v>
      </c>
      <c r="M7" s="69"/>
      <c r="N7" s="70">
        <f t="shared" ref="N7:N12" si="0">D7-I7-K7-L7</f>
        <v>3011900</v>
      </c>
      <c r="O7" s="64"/>
      <c r="P7" s="7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</row>
    <row r="8" s="1" customFormat="1" ht="23.25" customHeight="1" spans="1:40">
      <c r="A8" s="15"/>
      <c r="B8" s="23"/>
      <c r="C8" s="19"/>
      <c r="D8" s="24"/>
      <c r="E8" s="17"/>
      <c r="F8" s="24"/>
      <c r="G8" s="24"/>
      <c r="H8" s="16"/>
      <c r="I8" s="72"/>
      <c r="J8" s="15"/>
      <c r="K8" s="72"/>
      <c r="L8" s="24"/>
      <c r="M8" s="73" t="s">
        <v>31</v>
      </c>
      <c r="N8" s="74"/>
      <c r="O8" s="64"/>
      <c r="P8" s="75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</row>
    <row r="9" s="1" customFormat="1" ht="8.25" customHeight="1" spans="1:21">
      <c r="A9" s="15"/>
      <c r="B9" s="25"/>
      <c r="C9" s="19"/>
      <c r="D9" s="24"/>
      <c r="E9" s="17"/>
      <c r="F9" s="24"/>
      <c r="G9" s="24"/>
      <c r="H9" s="16"/>
      <c r="I9" s="72"/>
      <c r="J9" s="73"/>
      <c r="K9" s="72"/>
      <c r="L9" s="24"/>
      <c r="M9" s="16"/>
      <c r="N9" s="74"/>
      <c r="O9" s="64"/>
      <c r="P9" s="5"/>
      <c r="Q9" s="112"/>
      <c r="R9" s="111"/>
      <c r="S9" s="111"/>
      <c r="T9" s="111"/>
      <c r="U9" s="111"/>
    </row>
    <row r="10" s="1" customFormat="1" ht="20.1" customHeight="1" spans="1:21">
      <c r="A10" s="15">
        <v>2</v>
      </c>
      <c r="B10" s="18">
        <v>42667</v>
      </c>
      <c r="C10" s="19" t="s">
        <v>30</v>
      </c>
      <c r="D10" s="20">
        <v>2850000</v>
      </c>
      <c r="E10" s="17"/>
      <c r="F10" s="24"/>
      <c r="G10" s="20">
        <v>5892814.21</v>
      </c>
      <c r="H10" s="26">
        <v>0.015</v>
      </c>
      <c r="I10" s="67">
        <f t="shared" ref="I10:I15" si="1">D10*0.015</f>
        <v>42750</v>
      </c>
      <c r="J10" s="15"/>
      <c r="K10" s="72">
        <v>0</v>
      </c>
      <c r="L10" s="24">
        <v>0</v>
      </c>
      <c r="M10" s="16"/>
      <c r="N10" s="70">
        <f t="shared" si="0"/>
        <v>2807250</v>
      </c>
      <c r="O10" s="64"/>
      <c r="Q10" s="111"/>
      <c r="R10" s="111"/>
      <c r="S10" s="111"/>
      <c r="T10" s="111"/>
      <c r="U10" s="111"/>
    </row>
    <row r="11" s="2" customFormat="1" ht="8.25" customHeight="1" spans="1:21">
      <c r="A11" s="27"/>
      <c r="B11" s="28"/>
      <c r="C11" s="29"/>
      <c r="D11" s="30"/>
      <c r="E11" s="31"/>
      <c r="F11" s="30"/>
      <c r="G11" s="30"/>
      <c r="H11" s="32"/>
      <c r="I11" s="76"/>
      <c r="J11" s="77"/>
      <c r="K11" s="76"/>
      <c r="L11" s="30"/>
      <c r="M11" s="32"/>
      <c r="N11" s="78"/>
      <c r="O11" s="79"/>
      <c r="P11" s="80"/>
      <c r="Q11" s="113"/>
      <c r="R11" s="114"/>
      <c r="S11" s="114"/>
      <c r="T11" s="114"/>
      <c r="U11" s="114"/>
    </row>
    <row r="12" s="1" customFormat="1" ht="20.1" customHeight="1" spans="1:21">
      <c r="A12" s="15">
        <v>3</v>
      </c>
      <c r="B12" s="18">
        <v>42752</v>
      </c>
      <c r="C12" s="19" t="s">
        <v>30</v>
      </c>
      <c r="D12" s="20">
        <v>4505000</v>
      </c>
      <c r="E12" s="23">
        <v>42725</v>
      </c>
      <c r="F12" s="20">
        <v>6321654</v>
      </c>
      <c r="G12" s="20">
        <v>11502796.88</v>
      </c>
      <c r="H12" s="26">
        <v>0.015</v>
      </c>
      <c r="I12" s="67">
        <f t="shared" si="1"/>
        <v>67575</v>
      </c>
      <c r="J12" s="15"/>
      <c r="K12" s="67">
        <v>0</v>
      </c>
      <c r="L12" s="20">
        <v>5000</v>
      </c>
      <c r="M12" s="16"/>
      <c r="N12" s="70">
        <f t="shared" si="0"/>
        <v>4432425</v>
      </c>
      <c r="O12" s="64"/>
      <c r="Q12" s="111"/>
      <c r="R12" s="111"/>
      <c r="S12" s="111"/>
      <c r="T12" s="111"/>
      <c r="U12" s="111"/>
    </row>
    <row r="13" s="1" customFormat="1" ht="20.1" customHeight="1" spans="1:21">
      <c r="A13" s="15"/>
      <c r="B13" s="23"/>
      <c r="C13" s="19"/>
      <c r="D13" s="24"/>
      <c r="E13" s="17"/>
      <c r="F13" s="24"/>
      <c r="G13" s="24"/>
      <c r="H13" s="16"/>
      <c r="I13" s="72"/>
      <c r="J13" s="15"/>
      <c r="K13" s="72"/>
      <c r="L13" s="24"/>
      <c r="M13" s="73" t="s">
        <v>59</v>
      </c>
      <c r="N13" s="67"/>
      <c r="O13" s="64"/>
      <c r="Q13" s="111"/>
      <c r="R13" s="111"/>
      <c r="S13" s="111"/>
      <c r="T13" s="111"/>
      <c r="U13" s="111"/>
    </row>
    <row r="14" s="1" customFormat="1" ht="6.75" customHeight="1" spans="1:21">
      <c r="A14" s="27"/>
      <c r="B14" s="28"/>
      <c r="C14" s="29"/>
      <c r="D14" s="30"/>
      <c r="E14" s="31"/>
      <c r="F14" s="30"/>
      <c r="G14" s="30"/>
      <c r="H14" s="32"/>
      <c r="I14" s="76"/>
      <c r="J14" s="77"/>
      <c r="K14" s="76"/>
      <c r="L14" s="30"/>
      <c r="M14" s="32"/>
      <c r="N14" s="78"/>
      <c r="O14" s="64"/>
      <c r="Q14" s="3"/>
      <c r="R14" s="3"/>
      <c r="S14" s="3"/>
      <c r="T14" s="3"/>
      <c r="U14" s="3"/>
    </row>
    <row r="15" s="1" customFormat="1" ht="20.1" customHeight="1" spans="1:21">
      <c r="A15" s="15">
        <v>4</v>
      </c>
      <c r="B15" s="18">
        <v>42849</v>
      </c>
      <c r="C15" s="19" t="s">
        <v>30</v>
      </c>
      <c r="D15" s="20">
        <v>1500000</v>
      </c>
      <c r="E15" s="23"/>
      <c r="F15" s="20"/>
      <c r="G15" s="20">
        <v>11200053.21</v>
      </c>
      <c r="H15" s="26">
        <v>0.015</v>
      </c>
      <c r="I15" s="67">
        <f t="shared" si="1"/>
        <v>22500</v>
      </c>
      <c r="J15" s="15" t="s">
        <v>63</v>
      </c>
      <c r="K15" s="67">
        <v>7307.43</v>
      </c>
      <c r="L15" s="20">
        <v>0</v>
      </c>
      <c r="M15" s="16"/>
      <c r="N15" s="70">
        <f>D15-I15-K15-L15</f>
        <v>1470192.57</v>
      </c>
      <c r="O15" s="64"/>
      <c r="Q15" s="111"/>
      <c r="R15" s="111"/>
      <c r="S15" s="111"/>
      <c r="T15" s="111"/>
      <c r="U15" s="111"/>
    </row>
    <row r="16" s="1" customFormat="1" ht="9.75" customHeight="1" spans="1:21">
      <c r="A16" s="27"/>
      <c r="B16" s="28"/>
      <c r="C16" s="29"/>
      <c r="D16" s="30"/>
      <c r="E16" s="31"/>
      <c r="F16" s="30"/>
      <c r="G16" s="30"/>
      <c r="H16" s="32"/>
      <c r="I16" s="76"/>
      <c r="J16" s="77"/>
      <c r="K16" s="76"/>
      <c r="L16" s="30"/>
      <c r="M16" s="32"/>
      <c r="N16" s="78"/>
      <c r="O16" s="64"/>
      <c r="Q16" s="3"/>
      <c r="R16" s="3"/>
      <c r="S16" s="3"/>
      <c r="T16" s="3"/>
      <c r="U16" s="3"/>
    </row>
    <row r="17" s="1" customFormat="1" ht="27" customHeight="1" spans="1:21">
      <c r="A17" s="15">
        <v>5</v>
      </c>
      <c r="B17" s="18">
        <v>42997</v>
      </c>
      <c r="C17" s="19" t="s">
        <v>30</v>
      </c>
      <c r="D17" s="20">
        <v>2480000</v>
      </c>
      <c r="E17" s="23">
        <v>42990</v>
      </c>
      <c r="F17" s="20">
        <v>2687953.19</v>
      </c>
      <c r="G17" s="33">
        <v>13890815.21</v>
      </c>
      <c r="H17" s="34">
        <v>0.015</v>
      </c>
      <c r="I17" s="81">
        <f>D17*0.015</f>
        <v>37200</v>
      </c>
      <c r="J17" s="7" t="s">
        <v>63</v>
      </c>
      <c r="K17" s="81">
        <v>1565.8</v>
      </c>
      <c r="L17" s="33">
        <v>500</v>
      </c>
      <c r="M17" s="37"/>
      <c r="N17" s="82">
        <f>D17-I17-K17-L17-L18</f>
        <v>2440734.2</v>
      </c>
      <c r="O17" s="64"/>
      <c r="Q17" s="112"/>
      <c r="R17" s="111"/>
      <c r="S17" s="111"/>
      <c r="T17" s="111"/>
      <c r="U17" s="111"/>
    </row>
    <row r="18" s="1" customFormat="1" ht="20.1" customHeight="1" spans="1:21">
      <c r="A18" s="27"/>
      <c r="B18" s="35"/>
      <c r="C18" s="29"/>
      <c r="D18" s="36"/>
      <c r="E18" s="35"/>
      <c r="F18" s="36"/>
      <c r="G18" s="33"/>
      <c r="H18" s="37"/>
      <c r="I18" s="81"/>
      <c r="J18" s="83" t="s">
        <v>65</v>
      </c>
      <c r="K18" s="84"/>
      <c r="L18" s="33"/>
      <c r="M18" s="37"/>
      <c r="N18" s="85"/>
      <c r="O18" s="64"/>
      <c r="Q18" s="115"/>
      <c r="R18" s="3"/>
      <c r="S18" s="3"/>
      <c r="T18" s="3"/>
      <c r="U18" s="3"/>
    </row>
    <row r="19" s="1" customFormat="1" ht="20.1" customHeight="1" spans="1:21">
      <c r="A19" s="27"/>
      <c r="B19" s="35"/>
      <c r="C19" s="29"/>
      <c r="D19" s="36"/>
      <c r="E19" s="35"/>
      <c r="F19" s="36"/>
      <c r="G19" s="36"/>
      <c r="H19" s="32"/>
      <c r="I19" s="86"/>
      <c r="J19" s="27"/>
      <c r="K19" s="76"/>
      <c r="L19" s="36"/>
      <c r="M19" s="32"/>
      <c r="N19" s="86"/>
      <c r="O19" s="64"/>
      <c r="Q19" s="115"/>
      <c r="R19" s="3"/>
      <c r="S19" s="3"/>
      <c r="T19" s="3"/>
      <c r="U19" s="3"/>
    </row>
    <row r="20" s="1" customFormat="1" ht="20.1" customHeight="1" spans="1:21">
      <c r="A20" s="27"/>
      <c r="B20" s="28"/>
      <c r="C20" s="29"/>
      <c r="D20" s="36"/>
      <c r="E20" s="35"/>
      <c r="F20" s="36"/>
      <c r="G20" s="36"/>
      <c r="H20" s="32"/>
      <c r="I20" s="86"/>
      <c r="J20" s="27"/>
      <c r="K20" s="76"/>
      <c r="L20" s="36"/>
      <c r="M20" s="32"/>
      <c r="N20" s="86"/>
      <c r="O20" s="64"/>
      <c r="Q20" s="115"/>
      <c r="R20" s="3"/>
      <c r="S20" s="3"/>
      <c r="T20" s="3"/>
      <c r="U20" s="3"/>
    </row>
    <row r="21" s="1" customFormat="1" ht="20.1" customHeight="1" spans="1:21">
      <c r="A21" s="7">
        <v>6</v>
      </c>
      <c r="B21" s="38">
        <v>43285</v>
      </c>
      <c r="C21" s="39" t="s">
        <v>30</v>
      </c>
      <c r="D21" s="33">
        <v>1424000</v>
      </c>
      <c r="E21" s="40">
        <v>43277</v>
      </c>
      <c r="F21" s="33">
        <v>1599638.57</v>
      </c>
      <c r="G21" s="33"/>
      <c r="H21" s="34">
        <v>0.015</v>
      </c>
      <c r="I21" s="81">
        <f>D21*0.015</f>
        <v>21360</v>
      </c>
      <c r="J21" s="7" t="s">
        <v>63</v>
      </c>
      <c r="K21" s="81">
        <v>932</v>
      </c>
      <c r="L21" s="33">
        <v>500</v>
      </c>
      <c r="M21" s="37" t="s">
        <v>68</v>
      </c>
      <c r="N21" s="87">
        <f>D21-I21-K21-L21-L22-N22</f>
        <v>396956.84</v>
      </c>
      <c r="O21" s="64"/>
      <c r="Q21" s="115"/>
      <c r="R21" s="3"/>
      <c r="S21" s="3"/>
      <c r="T21" s="3"/>
      <c r="U21" s="3"/>
    </row>
    <row r="22" s="1" customFormat="1" ht="20.1" customHeight="1" spans="1:21">
      <c r="A22" s="7"/>
      <c r="B22" s="40"/>
      <c r="C22" s="39"/>
      <c r="D22" s="33"/>
      <c r="E22" s="40"/>
      <c r="F22" s="33"/>
      <c r="G22" s="33"/>
      <c r="H22" s="37"/>
      <c r="I22" s="81"/>
      <c r="J22" s="88" t="s">
        <v>69</v>
      </c>
      <c r="K22" s="84"/>
      <c r="L22" s="33"/>
      <c r="M22" s="37" t="s">
        <v>70</v>
      </c>
      <c r="N22" s="89">
        <v>1004251.16</v>
      </c>
      <c r="O22"/>
      <c r="Q22" s="115"/>
      <c r="R22" s="116"/>
      <c r="S22" s="3"/>
      <c r="T22" s="3"/>
      <c r="U22" s="3"/>
    </row>
    <row r="23" s="1" customFormat="1" ht="20.1" customHeight="1" spans="1:21">
      <c r="A23" s="27"/>
      <c r="B23" s="35"/>
      <c r="C23" s="29"/>
      <c r="D23" s="36"/>
      <c r="E23" s="35"/>
      <c r="F23" s="36"/>
      <c r="G23" s="36"/>
      <c r="H23" s="32"/>
      <c r="I23" s="86"/>
      <c r="J23" s="90"/>
      <c r="K23" s="76"/>
      <c r="L23" s="36"/>
      <c r="M23" s="32"/>
      <c r="N23" s="86"/>
      <c r="O23"/>
      <c r="Q23" s="115"/>
      <c r="R23" s="116"/>
      <c r="S23" s="3"/>
      <c r="T23" s="3"/>
      <c r="U23" s="3"/>
    </row>
    <row r="24" s="1" customFormat="1" ht="20.1" customHeight="1" spans="1:21">
      <c r="A24" s="27">
        <v>7</v>
      </c>
      <c r="B24" s="35">
        <v>44114</v>
      </c>
      <c r="C24" s="29" t="s">
        <v>30</v>
      </c>
      <c r="D24" s="36">
        <v>124568.4</v>
      </c>
      <c r="E24" s="35"/>
      <c r="F24" s="36"/>
      <c r="G24" s="36"/>
      <c r="H24" s="41">
        <v>0.015</v>
      </c>
      <c r="I24" s="86">
        <v>14473.46</v>
      </c>
      <c r="J24" s="90"/>
      <c r="K24" s="76"/>
      <c r="L24" s="36"/>
      <c r="M24" s="32"/>
      <c r="N24" s="86"/>
      <c r="O24"/>
      <c r="Q24" s="115"/>
      <c r="R24" s="116"/>
      <c r="S24" s="3"/>
      <c r="T24" s="3"/>
      <c r="U24" s="3"/>
    </row>
    <row r="25" s="1" customFormat="1" ht="20.1" customHeight="1" spans="1:21">
      <c r="A25" s="27"/>
      <c r="B25" s="35"/>
      <c r="C25" s="29"/>
      <c r="D25" s="36"/>
      <c r="E25" s="35"/>
      <c r="F25" s="36"/>
      <c r="G25" s="36"/>
      <c r="H25" s="32"/>
      <c r="I25" s="86"/>
      <c r="J25" s="90"/>
      <c r="K25" s="76"/>
      <c r="L25" s="36"/>
      <c r="M25" s="32"/>
      <c r="N25" s="86"/>
      <c r="O25"/>
      <c r="Q25" s="115"/>
      <c r="R25" s="116"/>
      <c r="S25" s="3"/>
      <c r="T25" s="3"/>
      <c r="U25" s="3"/>
    </row>
    <row r="26" s="1" customFormat="1" ht="20.1" customHeight="1" spans="1:21">
      <c r="A26" s="27"/>
      <c r="B26" s="35"/>
      <c r="C26" s="29"/>
      <c r="D26" s="36"/>
      <c r="E26" s="35"/>
      <c r="F26" s="36"/>
      <c r="G26" s="36"/>
      <c r="H26" s="32"/>
      <c r="I26" s="86"/>
      <c r="J26" s="90"/>
      <c r="K26" s="76"/>
      <c r="L26" s="36"/>
      <c r="M26" s="32"/>
      <c r="N26" s="86"/>
      <c r="O26"/>
      <c r="Q26" s="115"/>
      <c r="R26" s="116"/>
      <c r="S26" s="3"/>
      <c r="T26" s="3"/>
      <c r="U26" s="3"/>
    </row>
    <row r="27" s="1" customFormat="1" ht="20.1" customHeight="1" spans="1:21">
      <c r="A27" s="27"/>
      <c r="B27" s="35"/>
      <c r="C27" s="29"/>
      <c r="D27" s="36"/>
      <c r="E27" s="35"/>
      <c r="F27" s="36"/>
      <c r="G27" s="36"/>
      <c r="H27" s="32"/>
      <c r="I27" s="86"/>
      <c r="J27" s="90"/>
      <c r="K27" s="76"/>
      <c r="L27" s="36"/>
      <c r="M27" s="32"/>
      <c r="N27" s="86"/>
      <c r="O27"/>
      <c r="Q27" s="115"/>
      <c r="R27" s="116"/>
      <c r="S27" s="3"/>
      <c r="T27" s="3"/>
      <c r="U27" s="3"/>
    </row>
    <row r="28" s="1" customFormat="1" ht="20.1" customHeight="1" spans="1:21">
      <c r="A28" s="27"/>
      <c r="B28" s="35"/>
      <c r="C28" s="29"/>
      <c r="D28" s="36"/>
      <c r="E28" s="35"/>
      <c r="F28" s="36"/>
      <c r="G28" s="36"/>
      <c r="H28" s="32"/>
      <c r="I28" s="86"/>
      <c r="J28" s="90"/>
      <c r="K28" s="76"/>
      <c r="L28" s="36"/>
      <c r="M28" s="32"/>
      <c r="N28" s="86"/>
      <c r="O28"/>
      <c r="P28" s="1">
        <f>C4*0.015</f>
        <v>251758.46235</v>
      </c>
      <c r="Q28" s="115"/>
      <c r="R28" s="116"/>
      <c r="S28" s="3"/>
      <c r="T28" s="3"/>
      <c r="U28" s="3"/>
    </row>
    <row r="29" s="1" customFormat="1" ht="20.1" customHeight="1" spans="1:21">
      <c r="A29" s="27"/>
      <c r="B29" s="35"/>
      <c r="C29" s="29"/>
      <c r="D29" s="36"/>
      <c r="E29" s="35"/>
      <c r="F29" s="36"/>
      <c r="G29" s="36"/>
      <c r="H29" s="32"/>
      <c r="I29" s="86"/>
      <c r="J29" s="90"/>
      <c r="K29" s="76"/>
      <c r="L29" s="36"/>
      <c r="M29" s="32"/>
      <c r="N29" s="86"/>
      <c r="O29"/>
      <c r="P29" s="1">
        <f>I33-P28</f>
        <v>-0.00234999999520369</v>
      </c>
      <c r="Q29" s="115"/>
      <c r="R29" s="116"/>
      <c r="S29" s="3"/>
      <c r="T29" s="3"/>
      <c r="U29" s="3"/>
    </row>
    <row r="30" s="1" customFormat="1" ht="20.1" customHeight="1" spans="1:21">
      <c r="A30" s="27"/>
      <c r="B30" s="35"/>
      <c r="C30" s="29"/>
      <c r="D30" s="36"/>
      <c r="E30" s="35"/>
      <c r="F30" s="36"/>
      <c r="G30" s="36"/>
      <c r="H30" s="32"/>
      <c r="I30" s="86"/>
      <c r="J30" s="27"/>
      <c r="K30" s="76"/>
      <c r="L30" s="36"/>
      <c r="M30" s="32"/>
      <c r="N30" s="86"/>
      <c r="O30" s="64"/>
      <c r="Q30" s="28" t="s">
        <v>38</v>
      </c>
      <c r="R30" s="116"/>
      <c r="S30" s="3"/>
      <c r="T30" s="3"/>
      <c r="U30" s="3"/>
    </row>
    <row r="31" s="1" customFormat="1" ht="20.1" customHeight="1" spans="1:21">
      <c r="A31" s="27"/>
      <c r="B31" s="35"/>
      <c r="C31" s="29"/>
      <c r="D31" s="36"/>
      <c r="E31" s="35"/>
      <c r="F31" s="36"/>
      <c r="G31" s="36"/>
      <c r="H31" s="32"/>
      <c r="I31" s="86"/>
      <c r="J31" s="27"/>
      <c r="K31" s="76"/>
      <c r="L31" s="36"/>
      <c r="M31" s="32"/>
      <c r="N31" s="86"/>
      <c r="O31" s="64"/>
      <c r="P31" s="91"/>
      <c r="Q31" s="91"/>
      <c r="R31" s="91"/>
      <c r="S31" s="91"/>
      <c r="T31" s="3"/>
      <c r="U31" s="3"/>
    </row>
    <row r="32" s="1" customFormat="1" ht="20.1" customHeight="1" spans="1:21">
      <c r="A32" s="27"/>
      <c r="B32" s="35"/>
      <c r="C32" s="29"/>
      <c r="D32" s="36"/>
      <c r="E32" s="35"/>
      <c r="F32" s="36"/>
      <c r="G32" s="36"/>
      <c r="H32" s="32"/>
      <c r="I32" s="86"/>
      <c r="J32" s="27"/>
      <c r="K32" s="76"/>
      <c r="L32" s="36"/>
      <c r="M32" s="32"/>
      <c r="N32" s="86"/>
      <c r="O32" s="64"/>
      <c r="P32"/>
      <c r="S32" s="3"/>
      <c r="T32" s="3"/>
      <c r="U32" s="3"/>
    </row>
    <row r="33" s="1" customFormat="1" ht="20.1" customHeight="1" spans="1:21">
      <c r="A33" s="15" t="s">
        <v>39</v>
      </c>
      <c r="B33" s="15"/>
      <c r="C33" s="42" t="s">
        <v>40</v>
      </c>
      <c r="D33" s="43">
        <f t="shared" ref="D33:I33" si="2">SUM(D7:D32)</f>
        <v>15943568.4</v>
      </c>
      <c r="E33" s="44" t="s">
        <v>40</v>
      </c>
      <c r="F33" s="43">
        <f t="shared" si="2"/>
        <v>16832013.75</v>
      </c>
      <c r="G33" s="43"/>
      <c r="H33" s="44" t="s">
        <v>40</v>
      </c>
      <c r="I33" s="43">
        <f t="shared" si="2"/>
        <v>251758.46</v>
      </c>
      <c r="J33" s="44" t="s">
        <v>40</v>
      </c>
      <c r="K33" s="43">
        <f t="shared" ref="K33:N33" si="3">SUM(K7:K32)</f>
        <v>9805.23</v>
      </c>
      <c r="L33" s="43">
        <f t="shared" si="3"/>
        <v>8200</v>
      </c>
      <c r="M33" s="44" t="s">
        <v>40</v>
      </c>
      <c r="N33" s="43">
        <f t="shared" si="3"/>
        <v>15563709.77</v>
      </c>
      <c r="O33" s="92"/>
      <c r="Q33" s="117"/>
      <c r="R33" s="116"/>
      <c r="S33" s="111"/>
      <c r="T33" s="111"/>
      <c r="U33" s="111"/>
    </row>
    <row r="34" s="1" customFormat="1" ht="27.75" customHeight="1" spans="1:21">
      <c r="A34" s="45" t="s">
        <v>71</v>
      </c>
      <c r="B34" s="45"/>
      <c r="C34" s="45" t="s">
        <v>72</v>
      </c>
      <c r="D34" s="45"/>
      <c r="E34" s="46">
        <f>E35+K34</f>
        <v>1401208</v>
      </c>
      <c r="F34" s="47"/>
      <c r="G34" s="48"/>
      <c r="H34" s="45" t="s">
        <v>73</v>
      </c>
      <c r="I34" s="45"/>
      <c r="J34" s="45" t="s">
        <v>42</v>
      </c>
      <c r="K34" s="93">
        <f>N21</f>
        <v>396956.84</v>
      </c>
      <c r="L34" s="93"/>
      <c r="M34" s="93"/>
      <c r="N34" s="93"/>
      <c r="O34" s="94"/>
      <c r="P34" s="94"/>
      <c r="Q34" s="118"/>
      <c r="R34" s="3"/>
      <c r="S34" s="119"/>
      <c r="T34" s="119"/>
      <c r="U34" s="119"/>
    </row>
    <row r="35" s="1" customFormat="1" ht="27.75" customHeight="1" spans="1:21">
      <c r="A35" s="45"/>
      <c r="B35" s="45"/>
      <c r="C35" s="45" t="s">
        <v>74</v>
      </c>
      <c r="D35" s="45"/>
      <c r="E35" s="49">
        <f>N22</f>
        <v>1004251.16</v>
      </c>
      <c r="F35" s="50"/>
      <c r="G35" s="51"/>
      <c r="H35" s="45"/>
      <c r="I35" s="45"/>
      <c r="J35" s="45" t="s">
        <v>45</v>
      </c>
      <c r="K35" s="95" t="s">
        <v>75</v>
      </c>
      <c r="L35" s="95"/>
      <c r="M35" s="95"/>
      <c r="N35" s="95"/>
      <c r="O35" s="94"/>
      <c r="P35" s="94"/>
      <c r="Q35" s="120" t="s">
        <v>44</v>
      </c>
      <c r="R35" s="120"/>
      <c r="S35" s="120"/>
      <c r="T35" s="120"/>
      <c r="U35" s="120"/>
    </row>
    <row r="36" s="1" customFormat="1" ht="43.5" customHeight="1" spans="1:21">
      <c r="A36" s="45" t="s">
        <v>48</v>
      </c>
      <c r="B36" s="45"/>
      <c r="C36" s="52" t="s">
        <v>76</v>
      </c>
      <c r="D36" s="53"/>
      <c r="E36" s="53"/>
      <c r="F36" s="53"/>
      <c r="G36" s="53"/>
      <c r="H36" s="54"/>
      <c r="I36" s="45" t="s">
        <v>50</v>
      </c>
      <c r="J36" s="45"/>
      <c r="K36" s="96" t="s">
        <v>51</v>
      </c>
      <c r="L36" s="97"/>
      <c r="M36" s="97"/>
      <c r="N36" s="98"/>
      <c r="O36" s="64"/>
      <c r="P36" s="99" t="e">
        <f>#REF!/C3</f>
        <v>#REF!</v>
      </c>
      <c r="Q36" s="120" t="s">
        <v>46</v>
      </c>
      <c r="R36" s="120"/>
      <c r="S36" s="120"/>
      <c r="T36" s="120"/>
      <c r="U36" s="120"/>
    </row>
    <row r="37" s="1" customFormat="1" ht="43.5" customHeight="1" spans="1:21">
      <c r="A37" s="45" t="s">
        <v>77</v>
      </c>
      <c r="B37" s="45"/>
      <c r="C37" s="55"/>
      <c r="D37" s="55"/>
      <c r="E37" s="55"/>
      <c r="F37" s="55"/>
      <c r="G37" s="55"/>
      <c r="H37" s="55"/>
      <c r="I37" s="45" t="s">
        <v>52</v>
      </c>
      <c r="J37" s="45"/>
      <c r="K37" s="100"/>
      <c r="L37" s="101"/>
      <c r="M37" s="101"/>
      <c r="N37" s="102"/>
      <c r="O37" s="64"/>
      <c r="P37" s="103" t="s">
        <v>47</v>
      </c>
      <c r="Q37" s="116"/>
      <c r="R37" s="116"/>
      <c r="S37" s="3"/>
      <c r="T37" s="3">
        <v>13890815.21</v>
      </c>
      <c r="U37" s="3"/>
    </row>
    <row r="38" s="1" customFormat="1" ht="43.5" customHeight="1" spans="1:21">
      <c r="A38" s="45" t="s">
        <v>78</v>
      </c>
      <c r="B38" s="45"/>
      <c r="C38" s="56"/>
      <c r="D38" s="56"/>
      <c r="E38" s="56"/>
      <c r="F38" s="56"/>
      <c r="G38" s="56"/>
      <c r="H38" s="56"/>
      <c r="I38" s="45" t="s">
        <v>53</v>
      </c>
      <c r="J38" s="45"/>
      <c r="K38" s="100"/>
      <c r="L38" s="101"/>
      <c r="M38" s="101"/>
      <c r="N38" s="102"/>
      <c r="O38" s="64"/>
      <c r="Q38" s="118"/>
      <c r="R38" s="3"/>
      <c r="S38" s="3"/>
      <c r="T38" s="3"/>
      <c r="U38" s="3"/>
    </row>
    <row r="39" s="1" customFormat="1" ht="43.5" customHeight="1" spans="1:21">
      <c r="A39" s="45" t="s">
        <v>54</v>
      </c>
      <c r="B39" s="45"/>
      <c r="C39" s="56"/>
      <c r="D39" s="56"/>
      <c r="E39" s="56"/>
      <c r="F39" s="56"/>
      <c r="G39" s="56"/>
      <c r="H39" s="56"/>
      <c r="I39" s="45" t="s">
        <v>67</v>
      </c>
      <c r="J39" s="45"/>
      <c r="K39" s="100"/>
      <c r="L39" s="101"/>
      <c r="M39" s="101"/>
      <c r="N39" s="102"/>
      <c r="O39" s="64"/>
      <c r="Q39" s="118"/>
      <c r="R39" s="3"/>
      <c r="S39" s="3"/>
      <c r="T39" s="3"/>
      <c r="U39" s="3"/>
    </row>
    <row r="40" s="1" customFormat="1" ht="14.25" customHeight="1" spans="2:21">
      <c r="B40" s="4"/>
      <c r="D40" s="5"/>
      <c r="E40" s="4"/>
      <c r="F40" s="5"/>
      <c r="G40" s="5"/>
      <c r="I40" s="5"/>
      <c r="K40" s="5"/>
      <c r="L40" s="5"/>
      <c r="N40" s="5"/>
      <c r="O40" s="94"/>
      <c r="P40" s="94"/>
      <c r="Q40" s="118"/>
      <c r="R40" s="3"/>
      <c r="S40" s="119"/>
      <c r="T40" s="119"/>
      <c r="U40" s="119"/>
    </row>
    <row r="41" s="1" customFormat="1" ht="14.25" customHeight="1" spans="2:21">
      <c r="B41" s="4"/>
      <c r="D41" s="5"/>
      <c r="E41" s="4"/>
      <c r="F41" s="5"/>
      <c r="G41" s="5"/>
      <c r="I41" s="5"/>
      <c r="K41" s="5"/>
      <c r="L41" s="5"/>
      <c r="N41" s="5"/>
      <c r="O41" s="94"/>
      <c r="P41" s="94"/>
      <c r="Q41" s="118"/>
      <c r="R41" s="3"/>
      <c r="S41" s="119"/>
      <c r="T41" s="119"/>
      <c r="U41" s="119"/>
    </row>
    <row r="42" s="3" customFormat="1" spans="1:17">
      <c r="A42" s="1"/>
      <c r="B42" s="4"/>
      <c r="C42" s="1"/>
      <c r="D42" s="5"/>
      <c r="E42" s="4"/>
      <c r="F42" s="5"/>
      <c r="G42" s="5"/>
      <c r="H42" s="1"/>
      <c r="I42" s="5"/>
      <c r="J42" s="1"/>
      <c r="K42" s="5"/>
      <c r="L42" s="5"/>
      <c r="M42" s="1"/>
      <c r="N42" s="5"/>
      <c r="O42" s="64"/>
      <c r="Q42" s="118"/>
    </row>
    <row r="43" s="3" customFormat="1" ht="26.25" customHeight="1" spans="1:18">
      <c r="A43" s="1"/>
      <c r="B43" s="4"/>
      <c r="C43"/>
      <c r="D43" s="5"/>
      <c r="E43" s="4"/>
      <c r="F43" s="5"/>
      <c r="G43" s="5"/>
      <c r="H43" s="1"/>
      <c r="I43" s="5"/>
      <c r="J43" s="1"/>
      <c r="K43" s="5"/>
      <c r="L43" s="5"/>
      <c r="M43" s="1"/>
      <c r="N43" s="5"/>
      <c r="O43" s="64"/>
      <c r="Q43" s="94"/>
      <c r="R43" s="121"/>
    </row>
    <row r="44" s="3" customFormat="1" ht="26.25" customHeight="1" spans="1:18">
      <c r="A44" s="1"/>
      <c r="B44" s="4"/>
      <c r="C44" s="1"/>
      <c r="D44" s="5"/>
      <c r="E44" s="4"/>
      <c r="F44" s="5"/>
      <c r="G44" s="5"/>
      <c r="H44" s="1"/>
      <c r="I44" s="5"/>
      <c r="J44" s="1"/>
      <c r="K44" s="5"/>
      <c r="L44" s="5"/>
      <c r="M44" s="1"/>
      <c r="N44" s="5"/>
      <c r="O44" s="64"/>
      <c r="Q44" s="94"/>
      <c r="R44" s="121"/>
    </row>
    <row r="45" s="1" customFormat="1" ht="26.25" customHeight="1" spans="2:21">
      <c r="B45" s="4"/>
      <c r="D45" s="5"/>
      <c r="E45" s="4"/>
      <c r="F45" s="5"/>
      <c r="G45" s="5"/>
      <c r="I45" s="5"/>
      <c r="K45" s="5"/>
      <c r="L45" s="5"/>
      <c r="N45" s="5"/>
      <c r="O45" s="64"/>
      <c r="P45" s="3"/>
      <c r="Q45" s="122"/>
      <c r="R45" s="123"/>
      <c r="S45" s="3"/>
      <c r="T45" s="3"/>
      <c r="U45" s="3"/>
    </row>
    <row r="46" s="1" customFormat="1" spans="2:21">
      <c r="B46" s="4"/>
      <c r="D46" s="5"/>
      <c r="E46" s="4"/>
      <c r="F46" s="5"/>
      <c r="G46" s="5"/>
      <c r="I46" s="5"/>
      <c r="K46" s="5"/>
      <c r="L46" s="5"/>
      <c r="N46" s="5"/>
      <c r="O46" s="64"/>
      <c r="P46" s="3"/>
      <c r="Q46" s="3"/>
      <c r="R46" s="3"/>
      <c r="S46" s="3"/>
      <c r="T46" s="3"/>
      <c r="U46" s="3"/>
    </row>
    <row r="47" s="1" customFormat="1" spans="2:21">
      <c r="B47" s="4"/>
      <c r="D47" s="5"/>
      <c r="E47" s="4"/>
      <c r="F47" s="5"/>
      <c r="G47" s="5"/>
      <c r="I47" s="5"/>
      <c r="K47" s="5"/>
      <c r="L47" s="5"/>
      <c r="N47" s="5"/>
      <c r="O47" s="64"/>
      <c r="P47" s="3"/>
      <c r="Q47" s="3"/>
      <c r="R47" s="3"/>
      <c r="S47" s="3"/>
      <c r="T47" s="3"/>
      <c r="U47" s="3"/>
    </row>
    <row r="48" s="1" customFormat="1" spans="2:21">
      <c r="B48" s="4"/>
      <c r="D48" s="5"/>
      <c r="E48" s="4"/>
      <c r="F48" s="5"/>
      <c r="G48" s="5"/>
      <c r="I48" s="5"/>
      <c r="K48" s="5"/>
      <c r="L48" s="5"/>
      <c r="N48" s="5"/>
      <c r="O48" s="64"/>
      <c r="P48" s="3"/>
      <c r="Q48" s="3"/>
      <c r="R48" s="3"/>
      <c r="S48" s="3"/>
      <c r="T48" s="3"/>
      <c r="U48" s="3"/>
    </row>
    <row r="49" s="1" customFormat="1" spans="2:21">
      <c r="B49" s="4"/>
      <c r="D49" s="5"/>
      <c r="E49" s="4"/>
      <c r="F49" s="5"/>
      <c r="G49" s="5"/>
      <c r="I49" s="5"/>
      <c r="K49" s="5"/>
      <c r="L49" s="5"/>
      <c r="N49" s="5"/>
      <c r="Q49" s="3"/>
      <c r="R49" s="3"/>
      <c r="S49" s="3"/>
      <c r="T49" s="3"/>
      <c r="U49" s="3"/>
    </row>
    <row r="50" s="1" customFormat="1" spans="2:21">
      <c r="B50" s="4"/>
      <c r="D50" s="5"/>
      <c r="E50" s="4"/>
      <c r="F50" s="5"/>
      <c r="G50" s="5"/>
      <c r="I50" s="5"/>
      <c r="K50" s="5"/>
      <c r="L50" s="5"/>
      <c r="N50" s="5"/>
      <c r="Q50" s="3"/>
      <c r="R50" s="3"/>
      <c r="S50" s="3"/>
      <c r="T50" s="3"/>
      <c r="U50" s="3"/>
    </row>
    <row r="51" s="1" customFormat="1" spans="2:21">
      <c r="B51" s="4"/>
      <c r="D51" s="5"/>
      <c r="E51" s="4"/>
      <c r="F51" s="5"/>
      <c r="G51" s="5"/>
      <c r="I51" s="5"/>
      <c r="K51" s="5"/>
      <c r="L51" s="5"/>
      <c r="N51" s="5"/>
      <c r="Q51" s="3"/>
      <c r="R51" s="3"/>
      <c r="S51" s="3"/>
      <c r="T51" s="3"/>
      <c r="U51" s="3"/>
    </row>
    <row r="52" s="1" customFormat="1" spans="2:21">
      <c r="B52" s="4"/>
      <c r="D52" s="5"/>
      <c r="E52" s="4"/>
      <c r="F52" s="5"/>
      <c r="G52" s="5"/>
      <c r="I52" s="5"/>
      <c r="K52" s="5"/>
      <c r="L52" s="5"/>
      <c r="N52" s="5"/>
      <c r="Q52" s="3"/>
      <c r="R52" s="3"/>
      <c r="S52" s="3"/>
      <c r="T52" s="3"/>
      <c r="U52" s="3"/>
    </row>
    <row r="53" s="1" customFormat="1" spans="2:21">
      <c r="B53" s="4"/>
      <c r="D53" s="5"/>
      <c r="E53" s="4"/>
      <c r="F53" s="5"/>
      <c r="G53" s="5"/>
      <c r="I53" s="5"/>
      <c r="K53" s="5"/>
      <c r="L53" s="5"/>
      <c r="N53" s="5"/>
      <c r="Q53" s="3"/>
      <c r="R53" s="3"/>
      <c r="S53" s="3"/>
      <c r="T53" s="3"/>
      <c r="U53" s="3"/>
    </row>
    <row r="54" s="1" customFormat="1" spans="2:21">
      <c r="B54" s="4"/>
      <c r="D54" s="5"/>
      <c r="E54" s="4"/>
      <c r="F54" s="5"/>
      <c r="G54" s="5"/>
      <c r="I54" s="5"/>
      <c r="K54" s="5"/>
      <c r="L54" s="5"/>
      <c r="N54" s="5"/>
      <c r="Q54" s="3"/>
      <c r="R54" s="3"/>
      <c r="S54" s="3"/>
      <c r="T54" s="3"/>
      <c r="U54" s="3"/>
    </row>
    <row r="55" s="1" customFormat="1" spans="2:21">
      <c r="B55" s="4"/>
      <c r="D55" s="5"/>
      <c r="E55" s="4"/>
      <c r="F55" s="5"/>
      <c r="G55" s="5"/>
      <c r="I55" s="5"/>
      <c r="K55" s="5"/>
      <c r="L55" s="5"/>
      <c r="N55" s="5"/>
      <c r="Q55" s="3"/>
      <c r="R55" s="3"/>
      <c r="S55" s="3"/>
      <c r="T55" s="3"/>
      <c r="U55" s="3"/>
    </row>
    <row r="56" s="1" customFormat="1" spans="2:21">
      <c r="B56" s="4"/>
      <c r="D56" s="5"/>
      <c r="E56" s="4"/>
      <c r="F56" s="5"/>
      <c r="G56" s="5"/>
      <c r="I56" s="5"/>
      <c r="K56" s="5"/>
      <c r="L56" s="5"/>
      <c r="N56" s="5"/>
      <c r="Q56" s="3"/>
      <c r="R56" s="3"/>
      <c r="S56" s="3"/>
      <c r="T56" s="3"/>
      <c r="U56" s="3"/>
    </row>
    <row r="57" s="1" customFormat="1" spans="2:21">
      <c r="B57" s="4"/>
      <c r="D57" s="5"/>
      <c r="E57" s="4"/>
      <c r="F57" s="5"/>
      <c r="G57" s="5"/>
      <c r="I57" s="5"/>
      <c r="K57" s="5"/>
      <c r="L57" s="5"/>
      <c r="N57" s="5"/>
      <c r="Q57" s="3"/>
      <c r="R57" s="3"/>
      <c r="S57" s="3"/>
      <c r="T57" s="3"/>
      <c r="U57" s="3"/>
    </row>
    <row r="58" s="1" customFormat="1" spans="2:21">
      <c r="B58" s="4"/>
      <c r="D58" s="5"/>
      <c r="E58" s="4"/>
      <c r="F58" s="5"/>
      <c r="G58" s="5"/>
      <c r="I58" s="5"/>
      <c r="K58" s="5"/>
      <c r="L58" s="5"/>
      <c r="N58" s="5"/>
      <c r="Q58" s="3"/>
      <c r="R58" s="3"/>
      <c r="S58" s="3"/>
      <c r="T58" s="3"/>
      <c r="U58" s="3"/>
    </row>
    <row r="59" s="1" customFormat="1" spans="2:21">
      <c r="B59" s="4"/>
      <c r="D59" s="5"/>
      <c r="E59" s="4"/>
      <c r="F59" s="5"/>
      <c r="G59" s="5"/>
      <c r="I59" s="5"/>
      <c r="K59" s="5"/>
      <c r="L59" s="5"/>
      <c r="N59" s="5"/>
      <c r="Q59" s="3"/>
      <c r="R59" s="3"/>
      <c r="S59" s="3"/>
      <c r="T59" s="3"/>
      <c r="U59" s="3"/>
    </row>
    <row r="60" s="1" customFormat="1" spans="2:21">
      <c r="B60" s="4"/>
      <c r="D60" s="5"/>
      <c r="E60" s="4"/>
      <c r="F60" s="5"/>
      <c r="G60" s="5"/>
      <c r="I60" s="5"/>
      <c r="K60" s="5"/>
      <c r="L60" s="5"/>
      <c r="N60" s="5"/>
      <c r="Q60" s="3"/>
      <c r="R60" s="3"/>
      <c r="S60" s="3"/>
      <c r="T60" s="3"/>
      <c r="U60" s="3"/>
    </row>
    <row r="61" s="1" customFormat="1" spans="2:21">
      <c r="B61" s="4"/>
      <c r="D61" s="5"/>
      <c r="E61" s="4"/>
      <c r="F61" s="5"/>
      <c r="G61" s="5"/>
      <c r="I61" s="5"/>
      <c r="K61" s="5"/>
      <c r="L61" s="5"/>
      <c r="N61" s="5"/>
      <c r="Q61" s="3"/>
      <c r="R61" s="3"/>
      <c r="S61" s="3"/>
      <c r="T61" s="3"/>
      <c r="U61" s="3"/>
    </row>
    <row r="62" s="1" customFormat="1" spans="2:21">
      <c r="B62" s="4"/>
      <c r="D62" s="5"/>
      <c r="E62" s="4"/>
      <c r="F62" s="5"/>
      <c r="G62" s="5"/>
      <c r="I62" s="5"/>
      <c r="K62" s="5"/>
      <c r="L62" s="5"/>
      <c r="N62" s="5"/>
      <c r="Q62" s="3"/>
      <c r="R62" s="3"/>
      <c r="S62" s="3"/>
      <c r="T62" s="3"/>
      <c r="U62" s="3"/>
    </row>
    <row r="63" s="1" customFormat="1" spans="2:21">
      <c r="B63" s="4"/>
      <c r="D63" s="5"/>
      <c r="E63" s="4"/>
      <c r="F63" s="5"/>
      <c r="G63" s="5"/>
      <c r="I63" s="5"/>
      <c r="K63" s="5"/>
      <c r="L63" s="5"/>
      <c r="N63" s="5"/>
      <c r="Q63" s="3"/>
      <c r="R63" s="3"/>
      <c r="S63" s="3"/>
      <c r="T63" s="3"/>
      <c r="U63" s="3"/>
    </row>
    <row r="64" s="1" customFormat="1" spans="2:21">
      <c r="B64" s="4"/>
      <c r="D64" s="5"/>
      <c r="E64" s="4"/>
      <c r="F64" s="5"/>
      <c r="G64" s="5"/>
      <c r="I64" s="5"/>
      <c r="K64" s="5"/>
      <c r="L64" s="5"/>
      <c r="N64" s="5"/>
      <c r="Q64" s="3"/>
      <c r="R64" s="3"/>
      <c r="S64" s="3"/>
      <c r="T64" s="3"/>
      <c r="U64" s="3"/>
    </row>
    <row r="65" s="1" customFormat="1" spans="2:21">
      <c r="B65" s="4"/>
      <c r="D65" s="5"/>
      <c r="E65" s="4"/>
      <c r="F65" s="5"/>
      <c r="G65" s="5"/>
      <c r="I65" s="5"/>
      <c r="K65" s="5"/>
      <c r="L65" s="5"/>
      <c r="N65" s="5"/>
      <c r="Q65" s="3"/>
      <c r="R65" s="3"/>
      <c r="S65" s="3"/>
      <c r="T65" s="3"/>
      <c r="U65" s="3"/>
    </row>
    <row r="66" s="1" customFormat="1" spans="2:21">
      <c r="B66" s="4"/>
      <c r="D66" s="5"/>
      <c r="E66" s="4"/>
      <c r="F66" s="5"/>
      <c r="G66" s="5"/>
      <c r="I66" s="5"/>
      <c r="K66" s="5"/>
      <c r="L66" s="5"/>
      <c r="N66" s="5"/>
      <c r="Q66" s="3"/>
      <c r="R66" s="3"/>
      <c r="S66" s="3"/>
      <c r="T66" s="3"/>
      <c r="U66" s="3"/>
    </row>
    <row r="67" s="1" customFormat="1" spans="2:21">
      <c r="B67" s="4"/>
      <c r="D67" s="5"/>
      <c r="E67" s="4"/>
      <c r="F67" s="5"/>
      <c r="G67" s="5"/>
      <c r="I67" s="5"/>
      <c r="K67" s="5"/>
      <c r="L67" s="5"/>
      <c r="N67" s="5"/>
      <c r="Q67" s="3"/>
      <c r="R67" s="3"/>
      <c r="S67" s="3"/>
      <c r="T67" s="3"/>
      <c r="U67" s="3"/>
    </row>
    <row r="68" s="1" customFormat="1" spans="2:21">
      <c r="B68" s="4"/>
      <c r="D68" s="5"/>
      <c r="E68" s="4"/>
      <c r="F68" s="5"/>
      <c r="G68" s="5"/>
      <c r="I68" s="5"/>
      <c r="K68" s="5"/>
      <c r="L68" s="5"/>
      <c r="N68" s="5"/>
      <c r="Q68" s="3"/>
      <c r="R68" s="3"/>
      <c r="S68" s="3"/>
      <c r="T68" s="3"/>
      <c r="U68" s="3"/>
    </row>
    <row r="69" s="1" customFormat="1" spans="2:21">
      <c r="B69" s="4"/>
      <c r="D69" s="5"/>
      <c r="E69" s="4"/>
      <c r="F69" s="5"/>
      <c r="G69" s="5"/>
      <c r="I69" s="5"/>
      <c r="K69" s="5"/>
      <c r="L69" s="5"/>
      <c r="N69" s="5"/>
      <c r="Q69" s="3"/>
      <c r="R69" s="3"/>
      <c r="S69" s="3"/>
      <c r="T69" s="3"/>
      <c r="U69" s="3"/>
    </row>
    <row r="70" s="1" customFormat="1" spans="2:21">
      <c r="B70" s="4"/>
      <c r="D70" s="5"/>
      <c r="E70" s="4"/>
      <c r="F70" s="5"/>
      <c r="G70" s="5"/>
      <c r="I70" s="5"/>
      <c r="K70" s="5"/>
      <c r="L70" s="5"/>
      <c r="N70" s="5"/>
      <c r="Q70" s="3"/>
      <c r="R70" s="3"/>
      <c r="S70" s="3"/>
      <c r="T70" s="3"/>
      <c r="U70" s="3"/>
    </row>
    <row r="71" s="1" customFormat="1" spans="2:21">
      <c r="B71" s="4"/>
      <c r="D71" s="5"/>
      <c r="E71" s="4"/>
      <c r="F71" s="5"/>
      <c r="G71" s="5"/>
      <c r="I71" s="5"/>
      <c r="K71" s="5"/>
      <c r="L71" s="5"/>
      <c r="N71" s="5"/>
      <c r="Q71" s="3"/>
      <c r="R71" s="3"/>
      <c r="S71" s="3"/>
      <c r="T71" s="3"/>
      <c r="U71" s="3"/>
    </row>
    <row r="72" s="1" customFormat="1" spans="2:21">
      <c r="B72" s="4"/>
      <c r="D72" s="5"/>
      <c r="E72" s="4"/>
      <c r="F72" s="5"/>
      <c r="G72" s="5"/>
      <c r="I72" s="5"/>
      <c r="K72" s="5"/>
      <c r="L72" s="5"/>
      <c r="N72" s="5"/>
      <c r="Q72" s="3"/>
      <c r="R72" s="3"/>
      <c r="S72" s="3"/>
      <c r="T72" s="3"/>
      <c r="U72" s="3"/>
    </row>
    <row r="73" s="1" customFormat="1" spans="2:21">
      <c r="B73" s="4"/>
      <c r="D73" s="5"/>
      <c r="E73" s="4"/>
      <c r="F73" s="5"/>
      <c r="G73" s="5"/>
      <c r="I73" s="5"/>
      <c r="K73" s="5"/>
      <c r="L73" s="5"/>
      <c r="N73" s="5"/>
      <c r="Q73" s="3"/>
      <c r="R73" s="3"/>
      <c r="S73" s="3"/>
      <c r="T73" s="3"/>
      <c r="U73" s="3"/>
    </row>
    <row r="74" s="1" customFormat="1" spans="2:21">
      <c r="B74" s="4"/>
      <c r="D74" s="5"/>
      <c r="E74" s="4"/>
      <c r="F74" s="5"/>
      <c r="G74" s="5"/>
      <c r="I74" s="5"/>
      <c r="K74" s="5"/>
      <c r="L74" s="5"/>
      <c r="N74" s="5"/>
      <c r="Q74" s="3"/>
      <c r="R74" s="3"/>
      <c r="S74" s="3"/>
      <c r="T74" s="3"/>
      <c r="U74" s="3"/>
    </row>
    <row r="75" s="1" customFormat="1" spans="2:21">
      <c r="B75" s="4"/>
      <c r="D75" s="5"/>
      <c r="E75" s="4"/>
      <c r="F75" s="5"/>
      <c r="G75" s="5"/>
      <c r="I75" s="5"/>
      <c r="K75" s="5"/>
      <c r="L75" s="5"/>
      <c r="N75" s="5"/>
      <c r="Q75" s="3"/>
      <c r="R75" s="3"/>
      <c r="S75" s="3"/>
      <c r="T75" s="3"/>
      <c r="U75" s="3"/>
    </row>
    <row r="76" s="1" customFormat="1" spans="2:21">
      <c r="B76" s="4"/>
      <c r="D76" s="5"/>
      <c r="E76" s="4"/>
      <c r="F76" s="5"/>
      <c r="G76" s="5"/>
      <c r="I76" s="5"/>
      <c r="K76" s="5"/>
      <c r="L76" s="5"/>
      <c r="N76" s="5"/>
      <c r="Q76" s="3"/>
      <c r="R76" s="3"/>
      <c r="S76" s="3"/>
      <c r="T76" s="3"/>
      <c r="U76" s="3"/>
    </row>
    <row r="77" s="1" customFormat="1" spans="2:21">
      <c r="B77" s="4"/>
      <c r="D77" s="5"/>
      <c r="E77" s="4"/>
      <c r="F77" s="5"/>
      <c r="G77" s="5"/>
      <c r="I77" s="5"/>
      <c r="K77" s="5"/>
      <c r="L77" s="5"/>
      <c r="N77" s="5"/>
      <c r="Q77" s="3"/>
      <c r="R77" s="3"/>
      <c r="S77" s="3"/>
      <c r="T77" s="3"/>
      <c r="U77" s="3"/>
    </row>
    <row r="78" s="1" customFormat="1" spans="2:21">
      <c r="B78"/>
      <c r="D78" s="5"/>
      <c r="E78" s="4"/>
      <c r="F78" s="5"/>
      <c r="G78" s="5"/>
      <c r="I78" s="5"/>
      <c r="K78" s="5"/>
      <c r="L78" s="5"/>
      <c r="N78" s="5"/>
      <c r="Q78" s="3"/>
      <c r="R78" s="3"/>
      <c r="S78" s="3"/>
      <c r="T78" s="3"/>
      <c r="U78" s="3"/>
    </row>
  </sheetData>
  <mergeCells count="47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33:B33"/>
    <mergeCell ref="C34:D34"/>
    <mergeCell ref="E34:G34"/>
    <mergeCell ref="K34:N34"/>
    <mergeCell ref="C35:D35"/>
    <mergeCell ref="E35:G35"/>
    <mergeCell ref="K35:N35"/>
    <mergeCell ref="Q35:U35"/>
    <mergeCell ref="A36:B36"/>
    <mergeCell ref="C36:H36"/>
    <mergeCell ref="I36:J36"/>
    <mergeCell ref="K36:N36"/>
    <mergeCell ref="Q36:U36"/>
    <mergeCell ref="A37:B37"/>
    <mergeCell ref="C37:H37"/>
    <mergeCell ref="I37:J37"/>
    <mergeCell ref="K37:N37"/>
    <mergeCell ref="A38:B38"/>
    <mergeCell ref="C38:H38"/>
    <mergeCell ref="I38:J38"/>
    <mergeCell ref="K38:N38"/>
    <mergeCell ref="A39:B39"/>
    <mergeCell ref="C39:H39"/>
    <mergeCell ref="I39:J39"/>
    <mergeCell ref="K39:N39"/>
    <mergeCell ref="A5:A6"/>
    <mergeCell ref="N5:N6"/>
    <mergeCell ref="N17:N18"/>
    <mergeCell ref="A34:B35"/>
    <mergeCell ref="H34:I3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若脂含梅</cp:lastModifiedBy>
  <dcterms:created xsi:type="dcterms:W3CDTF">2016-10-12T03:17:00Z</dcterms:created>
  <cp:lastPrinted>2018-07-10T03:26:00Z</cp:lastPrinted>
  <dcterms:modified xsi:type="dcterms:W3CDTF">2021-03-19T07:23:54Z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16B19582EED14FC589C3AF80CD71D9FF</vt:lpwstr>
  </property>
</Properties>
</file>