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4"/>
  </bookViews>
  <sheets>
    <sheet name="1" sheetId="8" r:id="rId1"/>
    <sheet name="2" sheetId="9" r:id="rId2"/>
    <sheet name="3" sheetId="10" r:id="rId3"/>
    <sheet name="4" sheetId="11" r:id="rId4"/>
    <sheet name="5" sheetId="12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<sst xmlns="http://schemas.openxmlformats.org/spreadsheetml/2006/main" count="521" uniqueCount="89">
  <si>
    <t xml:space="preserve">工程款支付证书 </t>
  </si>
  <si>
    <t>工程名称</t>
  </si>
  <si>
    <t>井陉县“7.19”洪灾水毁62座桥梁恢复重建项目7标段</t>
  </si>
  <si>
    <t>ERP编号</t>
  </si>
  <si>
    <t>档案编号</t>
  </si>
  <si>
    <t>CD2017-047</t>
  </si>
  <si>
    <t>2017.6.1</t>
  </si>
  <si>
    <t>何昌宝</t>
  </si>
  <si>
    <t>180日历天</t>
  </si>
  <si>
    <t>石家庄市
井陉县</t>
  </si>
  <si>
    <t>河北公司李纪江13939319081</t>
  </si>
  <si>
    <t>李军明13032650823</t>
  </si>
  <si>
    <t>中标</t>
  </si>
  <si>
    <t>合同金额</t>
  </si>
  <si>
    <t>中标  日期</t>
  </si>
  <si>
    <t>已    供       工程资料</t>
  </si>
  <si>
    <t>中标通知书、施工合同</t>
  </si>
  <si>
    <t>庐江</t>
  </si>
  <si>
    <t>责任  单位</t>
  </si>
  <si>
    <t>河北公司   李纪江13939319081</t>
  </si>
  <si>
    <t>决算金额</t>
  </si>
  <si>
    <t>竣工  日期</t>
  </si>
  <si>
    <t xml:space="preserve">合肥 </t>
  </si>
  <si>
    <t>责任人</t>
  </si>
  <si>
    <t>张九龙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</si>
  <si>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</si>
  <si>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</si>
  <si>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</si>
  <si>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</si>
  <si>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</si>
  <si>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</si>
  <si>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</si>
  <si>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</si>
  <si>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</si>
  <si>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</si>
  <si>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</si>
  <si>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</si>
  <si>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</si>
  <si>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</si>
  <si>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</si>
  <si>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合同全额1.5%</t>
  </si>
  <si>
    <t>2017.7.4办理外经证费用500</t>
  </si>
  <si>
    <t>7.26材料</t>
  </si>
  <si>
    <t>8.1材料</t>
  </si>
  <si>
    <t>9.5材料</t>
  </si>
  <si>
    <t>合计</t>
  </si>
  <si>
    <t>-</t>
  </si>
  <si>
    <t>本次结算   支付明细</t>
  </si>
  <si>
    <t>应支付金额</t>
  </si>
  <si>
    <t>实际支付金额</t>
  </si>
  <si>
    <t>小写</t>
  </si>
  <si>
    <t>倪暂不办</t>
  </si>
  <si>
    <t>已支付金额</t>
  </si>
  <si>
    <t>大写</t>
  </si>
  <si>
    <t>申请部门
意见</t>
  </si>
  <si>
    <t>此次借条已代供。？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</si>
  <si>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</si>
  <si>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</si>
  <si>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</si>
  <si>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</si>
  <si>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</si>
  <si>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</si>
  <si>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</si>
  <si>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</si>
  <si>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本次</t>
  </si>
  <si>
    <t>2018.1.16办理涉税事项报告表费用500</t>
  </si>
  <si>
    <t>2月材料</t>
  </si>
  <si>
    <t>扣</t>
  </si>
  <si>
    <t>管理费及代办费</t>
  </si>
  <si>
    <t>增值税及附加</t>
  </si>
  <si>
    <t>水利基金</t>
  </si>
  <si>
    <t>张九龙(代材料）</t>
  </si>
  <si>
    <t>10月材料</t>
  </si>
  <si>
    <t>余</t>
  </si>
  <si>
    <t xml:space="preserve">损失准备金1% </t>
  </si>
  <si>
    <t xml:space="preserve">2018.12.8项目部章移交给公司并在企管部办理相关手续
</t>
  </si>
  <si>
    <t>7、8、9材料</t>
  </si>
  <si>
    <t>11月材料</t>
  </si>
  <si>
    <r>
      <rPr>
        <sz val="9"/>
        <rFont val="宋体"/>
        <charset val="134"/>
      </rPr>
      <t>中标书、施工合同及内部承包协议原件，</t>
    </r>
    <r>
      <rPr>
        <sz val="9"/>
        <color rgb="FFFF0000"/>
        <rFont val="宋体"/>
        <charset val="134"/>
      </rPr>
      <t>三座桥的检测报告和审计报告复印件（原件均在业主处未拿到手），</t>
    </r>
    <r>
      <rPr>
        <sz val="9"/>
        <rFont val="宋体"/>
        <charset val="134"/>
      </rPr>
      <t>在公司。交工证书未下发（合作人告知井陉县所有的桥梁工程都没有验收）。审计时间2019年12月30日，审计价三座桥合计4892945.71元（其中，三王帮漫水桥1937013.71元，南蒿亭桥1555818.00元，玉皇中桥1400114.00元）。</t>
    </r>
    <r>
      <rPr>
        <sz val="9"/>
        <color rgb="FFFF0000"/>
        <rFont val="宋体"/>
        <charset val="134"/>
      </rPr>
      <t>有项目部章一枚未交回，已通知合作人回公司办理销毁手续。</t>
    </r>
  </si>
  <si>
    <t>桂川</t>
  </si>
  <si>
    <t>2019.12.30办理涉税事项报告表费用500；财务手续费300元</t>
  </si>
  <si>
    <t>暂扣</t>
  </si>
  <si>
    <t>善华</t>
  </si>
  <si>
    <t>成本不够，暂扣企税3442.64元；  检测报告和审计报告复印件，无原件，外经证1份未销，暂扣5万元</t>
  </si>
  <si>
    <t>锦云</t>
  </si>
  <si>
    <t>暂不能办理终结结算</t>
  </si>
  <si>
    <t>累计损失准备金：13549元；</t>
  </si>
  <si>
    <t>支付账号</t>
  </si>
  <si>
    <t>详见报销单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</si>
</sst>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.00_ "/>
    <numFmt numFmtId="182" formatCode="0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9"/>
      <color rgb="FF0070C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29" fillId="9" borderId="17" applyNumberFormat="0" applyAlignment="0" applyProtection="0">
      <alignment vertical="center"/>
    </xf>
    <xf numFmtId="0" fontId="30" fillId="9" borderId="16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shrinkToFit="1"/>
    </xf>
    <xf numFmtId="177" fontId="4" fillId="0" borderId="2" xfId="55" applyNumberFormat="1" applyFont="1" applyFill="1" applyBorder="1" applyAlignment="1">
      <alignment horizontal="center" vertical="center" wrapText="1"/>
    </xf>
    <xf numFmtId="178" fontId="1" fillId="0" borderId="2" xfId="55" applyNumberFormat="1" applyFont="1" applyFill="1" applyBorder="1" applyAlignment="1">
      <alignment horizontal="center" vertical="center" wrapText="1"/>
    </xf>
    <xf numFmtId="0" fontId="4" fillId="2" borderId="3" xfId="55" applyFont="1" applyFill="1" applyBorder="1" applyAlignment="1">
      <alignment horizontal="center" vertical="center" wrapText="1"/>
    </xf>
    <xf numFmtId="177" fontId="6" fillId="0" borderId="2" xfId="55" applyNumberFormat="1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176" fontId="4" fillId="0" borderId="2" xfId="55" applyNumberFormat="1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176" fontId="1" fillId="2" borderId="2" xfId="55" applyNumberFormat="1" applyFont="1" applyFill="1" applyBorder="1" applyAlignment="1">
      <alignment horizontal="center" vertical="center" shrinkToFit="1"/>
    </xf>
    <xf numFmtId="14" fontId="1" fillId="2" borderId="2" xfId="55" applyNumberFormat="1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vertical="center" shrinkToFit="1"/>
    </xf>
    <xf numFmtId="179" fontId="1" fillId="2" borderId="2" xfId="55" applyNumberFormat="1" applyFont="1" applyFill="1" applyBorder="1" applyAlignment="1">
      <alignment horizontal="center" vertical="center" wrapText="1"/>
    </xf>
    <xf numFmtId="180" fontId="1" fillId="0" borderId="2" xfId="51" applyNumberFormat="1" applyFont="1" applyFill="1" applyBorder="1" applyAlignment="1">
      <alignment horizontal="center" vertical="center" wrapText="1"/>
    </xf>
    <xf numFmtId="177" fontId="1" fillId="3" borderId="2" xfId="55" applyNumberFormat="1" applyFont="1" applyFill="1" applyBorder="1" applyAlignment="1">
      <alignment horizontal="right" vertical="center" shrinkToFit="1"/>
    </xf>
    <xf numFmtId="0" fontId="2" fillId="2" borderId="2" xfId="55" applyFont="1" applyFill="1" applyBorder="1" applyAlignment="1">
      <alignment horizontal="center" vertical="center" wrapText="1"/>
    </xf>
    <xf numFmtId="176" fontId="2" fillId="2" borderId="2" xfId="55" applyNumberFormat="1" applyFont="1" applyFill="1" applyBorder="1" applyAlignment="1">
      <alignment vertical="center" shrinkToFit="1"/>
    </xf>
    <xf numFmtId="14" fontId="2" fillId="2" borderId="2" xfId="55" applyNumberFormat="1" applyFont="1" applyFill="1" applyBorder="1" applyAlignment="1">
      <alignment horizontal="center" vertical="center" wrapText="1"/>
    </xf>
    <xf numFmtId="177" fontId="2" fillId="2" borderId="2" xfId="55" applyNumberFormat="1" applyFont="1" applyFill="1" applyBorder="1" applyAlignment="1">
      <alignment vertical="center" shrinkToFit="1"/>
    </xf>
    <xf numFmtId="9" fontId="2" fillId="0" borderId="2" xfId="51" applyFont="1" applyFill="1" applyBorder="1" applyAlignment="1">
      <alignment horizontal="center" vertical="center" wrapText="1"/>
    </xf>
    <xf numFmtId="177" fontId="2" fillId="3" borderId="2" xfId="55" applyNumberFormat="1" applyFont="1" applyFill="1" applyBorder="1" applyAlignment="1">
      <alignment horizontal="right" vertical="center" shrinkToFit="1"/>
    </xf>
    <xf numFmtId="176" fontId="6" fillId="2" borderId="2" xfId="55" applyNumberFormat="1" applyFont="1" applyFill="1" applyBorder="1" applyAlignment="1">
      <alignment vertical="center" shrinkToFit="1"/>
    </xf>
    <xf numFmtId="9" fontId="1" fillId="0" borderId="2" xfId="51" applyFont="1" applyFill="1" applyBorder="1" applyAlignment="1">
      <alignment horizontal="center" vertical="center" wrapText="1"/>
    </xf>
    <xf numFmtId="176" fontId="1" fillId="2" borderId="2" xfId="55" applyNumberFormat="1" applyFont="1" applyFill="1" applyBorder="1" applyAlignment="1">
      <alignment vertical="center" shrinkToFit="1"/>
    </xf>
    <xf numFmtId="0" fontId="1" fillId="2" borderId="5" xfId="55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horizontal="right" vertical="center" shrinkToFit="1"/>
    </xf>
    <xf numFmtId="0" fontId="2" fillId="2" borderId="6" xfId="55" applyFont="1" applyFill="1" applyBorder="1" applyAlignment="1">
      <alignment vertical="center" wrapText="1"/>
    </xf>
    <xf numFmtId="181" fontId="1" fillId="2" borderId="2" xfId="0" applyNumberFormat="1" applyFont="1" applyFill="1" applyBorder="1" applyAlignment="1">
      <alignment vertical="center"/>
    </xf>
    <xf numFmtId="0" fontId="2" fillId="2" borderId="5" xfId="55" applyFont="1" applyFill="1" applyBorder="1" applyAlignment="1">
      <alignment horizontal="center" vertical="center" wrapText="1"/>
    </xf>
    <xf numFmtId="176" fontId="2" fillId="2" borderId="2" xfId="55" applyNumberFormat="1" applyFont="1" applyFill="1" applyBorder="1" applyAlignment="1">
      <alignment horizontal="center" vertical="center" shrinkToFit="1"/>
    </xf>
    <xf numFmtId="179" fontId="2" fillId="2" borderId="2" xfId="55" applyNumberFormat="1" applyFont="1" applyFill="1" applyBorder="1" applyAlignment="1">
      <alignment horizontal="center" vertical="center" wrapText="1"/>
    </xf>
    <xf numFmtId="180" fontId="2" fillId="0" borderId="2" xfId="51" applyNumberFormat="1" applyFont="1" applyFill="1" applyBorder="1" applyAlignment="1">
      <alignment horizontal="center" vertical="center" wrapText="1"/>
    </xf>
    <xf numFmtId="177" fontId="2" fillId="0" borderId="7" xfId="55" applyNumberFormat="1" applyFont="1" applyFill="1" applyBorder="1" applyAlignment="1">
      <alignment vertical="center"/>
    </xf>
    <xf numFmtId="177" fontId="2" fillId="0" borderId="8" xfId="55" applyNumberFormat="1" applyFont="1" applyFill="1" applyBorder="1" applyAlignment="1">
      <alignment vertical="center"/>
    </xf>
    <xf numFmtId="0" fontId="1" fillId="3" borderId="2" xfId="55" applyFont="1" applyFill="1" applyBorder="1" applyAlignment="1">
      <alignment horizontal="center" vertical="center" shrinkToFit="1"/>
    </xf>
    <xf numFmtId="177" fontId="7" fillId="3" borderId="2" xfId="55" applyNumberFormat="1" applyFont="1" applyFill="1" applyBorder="1" applyAlignment="1">
      <alignment horizontal="right" vertical="center" shrinkToFit="1"/>
    </xf>
    <xf numFmtId="177" fontId="5" fillId="3" borderId="2" xfId="55" applyNumberFormat="1" applyFont="1" applyFill="1" applyBorder="1" applyAlignment="1">
      <alignment horizontal="center" vertical="center" wrapText="1"/>
    </xf>
    <xf numFmtId="177" fontId="5" fillId="0" borderId="2" xfId="55" applyNumberFormat="1" applyFont="1" applyFill="1" applyBorder="1" applyAlignment="1">
      <alignment horizontal="center" vertical="center" wrapText="1"/>
    </xf>
    <xf numFmtId="0" fontId="1" fillId="0" borderId="7" xfId="55" applyFont="1" applyFill="1" applyBorder="1" applyAlignment="1">
      <alignment vertical="center" wrapText="1"/>
    </xf>
    <xf numFmtId="0" fontId="1" fillId="0" borderId="9" xfId="55" applyFont="1" applyFill="1" applyBorder="1" applyAlignment="1">
      <alignment vertical="center" wrapText="1"/>
    </xf>
    <xf numFmtId="0" fontId="1" fillId="0" borderId="8" xfId="55" applyFont="1" applyFill="1" applyBorder="1" applyAlignment="1">
      <alignment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top" wrapText="1"/>
    </xf>
    <xf numFmtId="0" fontId="4" fillId="0" borderId="2" xfId="55" applyFont="1" applyFill="1" applyBorder="1" applyAlignment="1">
      <alignment horizontal="center" vertical="center"/>
    </xf>
    <xf numFmtId="182" fontId="4" fillId="0" borderId="2" xfId="1" applyNumberFormat="1" applyFont="1" applyFill="1" applyBorder="1" applyAlignment="1">
      <alignment horizontal="center" vertical="center"/>
    </xf>
    <xf numFmtId="177" fontId="4" fillId="0" borderId="2" xfId="55" applyNumberFormat="1" applyFont="1" applyFill="1" applyBorder="1" applyAlignment="1">
      <alignment horizontal="center" vertical="center" shrinkToFit="1"/>
    </xf>
    <xf numFmtId="0" fontId="1" fillId="2" borderId="3" xfId="55" applyFont="1" applyFill="1" applyBorder="1" applyAlignment="1">
      <alignment horizontal="left" vertical="center" wrapText="1"/>
    </xf>
    <xf numFmtId="0" fontId="2" fillId="2" borderId="10" xfId="55" applyFont="1" applyFill="1" applyBorder="1" applyAlignment="1">
      <alignment horizontal="left" vertical="center" wrapText="1"/>
    </xf>
    <xf numFmtId="0" fontId="2" fillId="2" borderId="11" xfId="55" applyFont="1" applyFill="1" applyBorder="1" applyAlignment="1">
      <alignment horizontal="left" vertical="center" wrapText="1"/>
    </xf>
    <xf numFmtId="0" fontId="8" fillId="0" borderId="2" xfId="55" applyFont="1" applyFill="1" applyBorder="1" applyAlignment="1">
      <alignment horizontal="center" vertical="center" wrapText="1"/>
    </xf>
    <xf numFmtId="0" fontId="2" fillId="2" borderId="4" xfId="55" applyFont="1" applyFill="1" applyBorder="1" applyAlignment="1">
      <alignment horizontal="left" vertical="center" wrapText="1"/>
    </xf>
    <xf numFmtId="0" fontId="2" fillId="2" borderId="1" xfId="55" applyFont="1" applyFill="1" applyBorder="1" applyAlignment="1">
      <alignment horizontal="left" vertical="center" wrapText="1"/>
    </xf>
    <xf numFmtId="0" fontId="2" fillId="2" borderId="12" xfId="55" applyFont="1" applyFill="1" applyBorder="1" applyAlignment="1">
      <alignment horizontal="left" vertical="center" wrapText="1"/>
    </xf>
    <xf numFmtId="177" fontId="8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right" vertical="center" shrinkToFit="1"/>
    </xf>
    <xf numFmtId="177" fontId="1" fillId="0" borderId="7" xfId="55" applyNumberFormat="1" applyFont="1" applyFill="1" applyBorder="1" applyAlignment="1">
      <alignment horizontal="left" vertical="center" wrapText="1"/>
    </xf>
    <xf numFmtId="177" fontId="1" fillId="0" borderId="8" xfId="55" applyNumberFormat="1" applyFont="1" applyFill="1" applyBorder="1" applyAlignment="1">
      <alignment horizontal="left" vertical="center" wrapText="1"/>
    </xf>
    <xf numFmtId="177" fontId="1" fillId="2" borderId="2" xfId="55" applyNumberFormat="1" applyFont="1" applyFill="1" applyBorder="1" applyAlignment="1">
      <alignment horizontal="center" vertical="center" wrapText="1"/>
    </xf>
    <xf numFmtId="177" fontId="2" fillId="0" borderId="2" xfId="55" applyNumberFormat="1" applyFont="1" applyFill="1" applyBorder="1" applyAlignment="1">
      <alignment horizontal="right" vertical="center" shrinkToFit="1"/>
    </xf>
    <xf numFmtId="177" fontId="2" fillId="0" borderId="2" xfId="55" applyNumberFormat="1" applyFont="1" applyFill="1" applyBorder="1" applyAlignment="1">
      <alignment horizontal="center" vertical="center" wrapText="1"/>
    </xf>
    <xf numFmtId="177" fontId="9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center" vertical="center" wrapText="1"/>
    </xf>
    <xf numFmtId="177" fontId="1" fillId="0" borderId="7" xfId="55" applyNumberFormat="1" applyFont="1" applyFill="1" applyBorder="1" applyAlignment="1">
      <alignment horizontal="center" vertical="center" wrapText="1"/>
    </xf>
    <xf numFmtId="177" fontId="1" fillId="0" borderId="8" xfId="55" applyNumberFormat="1" applyFont="1" applyFill="1" applyBorder="1" applyAlignment="1">
      <alignment horizontal="center" vertical="center" wrapText="1"/>
    </xf>
    <xf numFmtId="177" fontId="2" fillId="0" borderId="2" xfId="55" applyNumberFormat="1" applyFont="1" applyFill="1" applyBorder="1" applyAlignment="1">
      <alignment horizontal="left" vertical="center" wrapText="1"/>
    </xf>
    <xf numFmtId="177" fontId="10" fillId="0" borderId="2" xfId="55" applyNumberFormat="1" applyFont="1" applyFill="1" applyBorder="1" applyAlignment="1">
      <alignment horizontal="right" vertical="center" shrinkToFit="1"/>
    </xf>
    <xf numFmtId="177" fontId="10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center" vertical="center"/>
    </xf>
    <xf numFmtId="177" fontId="2" fillId="2" borderId="2" xfId="55" applyNumberFormat="1" applyFont="1" applyFill="1" applyBorder="1" applyAlignment="1">
      <alignment horizontal="right" vertical="center" shrinkToFit="1"/>
    </xf>
    <xf numFmtId="177" fontId="1" fillId="3" borderId="2" xfId="55" applyNumberFormat="1" applyFont="1" applyFill="1" applyBorder="1" applyAlignment="1">
      <alignment vertical="center" shrinkToFit="1"/>
    </xf>
    <xf numFmtId="177" fontId="6" fillId="0" borderId="2" xfId="55" applyNumberFormat="1" applyFont="1" applyFill="1" applyBorder="1" applyAlignment="1">
      <alignment horizontal="right" vertical="center" shrinkToFit="1"/>
    </xf>
    <xf numFmtId="177" fontId="6" fillId="0" borderId="7" xfId="55" applyNumberFormat="1" applyFont="1" applyFill="1" applyBorder="1" applyAlignment="1">
      <alignment horizontal="center" vertical="center"/>
    </xf>
    <xf numFmtId="177" fontId="4" fillId="0" borderId="2" xfId="55" applyNumberFormat="1" applyFont="1" applyFill="1" applyBorder="1" applyAlignment="1">
      <alignment horizontal="right" vertical="center" shrinkToFit="1"/>
    </xf>
    <xf numFmtId="177" fontId="7" fillId="4" borderId="2" xfId="55" applyNumberFormat="1" applyFont="1" applyFill="1" applyBorder="1" applyAlignment="1">
      <alignment horizontal="right" vertical="center" shrinkToFit="1"/>
    </xf>
    <xf numFmtId="177" fontId="6" fillId="0" borderId="7" xfId="55" applyNumberFormat="1" applyFont="1" applyFill="1" applyBorder="1" applyAlignment="1">
      <alignment vertical="center"/>
    </xf>
    <xf numFmtId="177" fontId="2" fillId="0" borderId="2" xfId="55" applyNumberFormat="1" applyFont="1" applyFill="1" applyBorder="1" applyAlignment="1">
      <alignment horizontal="right" vertical="center"/>
    </xf>
    <xf numFmtId="180" fontId="1" fillId="4" borderId="2" xfId="51" applyNumberFormat="1" applyFont="1" applyFill="1" applyBorder="1" applyAlignment="1">
      <alignment horizontal="center" vertical="center" wrapText="1"/>
    </xf>
    <xf numFmtId="177" fontId="6" fillId="2" borderId="2" xfId="55" applyNumberFormat="1" applyFont="1" applyFill="1" applyBorder="1" applyAlignment="1">
      <alignment horizontal="center" vertical="center" wrapText="1"/>
    </xf>
    <xf numFmtId="0" fontId="11" fillId="2" borderId="2" xfId="55" applyFont="1" applyFill="1" applyBorder="1" applyAlignment="1">
      <alignment horizontal="center" vertical="center" wrapText="1"/>
    </xf>
    <xf numFmtId="180" fontId="1" fillId="5" borderId="2" xfId="5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181" fontId="12" fillId="0" borderId="2" xfId="0" applyNumberFormat="1" applyFont="1" applyBorder="1" applyAlignment="1">
      <alignment horizontal="center" vertical="center" wrapText="1"/>
    </xf>
    <xf numFmtId="181" fontId="12" fillId="0" borderId="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7" fontId="2" fillId="2" borderId="2" xfId="55" applyNumberFormat="1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right" vertical="center" wrapText="1"/>
    </xf>
    <xf numFmtId="0" fontId="2" fillId="2" borderId="7" xfId="55" applyFont="1" applyFill="1" applyBorder="1" applyAlignment="1">
      <alignment horizontal="left" vertical="center" wrapText="1"/>
    </xf>
    <xf numFmtId="0" fontId="2" fillId="2" borderId="9" xfId="55" applyFont="1" applyFill="1" applyBorder="1" applyAlignment="1">
      <alignment horizontal="left" vertical="center" wrapText="1"/>
    </xf>
    <xf numFmtId="0" fontId="18" fillId="2" borderId="2" xfId="55" applyFont="1" applyFill="1" applyBorder="1" applyAlignment="1">
      <alignment horizontal="center" vertical="center" wrapText="1"/>
    </xf>
    <xf numFmtId="0" fontId="4" fillId="3" borderId="2" xfId="55" applyFont="1" applyFill="1" applyBorder="1" applyAlignment="1">
      <alignment horizontal="center" vertical="center" shrinkToFit="1"/>
    </xf>
    <xf numFmtId="0" fontId="1" fillId="2" borderId="4" xfId="55" applyFont="1" applyFill="1" applyBorder="1" applyAlignment="1">
      <alignment horizontal="left" vertical="center" wrapText="1"/>
    </xf>
    <xf numFmtId="0" fontId="1" fillId="2" borderId="1" xfId="55" applyFont="1" applyFill="1" applyBorder="1" applyAlignment="1">
      <alignment horizontal="left" vertical="center" wrapText="1"/>
    </xf>
    <xf numFmtId="177" fontId="9" fillId="0" borderId="2" xfId="55" applyNumberFormat="1" applyFont="1" applyFill="1" applyBorder="1" applyAlignment="1">
      <alignment horizontal="right" vertical="center" shrinkToFit="1"/>
    </xf>
    <xf numFmtId="177" fontId="19" fillId="6" borderId="2" xfId="55" applyNumberFormat="1" applyFont="1" applyFill="1" applyBorder="1" applyAlignment="1">
      <alignment horizontal="right" vertical="center" shrinkToFit="1"/>
    </xf>
    <xf numFmtId="177" fontId="2" fillId="2" borderId="2" xfId="55" applyNumberFormat="1" applyFont="1" applyFill="1" applyBorder="1" applyAlignment="1">
      <alignment horizontal="center" vertical="center" wrapText="1"/>
    </xf>
    <xf numFmtId="0" fontId="4" fillId="3" borderId="2" xfId="55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百分比 2 2" xfId="51"/>
    <cellStyle name="百分比 2 3" xfId="52"/>
    <cellStyle name="百分比 2 2 2" xfId="53"/>
    <cellStyle name="常规 2 2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png"/><Relationship Id="rId8" Type="http://schemas.openxmlformats.org/officeDocument/2006/relationships/image" Target="../media/image17.png"/><Relationship Id="rId7" Type="http://schemas.openxmlformats.org/officeDocument/2006/relationships/image" Target="../media/image16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9.jpeg"/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7" Type="http://schemas.openxmlformats.org/officeDocument/2006/relationships/image" Target="../media/image20.png"/><Relationship Id="rId6" Type="http://schemas.openxmlformats.org/officeDocument/2006/relationships/image" Target="../media/image19.png"/><Relationship Id="rId5" Type="http://schemas.openxmlformats.org/officeDocument/2006/relationships/image" Target="../media/image15.png"/><Relationship Id="rId4" Type="http://schemas.openxmlformats.org/officeDocument/2006/relationships/image" Target="../media/image9.jpeg"/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.png"/><Relationship Id="rId8" Type="http://schemas.openxmlformats.org/officeDocument/2006/relationships/image" Target="../media/image23.png"/><Relationship Id="rId7" Type="http://schemas.openxmlformats.org/officeDocument/2006/relationships/image" Target="../media/image22.png"/><Relationship Id="rId6" Type="http://schemas.openxmlformats.org/officeDocument/2006/relationships/image" Target="../media/image20.png"/><Relationship Id="rId5" Type="http://schemas.openxmlformats.org/officeDocument/2006/relationships/image" Target="../media/image15.png"/><Relationship Id="rId4" Type="http://schemas.openxmlformats.org/officeDocument/2006/relationships/image" Target="../media/image9.jpeg"/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2" Type="http://schemas.openxmlformats.org/officeDocument/2006/relationships/image" Target="../media/image27.png"/><Relationship Id="rId11" Type="http://schemas.openxmlformats.org/officeDocument/2006/relationships/image" Target="../media/image26.jpeg"/><Relationship Id="rId10" Type="http://schemas.openxmlformats.org/officeDocument/2006/relationships/image" Target="../media/image25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png"/><Relationship Id="rId8" Type="http://schemas.openxmlformats.org/officeDocument/2006/relationships/image" Target="../media/image28.png"/><Relationship Id="rId7" Type="http://schemas.openxmlformats.org/officeDocument/2006/relationships/image" Target="../media/image23.png"/><Relationship Id="rId6" Type="http://schemas.openxmlformats.org/officeDocument/2006/relationships/image" Target="../media/image20.png"/><Relationship Id="rId5" Type="http://schemas.openxmlformats.org/officeDocument/2006/relationships/image" Target="../media/image15.png"/><Relationship Id="rId4" Type="http://schemas.openxmlformats.org/officeDocument/2006/relationships/image" Target="../media/image9.jpeg"/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4" Type="http://schemas.openxmlformats.org/officeDocument/2006/relationships/image" Target="../media/image34.png"/><Relationship Id="rId13" Type="http://schemas.openxmlformats.org/officeDocument/2006/relationships/image" Target="../media/image33.png"/><Relationship Id="rId12" Type="http://schemas.openxmlformats.org/officeDocument/2006/relationships/image" Target="../media/image32.png"/><Relationship Id="rId11" Type="http://schemas.openxmlformats.org/officeDocument/2006/relationships/image" Target="../media/image31.png"/><Relationship Id="rId10" Type="http://schemas.openxmlformats.org/officeDocument/2006/relationships/image" Target="../media/image30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666750</xdr:colOff>
      <xdr:row>3</xdr:row>
      <xdr:rowOff>38100</xdr:rowOff>
    </xdr:from>
    <xdr:to>
      <xdr:col>21</xdr:col>
      <xdr:colOff>656233</xdr:colOff>
      <xdr:row>14</xdr:row>
      <xdr:rowOff>9075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8725" y="1064895"/>
          <a:ext cx="5847080" cy="3653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466725</xdr:colOff>
      <xdr:row>0</xdr:row>
      <xdr:rowOff>285750</xdr:rowOff>
    </xdr:from>
    <xdr:to>
      <xdr:col>21</xdr:col>
      <xdr:colOff>133350</xdr:colOff>
      <xdr:row>3</xdr:row>
      <xdr:rowOff>123825</xdr:rowOff>
    </xdr:to>
    <xdr:pic>
      <xdr:nvPicPr>
        <xdr:cNvPr id="3" name="图片 2" descr="C:\Users\Administrator\AppData\Roaming\Tencent\Users\501232853\QQ\WinTemp\RichOle\@M~HSD5`8]0%R0OM5R]WYUX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48700" y="285750"/>
          <a:ext cx="552450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38100</xdr:colOff>
      <xdr:row>25</xdr:row>
      <xdr:rowOff>95250</xdr:rowOff>
    </xdr:from>
    <xdr:to>
      <xdr:col>23</xdr:col>
      <xdr:colOff>619125</xdr:colOff>
      <xdr:row>72</xdr:row>
      <xdr:rowOff>47625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20425" y="7738110"/>
          <a:ext cx="5181600" cy="917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323850</xdr:colOff>
      <xdr:row>7</xdr:row>
      <xdr:rowOff>29210</xdr:rowOff>
    </xdr:from>
    <xdr:to>
      <xdr:col>23</xdr:col>
      <xdr:colOff>209550</xdr:colOff>
      <xdr:row>38</xdr:row>
      <xdr:rowOff>59690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10850" y="2778125"/>
          <a:ext cx="5181600" cy="928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390525</xdr:colOff>
      <xdr:row>7</xdr:row>
      <xdr:rowOff>419100</xdr:rowOff>
    </xdr:from>
    <xdr:to>
      <xdr:col>25</xdr:col>
      <xdr:colOff>123825</xdr:colOff>
      <xdr:row>9</xdr:row>
      <xdr:rowOff>114300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63175" y="3168015"/>
          <a:ext cx="691515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238125</xdr:colOff>
      <xdr:row>9</xdr:row>
      <xdr:rowOff>85725</xdr:rowOff>
    </xdr:from>
    <xdr:to>
      <xdr:col>19</xdr:col>
      <xdr:colOff>2343150</xdr:colOff>
      <xdr:row>12</xdr:row>
      <xdr:rowOff>133350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3518535"/>
          <a:ext cx="3314700" cy="813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404733</xdr:colOff>
      <xdr:row>34</xdr:row>
      <xdr:rowOff>9525</xdr:rowOff>
    </xdr:from>
    <xdr:to>
      <xdr:col>20</xdr:col>
      <xdr:colOff>522981</xdr:colOff>
      <xdr:row>91</xdr:row>
      <xdr:rowOff>26987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72270" y="11416665"/>
          <a:ext cx="4604385" cy="818959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676874</xdr:colOff>
      <xdr:row>75</xdr:row>
      <xdr:rowOff>104774</xdr:rowOff>
    </xdr:from>
    <xdr:to>
      <xdr:col>23</xdr:col>
      <xdr:colOff>209549</xdr:colOff>
      <xdr:row>162</xdr:row>
      <xdr:rowOff>9524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8250" y="17397730"/>
          <a:ext cx="6933565" cy="1233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2002621</xdr:colOff>
      <xdr:row>75</xdr:row>
      <xdr:rowOff>76200</xdr:rowOff>
    </xdr:from>
    <xdr:to>
      <xdr:col>28</xdr:col>
      <xdr:colOff>600074</xdr:colOff>
      <xdr:row>172</xdr:row>
      <xdr:rowOff>57150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84480" y="17369790"/>
          <a:ext cx="7779385" cy="1383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447675</xdr:colOff>
      <xdr:row>7</xdr:row>
      <xdr:rowOff>0</xdr:rowOff>
    </xdr:from>
    <xdr:to>
      <xdr:col>7</xdr:col>
      <xdr:colOff>352425</xdr:colOff>
      <xdr:row>12</xdr:row>
      <xdr:rowOff>19050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3025" y="2748915"/>
          <a:ext cx="2305050" cy="1468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438150</xdr:colOff>
      <xdr:row>7</xdr:row>
      <xdr:rowOff>47625</xdr:rowOff>
    </xdr:from>
    <xdr:to>
      <xdr:col>10</xdr:col>
      <xdr:colOff>47625</xdr:colOff>
      <xdr:row>7</xdr:row>
      <xdr:rowOff>285750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2796540"/>
          <a:ext cx="17526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485775</xdr:colOff>
      <xdr:row>7</xdr:row>
      <xdr:rowOff>304800</xdr:rowOff>
    </xdr:from>
    <xdr:to>
      <xdr:col>19</xdr:col>
      <xdr:colOff>390525</xdr:colOff>
      <xdr:row>10</xdr:row>
      <xdr:rowOff>22860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67750" y="3053715"/>
          <a:ext cx="27051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40</xdr:row>
      <xdr:rowOff>47625</xdr:rowOff>
    </xdr:from>
    <xdr:to>
      <xdr:col>13</xdr:col>
      <xdr:colOff>57150</xdr:colOff>
      <xdr:row>87</xdr:row>
      <xdr:rowOff>76200</xdr:rowOff>
    </xdr:to>
    <xdr:pic>
      <xdr:nvPicPr>
        <xdr:cNvPr id="18" name="图片 17" descr="C:\Users\Administrator\AppData\Roaming\Tencent\Users\501232853\QQ\WinTemp\RichOle\3}4JTYY8PFCLDHU14@8BO4G.png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5850" y="12340590"/>
          <a:ext cx="6029325" cy="674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466725</xdr:colOff>
      <xdr:row>0</xdr:row>
      <xdr:rowOff>285750</xdr:rowOff>
    </xdr:from>
    <xdr:to>
      <xdr:col>21</xdr:col>
      <xdr:colOff>133350</xdr:colOff>
      <xdr:row>3</xdr:row>
      <xdr:rowOff>123825</xdr:rowOff>
    </xdr:to>
    <xdr:pic>
      <xdr:nvPicPr>
        <xdr:cNvPr id="3" name="图片 2" descr="C:\Users\Administrator\AppData\Roaming\Tencent\Users\501232853\QQ\WinTemp\RichOle\@M~HSD5`8]0%R0OM5R]WYUX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1585" y="285750"/>
          <a:ext cx="552450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404733</xdr:colOff>
      <xdr:row>31</xdr:row>
      <xdr:rowOff>9525</xdr:rowOff>
    </xdr:from>
    <xdr:to>
      <xdr:col>20</xdr:col>
      <xdr:colOff>522843</xdr:colOff>
      <xdr:row>88</xdr:row>
      <xdr:rowOff>26670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5155" y="11316335"/>
          <a:ext cx="4604385" cy="818959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676874</xdr:colOff>
      <xdr:row>72</xdr:row>
      <xdr:rowOff>104774</xdr:rowOff>
    </xdr:from>
    <xdr:to>
      <xdr:col>23</xdr:col>
      <xdr:colOff>209514</xdr:colOff>
      <xdr:row>159</xdr:row>
      <xdr:rowOff>9524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1135" y="17297400"/>
          <a:ext cx="6933565" cy="1233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2002621</xdr:colOff>
      <xdr:row>72</xdr:row>
      <xdr:rowOff>76200</xdr:rowOff>
    </xdr:from>
    <xdr:to>
      <xdr:col>28</xdr:col>
      <xdr:colOff>599906</xdr:colOff>
      <xdr:row>169</xdr:row>
      <xdr:rowOff>57150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7365" y="17269460"/>
          <a:ext cx="7779385" cy="1383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542290</xdr:colOff>
      <xdr:row>3</xdr:row>
      <xdr:rowOff>257175</xdr:rowOff>
    </xdr:from>
    <xdr:to>
      <xdr:col>24</xdr:col>
      <xdr:colOff>331470</xdr:colOff>
      <xdr:row>17</xdr:row>
      <xdr:rowOff>212725</xdr:rowOff>
    </xdr:to>
    <xdr:pic>
      <xdr:nvPicPr>
        <xdr:cNvPr id="15" name="图片 14" descr="UW2JEOJ~6@48B4Z~~WYNISN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47150" y="1283970"/>
          <a:ext cx="7875905" cy="4998085"/>
        </a:xfrm>
        <a:prstGeom prst="rect">
          <a:avLst/>
        </a:prstGeom>
      </xdr:spPr>
    </xdr:pic>
    <xdr:clientData/>
  </xdr:twoCellAnchor>
  <xdr:twoCellAnchor editAs="oneCell">
    <xdr:from>
      <xdr:col>6</xdr:col>
      <xdr:colOff>71755</xdr:colOff>
      <xdr:row>11</xdr:row>
      <xdr:rowOff>610870</xdr:rowOff>
    </xdr:from>
    <xdr:to>
      <xdr:col>9</xdr:col>
      <xdr:colOff>19050</xdr:colOff>
      <xdr:row>12</xdr:row>
      <xdr:rowOff>224790</xdr:rowOff>
    </xdr:to>
    <xdr:pic>
      <xdr:nvPicPr>
        <xdr:cNvPr id="2" name="图片 1" descr="R%}YE75AMU39JD4I@4KHA9S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34030" y="4616450"/>
          <a:ext cx="1795145" cy="248920"/>
        </a:xfrm>
        <a:prstGeom prst="rect">
          <a:avLst/>
        </a:prstGeom>
      </xdr:spPr>
    </xdr:pic>
    <xdr:clientData/>
  </xdr:twoCellAnchor>
  <xdr:twoCellAnchor editAs="oneCell">
    <xdr:from>
      <xdr:col>15</xdr:col>
      <xdr:colOff>368300</xdr:colOff>
      <xdr:row>11</xdr:row>
      <xdr:rowOff>389255</xdr:rowOff>
    </xdr:from>
    <xdr:to>
      <xdr:col>19</xdr:col>
      <xdr:colOff>438785</xdr:colOff>
      <xdr:row>12</xdr:row>
      <xdr:rowOff>22225</xdr:rowOff>
    </xdr:to>
    <xdr:pic>
      <xdr:nvPicPr>
        <xdr:cNvPr id="4" name="图片 3" descr="%8XNRE]6A4)8H17Z2YHBBCY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73160" y="4394835"/>
          <a:ext cx="2870835" cy="267970"/>
        </a:xfrm>
        <a:prstGeom prst="rect">
          <a:avLst/>
        </a:prstGeom>
      </xdr:spPr>
    </xdr:pic>
    <xdr:clientData/>
  </xdr:twoCellAnchor>
  <xdr:twoCellAnchor editAs="oneCell">
    <xdr:from>
      <xdr:col>15</xdr:col>
      <xdr:colOff>462280</xdr:colOff>
      <xdr:row>11</xdr:row>
      <xdr:rowOff>268605</xdr:rowOff>
    </xdr:from>
    <xdr:to>
      <xdr:col>17</xdr:col>
      <xdr:colOff>53975</xdr:colOff>
      <xdr:row>12</xdr:row>
      <xdr:rowOff>14605</xdr:rowOff>
    </xdr:to>
    <xdr:pic>
      <xdr:nvPicPr>
        <xdr:cNvPr id="5" name="图片 4" descr="1Y6PAZ_$I8](%4({M~0`V6T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867140" y="4274185"/>
          <a:ext cx="1182370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</xdr:colOff>
      <xdr:row>36</xdr:row>
      <xdr:rowOff>0</xdr:rowOff>
    </xdr:from>
    <xdr:to>
      <xdr:col>13</xdr:col>
      <xdr:colOff>89535</xdr:colOff>
      <xdr:row>80</xdr:row>
      <xdr:rowOff>123190</xdr:rowOff>
    </xdr:to>
    <xdr:pic>
      <xdr:nvPicPr>
        <xdr:cNvPr id="7" name="图片 6" descr="Q6B6@6CB4EEPA9Q[`[P`N0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52095" y="12049760"/>
          <a:ext cx="6957060" cy="6409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466725</xdr:colOff>
      <xdr:row>0</xdr:row>
      <xdr:rowOff>285750</xdr:rowOff>
    </xdr:from>
    <xdr:to>
      <xdr:col>21</xdr:col>
      <xdr:colOff>133350</xdr:colOff>
      <xdr:row>3</xdr:row>
      <xdr:rowOff>123825</xdr:rowOff>
    </xdr:to>
    <xdr:pic>
      <xdr:nvPicPr>
        <xdr:cNvPr id="2" name="图片 1" descr="C:\Users\Administrator\AppData\Roaming\Tencent\Users\501232853\QQ\WinTemp\RichOle\@M~HSD5`8]0%R0OM5R]WYUX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9210" y="285750"/>
          <a:ext cx="552450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404733</xdr:colOff>
      <xdr:row>35</xdr:row>
      <xdr:rowOff>0</xdr:rowOff>
    </xdr:from>
    <xdr:to>
      <xdr:col>20</xdr:col>
      <xdr:colOff>522843</xdr:colOff>
      <xdr:row>92</xdr:row>
      <xdr:rowOff>17145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42780" y="11624310"/>
          <a:ext cx="4604385" cy="818959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676874</xdr:colOff>
      <xdr:row>76</xdr:row>
      <xdr:rowOff>0</xdr:rowOff>
    </xdr:from>
    <xdr:to>
      <xdr:col>23</xdr:col>
      <xdr:colOff>209514</xdr:colOff>
      <xdr:row>162</xdr:row>
      <xdr:rowOff>47625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28760" y="17510760"/>
          <a:ext cx="6933565" cy="1233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2002621</xdr:colOff>
      <xdr:row>76</xdr:row>
      <xdr:rowOff>0</xdr:rowOff>
    </xdr:from>
    <xdr:to>
      <xdr:col>28</xdr:col>
      <xdr:colOff>599906</xdr:colOff>
      <xdr:row>172</xdr:row>
      <xdr:rowOff>123825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54990" y="17510760"/>
          <a:ext cx="7779385" cy="1383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71755</xdr:colOff>
      <xdr:row>11</xdr:row>
      <xdr:rowOff>368300</xdr:rowOff>
    </xdr:from>
    <xdr:to>
      <xdr:col>9</xdr:col>
      <xdr:colOff>19050</xdr:colOff>
      <xdr:row>13</xdr:row>
      <xdr:rowOff>205740</xdr:rowOff>
    </xdr:to>
    <xdr:pic>
      <xdr:nvPicPr>
        <xdr:cNvPr id="7" name="图片 6" descr="R%}YE75AMU39JD4I@4KHA9S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81655" y="3923030"/>
          <a:ext cx="1795145" cy="491490"/>
        </a:xfrm>
        <a:prstGeom prst="rect">
          <a:avLst/>
        </a:prstGeom>
      </xdr:spPr>
    </xdr:pic>
    <xdr:clientData/>
  </xdr:twoCellAnchor>
  <xdr:twoCellAnchor editAs="oneCell">
    <xdr:from>
      <xdr:col>19</xdr:col>
      <xdr:colOff>314325</xdr:colOff>
      <xdr:row>4</xdr:row>
      <xdr:rowOff>0</xdr:rowOff>
    </xdr:from>
    <xdr:to>
      <xdr:col>27</xdr:col>
      <xdr:colOff>173990</xdr:colOff>
      <xdr:row>21</xdr:row>
      <xdr:rowOff>177165</xdr:rowOff>
    </xdr:to>
    <xdr:pic>
      <xdr:nvPicPr>
        <xdr:cNvPr id="11" name="图片 10" descr="C455M]1B5M(WYZXQG89~}N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567160" y="1381760"/>
          <a:ext cx="7936865" cy="530923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15</xdr:row>
      <xdr:rowOff>19050</xdr:rowOff>
    </xdr:from>
    <xdr:to>
      <xdr:col>9</xdr:col>
      <xdr:colOff>0</xdr:colOff>
      <xdr:row>15</xdr:row>
      <xdr:rowOff>266700</xdr:rowOff>
    </xdr:to>
    <xdr:pic>
      <xdr:nvPicPr>
        <xdr:cNvPr id="6" name="图片 5" descr="H32V5HTSIIGKHME4GOGKA6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43300" y="4881880"/>
          <a:ext cx="1314450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41</xdr:row>
      <xdr:rowOff>9525</xdr:rowOff>
    </xdr:from>
    <xdr:to>
      <xdr:col>11</xdr:col>
      <xdr:colOff>456565</xdr:colOff>
      <xdr:row>79</xdr:row>
      <xdr:rowOff>85090</xdr:rowOff>
    </xdr:to>
    <xdr:pic>
      <xdr:nvPicPr>
        <xdr:cNvPr id="8" name="图片 7" descr="}9AJW$`JL~PV_690$1SMC4R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76275" y="12519660"/>
          <a:ext cx="6000115" cy="5504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466725</xdr:colOff>
      <xdr:row>0</xdr:row>
      <xdr:rowOff>285750</xdr:rowOff>
    </xdr:from>
    <xdr:to>
      <xdr:col>21</xdr:col>
      <xdr:colOff>133350</xdr:colOff>
      <xdr:row>3</xdr:row>
      <xdr:rowOff>123825</xdr:rowOff>
    </xdr:to>
    <xdr:pic>
      <xdr:nvPicPr>
        <xdr:cNvPr id="2" name="图片 1" descr="C:\Users\Administrator\AppData\Roaming\Tencent\Users\501232853\QQ\WinTemp\RichOle\@M~HSD5`8]0%R0OM5R]WYUX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9210" y="285750"/>
          <a:ext cx="552450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404733</xdr:colOff>
      <xdr:row>37</xdr:row>
      <xdr:rowOff>0</xdr:rowOff>
    </xdr:from>
    <xdr:to>
      <xdr:col>20</xdr:col>
      <xdr:colOff>522843</xdr:colOff>
      <xdr:row>94</xdr:row>
      <xdr:rowOff>17145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42780" y="11451590"/>
          <a:ext cx="4604385" cy="818959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676874</xdr:colOff>
      <xdr:row>78</xdr:row>
      <xdr:rowOff>0</xdr:rowOff>
    </xdr:from>
    <xdr:to>
      <xdr:col>23</xdr:col>
      <xdr:colOff>209514</xdr:colOff>
      <xdr:row>164</xdr:row>
      <xdr:rowOff>47625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28760" y="17338040"/>
          <a:ext cx="6933565" cy="1233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2002621</xdr:colOff>
      <xdr:row>78</xdr:row>
      <xdr:rowOff>0</xdr:rowOff>
    </xdr:from>
    <xdr:to>
      <xdr:col>28</xdr:col>
      <xdr:colOff>599906</xdr:colOff>
      <xdr:row>174</xdr:row>
      <xdr:rowOff>123825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54990" y="17338040"/>
          <a:ext cx="7779385" cy="1383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582930</xdr:colOff>
      <xdr:row>9</xdr:row>
      <xdr:rowOff>336550</xdr:rowOff>
    </xdr:from>
    <xdr:to>
      <xdr:col>9</xdr:col>
      <xdr:colOff>47625</xdr:colOff>
      <xdr:row>10</xdr:row>
      <xdr:rowOff>231775</xdr:rowOff>
    </xdr:to>
    <xdr:pic>
      <xdr:nvPicPr>
        <xdr:cNvPr id="6" name="图片 5" descr="R%}YE75AMU39JD4I@4KHA9S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54780" y="3380740"/>
          <a:ext cx="950595" cy="26352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12</xdr:row>
      <xdr:rowOff>346075</xdr:rowOff>
    </xdr:from>
    <xdr:to>
      <xdr:col>8</xdr:col>
      <xdr:colOff>657225</xdr:colOff>
      <xdr:row>13</xdr:row>
      <xdr:rowOff>225425</xdr:rowOff>
    </xdr:to>
    <xdr:pic>
      <xdr:nvPicPr>
        <xdr:cNvPr id="8" name="图片 7" descr="H32V5HTSIIGKHME4GOGKA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86150" y="4171315"/>
          <a:ext cx="1314450" cy="247650"/>
        </a:xfrm>
        <a:prstGeom prst="rect">
          <a:avLst/>
        </a:prstGeom>
      </xdr:spPr>
    </xdr:pic>
    <xdr:clientData/>
  </xdr:twoCellAnchor>
  <xdr:twoCellAnchor editAs="oneCell">
    <xdr:from>
      <xdr:col>15</xdr:col>
      <xdr:colOff>609600</xdr:colOff>
      <xdr:row>3</xdr:row>
      <xdr:rowOff>180975</xdr:rowOff>
    </xdr:from>
    <xdr:to>
      <xdr:col>24</xdr:col>
      <xdr:colOff>383540</xdr:colOff>
      <xdr:row>21</xdr:row>
      <xdr:rowOff>31750</xdr:rowOff>
    </xdr:to>
    <xdr:pic>
      <xdr:nvPicPr>
        <xdr:cNvPr id="10" name="图片 9" descr="5B_B6B_]_1UBX3S75OPK5N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62085" y="1207770"/>
          <a:ext cx="7860665" cy="517017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16</xdr:row>
      <xdr:rowOff>3175</xdr:rowOff>
    </xdr:from>
    <xdr:to>
      <xdr:col>8</xdr:col>
      <xdr:colOff>657225</xdr:colOff>
      <xdr:row>17</xdr:row>
      <xdr:rowOff>3175</xdr:rowOff>
    </xdr:to>
    <xdr:pic>
      <xdr:nvPicPr>
        <xdr:cNvPr id="7" name="图片 6" descr="EF3M}41K~T1P3T%1ARNG@2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629025" y="5079365"/>
          <a:ext cx="1171575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41</xdr:row>
      <xdr:rowOff>76200</xdr:rowOff>
    </xdr:from>
    <xdr:to>
      <xdr:col>11</xdr:col>
      <xdr:colOff>480060</xdr:colOff>
      <xdr:row>79</xdr:row>
      <xdr:rowOff>123190</xdr:rowOff>
    </xdr:to>
    <xdr:pic>
      <xdr:nvPicPr>
        <xdr:cNvPr id="11" name="图片 10" descr="VNWA8FXPT]Q`]Q6~2%C4C3R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9125" y="12127865"/>
          <a:ext cx="6080760" cy="547624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27</xdr:row>
      <xdr:rowOff>3175</xdr:rowOff>
    </xdr:from>
    <xdr:to>
      <xdr:col>19</xdr:col>
      <xdr:colOff>2266315</xdr:colOff>
      <xdr:row>29</xdr:row>
      <xdr:rowOff>171450</xdr:rowOff>
    </xdr:to>
    <xdr:pic>
      <xdr:nvPicPr>
        <xdr:cNvPr id="9" name="图片 8" descr="P97DCSQ%ZL2RMMUNOK4QWI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147810" y="7873365"/>
          <a:ext cx="4371340" cy="87947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19</xdr:row>
      <xdr:rowOff>3175</xdr:rowOff>
    </xdr:from>
    <xdr:to>
      <xdr:col>10</xdr:col>
      <xdr:colOff>656590</xdr:colOff>
      <xdr:row>22</xdr:row>
      <xdr:rowOff>133350</xdr:rowOff>
    </xdr:to>
    <xdr:pic>
      <xdr:nvPicPr>
        <xdr:cNvPr id="12" name="图片 11" descr="P97DCSQ%ZL2RMMUNOK4QWI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00225" y="5841365"/>
          <a:ext cx="4371340" cy="89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</xdr:colOff>
      <xdr:row>20</xdr:row>
      <xdr:rowOff>3175</xdr:rowOff>
    </xdr:from>
    <xdr:to>
      <xdr:col>21</xdr:col>
      <xdr:colOff>146050</xdr:colOff>
      <xdr:row>70</xdr:row>
      <xdr:rowOff>28575</xdr:rowOff>
    </xdr:to>
    <xdr:pic>
      <xdr:nvPicPr>
        <xdr:cNvPr id="13" name="图片 12" descr="KMW}@_BJ0HH57JLM22A}VCL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462645" y="6095365"/>
          <a:ext cx="5993765" cy="10128250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15</xdr:row>
      <xdr:rowOff>247650</xdr:rowOff>
    </xdr:from>
    <xdr:to>
      <xdr:col>19</xdr:col>
      <xdr:colOff>2371090</xdr:colOff>
      <xdr:row>20</xdr:row>
      <xdr:rowOff>225425</xdr:rowOff>
    </xdr:to>
    <xdr:pic>
      <xdr:nvPicPr>
        <xdr:cNvPr id="14" name="图片 13" descr="~K6U3719LQM[M19{E$F6HOG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690610" y="4955540"/>
          <a:ext cx="4933315" cy="1362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466725</xdr:colOff>
      <xdr:row>0</xdr:row>
      <xdr:rowOff>285750</xdr:rowOff>
    </xdr:from>
    <xdr:to>
      <xdr:col>21</xdr:col>
      <xdr:colOff>428625</xdr:colOff>
      <xdr:row>2</xdr:row>
      <xdr:rowOff>478790</xdr:rowOff>
    </xdr:to>
    <xdr:pic>
      <xdr:nvPicPr>
        <xdr:cNvPr id="2" name="图片 1" descr="C:\Users\Administrator\AppData\Roaming\Tencent\Users\501232853\QQ\WinTemp\RichOle\@M~HSD5`8]0%R0OM5R]WYUX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6215" y="285750"/>
          <a:ext cx="552450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137795</xdr:colOff>
      <xdr:row>30</xdr:row>
      <xdr:rowOff>180975</xdr:rowOff>
    </xdr:from>
    <xdr:to>
      <xdr:col>22</xdr:col>
      <xdr:colOff>132080</xdr:colOff>
      <xdr:row>88</xdr:row>
      <xdr:rowOff>121920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67035" y="9525635"/>
          <a:ext cx="4604385" cy="818959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676874</xdr:colOff>
      <xdr:row>80</xdr:row>
      <xdr:rowOff>0</xdr:rowOff>
    </xdr:from>
    <xdr:to>
      <xdr:col>23</xdr:col>
      <xdr:colOff>504789</xdr:colOff>
      <xdr:row>166</xdr:row>
      <xdr:rowOff>47625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95765" y="16450310"/>
          <a:ext cx="6933565" cy="1233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2002621</xdr:colOff>
      <xdr:row>80</xdr:row>
      <xdr:rowOff>0</xdr:rowOff>
    </xdr:from>
    <xdr:to>
      <xdr:col>28</xdr:col>
      <xdr:colOff>599906</xdr:colOff>
      <xdr:row>176</xdr:row>
      <xdr:rowOff>123825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26720" y="16450310"/>
          <a:ext cx="7779385" cy="1383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582930</xdr:colOff>
      <xdr:row>9</xdr:row>
      <xdr:rowOff>336550</xdr:rowOff>
    </xdr:from>
    <xdr:to>
      <xdr:col>9</xdr:col>
      <xdr:colOff>47625</xdr:colOff>
      <xdr:row>10</xdr:row>
      <xdr:rowOff>231775</xdr:rowOff>
    </xdr:to>
    <xdr:pic>
      <xdr:nvPicPr>
        <xdr:cNvPr id="6" name="图片 5" descr="R%}YE75AMU39JD4I@4KHA9S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54780" y="3737610"/>
          <a:ext cx="950595" cy="26352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12</xdr:row>
      <xdr:rowOff>346075</xdr:rowOff>
    </xdr:from>
    <xdr:to>
      <xdr:col>8</xdr:col>
      <xdr:colOff>657225</xdr:colOff>
      <xdr:row>13</xdr:row>
      <xdr:rowOff>225425</xdr:rowOff>
    </xdr:to>
    <xdr:pic>
      <xdr:nvPicPr>
        <xdr:cNvPr id="7" name="图片 6" descr="H32V5HTSIIGKHME4GOGKA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86150" y="4528185"/>
          <a:ext cx="1314450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16</xdr:row>
      <xdr:rowOff>3175</xdr:rowOff>
    </xdr:from>
    <xdr:to>
      <xdr:col>8</xdr:col>
      <xdr:colOff>657225</xdr:colOff>
      <xdr:row>17</xdr:row>
      <xdr:rowOff>3175</xdr:rowOff>
    </xdr:to>
    <xdr:pic>
      <xdr:nvPicPr>
        <xdr:cNvPr id="9" name="图片 8" descr="EF3M}41K~T1P3T%1ARNG@2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29025" y="5436235"/>
          <a:ext cx="1171575" cy="254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257175</xdr:colOff>
      <xdr:row>4</xdr:row>
      <xdr:rowOff>276225</xdr:rowOff>
    </xdr:from>
    <xdr:to>
      <xdr:col>26</xdr:col>
      <xdr:colOff>314325</xdr:colOff>
      <xdr:row>21</xdr:row>
      <xdr:rowOff>239395</xdr:rowOff>
    </xdr:to>
    <xdr:pic>
      <xdr:nvPicPr>
        <xdr:cNvPr id="16" name="图片 15" descr="5F)TZ21GR()2[))(Q`MJ@]P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686415" y="2014855"/>
          <a:ext cx="7829550" cy="5207000"/>
        </a:xfrm>
        <a:prstGeom prst="rect">
          <a:avLst/>
        </a:prstGeom>
      </xdr:spPr>
    </xdr:pic>
    <xdr:clientData/>
  </xdr:twoCellAnchor>
  <xdr:twoCellAnchor editAs="oneCell">
    <xdr:from>
      <xdr:col>18</xdr:col>
      <xdr:colOff>86995</xdr:colOff>
      <xdr:row>22</xdr:row>
      <xdr:rowOff>3175</xdr:rowOff>
    </xdr:from>
    <xdr:to>
      <xdr:col>21</xdr:col>
      <xdr:colOff>153670</xdr:colOff>
      <xdr:row>29</xdr:row>
      <xdr:rowOff>95250</xdr:rowOff>
    </xdr:to>
    <xdr:pic>
      <xdr:nvPicPr>
        <xdr:cNvPr id="17" name="图片 16" descr="D(A8K]0EV)]9DW$)ZD_DD0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516235" y="7239635"/>
          <a:ext cx="3819525" cy="1870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25</xdr:row>
      <xdr:rowOff>133350</xdr:rowOff>
    </xdr:from>
    <xdr:to>
      <xdr:col>21</xdr:col>
      <xdr:colOff>394970</xdr:colOff>
      <xdr:row>31</xdr:row>
      <xdr:rowOff>365125</xdr:rowOff>
    </xdr:to>
    <xdr:pic>
      <xdr:nvPicPr>
        <xdr:cNvPr id="8" name="图片 7" descr="4@E1O2FNYEAXBB)GMT2%%K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429240" y="8131810"/>
          <a:ext cx="4147820" cy="195897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36</xdr:row>
      <xdr:rowOff>9525</xdr:rowOff>
    </xdr:from>
    <xdr:to>
      <xdr:col>8</xdr:col>
      <xdr:colOff>570865</xdr:colOff>
      <xdr:row>50</xdr:row>
      <xdr:rowOff>114300</xdr:rowOff>
    </xdr:to>
    <xdr:pic>
      <xdr:nvPicPr>
        <xdr:cNvPr id="11" name="图片 10" descr="I1EXCXR9PPVJ3M@PH(5{(9V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81000" y="10116185"/>
          <a:ext cx="4333240" cy="216217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666750</xdr:colOff>
      <xdr:row>38</xdr:row>
      <xdr:rowOff>114300</xdr:rowOff>
    </xdr:from>
    <xdr:to>
      <xdr:col>19</xdr:col>
      <xdr:colOff>2028825</xdr:colOff>
      <xdr:row>47</xdr:row>
      <xdr:rowOff>114300</xdr:rowOff>
    </xdr:to>
    <xdr:pic>
      <xdr:nvPicPr>
        <xdr:cNvPr id="14" name="图片 13" descr="G3Q6B%5ZFYUD`E]`%8SFPZG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810125" y="10506710"/>
          <a:ext cx="8343265" cy="1343025"/>
        </a:xfrm>
        <a:prstGeom prst="rect">
          <a:avLst/>
        </a:prstGeom>
      </xdr:spPr>
    </xdr:pic>
    <xdr:clientData/>
  </xdr:twoCellAnchor>
  <xdr:twoCellAnchor editAs="oneCell">
    <xdr:from>
      <xdr:col>1</xdr:col>
      <xdr:colOff>134620</xdr:colOff>
      <xdr:row>21</xdr:row>
      <xdr:rowOff>209550</xdr:rowOff>
    </xdr:from>
    <xdr:to>
      <xdr:col>10</xdr:col>
      <xdr:colOff>68580</xdr:colOff>
      <xdr:row>26</xdr:row>
      <xdr:rowOff>244475</xdr:rowOff>
    </xdr:to>
    <xdr:pic>
      <xdr:nvPicPr>
        <xdr:cNvPr id="10" name="图片 9" descr="VKZ(GE]9QH}ZS_FSA6]X10V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82270" y="7192010"/>
          <a:ext cx="5201285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53</xdr:row>
      <xdr:rowOff>123825</xdr:rowOff>
    </xdr:from>
    <xdr:to>
      <xdr:col>8</xdr:col>
      <xdr:colOff>571500</xdr:colOff>
      <xdr:row>92</xdr:row>
      <xdr:rowOff>133350</xdr:rowOff>
    </xdr:to>
    <xdr:pic>
      <xdr:nvPicPr>
        <xdr:cNvPr id="12" name="图片 11" descr="IJH6SYEC7FFKIEOKA66CPX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52425" y="12716510"/>
          <a:ext cx="4362450" cy="558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37"/>
  <sheetViews>
    <sheetView topLeftCell="A4" workbookViewId="0">
      <selection activeCell="I19" sqref="I19"/>
    </sheetView>
  </sheetViews>
  <sheetFormatPr defaultColWidth="9" defaultRowHeight="11.25"/>
  <cols>
    <col min="1" max="1" width="3.25" style="1" customWidth="1"/>
    <col min="2" max="2" width="4.875" style="3" customWidth="1"/>
    <col min="3" max="3" width="3.625" style="1" customWidth="1"/>
    <col min="4" max="4" width="12" style="4" customWidth="1"/>
    <col min="5" max="5" width="6.625" style="3" customWidth="1"/>
    <col min="6" max="6" width="8.125" style="4" customWidth="1"/>
    <col min="7" max="7" width="4.75" style="1" customWidth="1"/>
    <col min="8" max="8" width="10.125" style="4" customWidth="1"/>
    <col min="9" max="9" width="9.375" style="1" customWidth="1"/>
    <col min="10" max="10" width="8.625" style="4" customWidth="1"/>
    <col min="11" max="11" width="7.375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9" t="s">
        <v>3</v>
      </c>
      <c r="M2" s="50">
        <v>7318</v>
      </c>
      <c r="N2" s="51" t="s">
        <v>4</v>
      </c>
      <c r="O2" s="51" t="s">
        <v>5</v>
      </c>
      <c r="Q2" s="86" t="s">
        <v>5</v>
      </c>
      <c r="R2" s="87">
        <v>13</v>
      </c>
      <c r="S2" s="88">
        <v>6489</v>
      </c>
      <c r="T2" s="89" t="s">
        <v>2</v>
      </c>
      <c r="U2" s="88" t="s">
        <v>6</v>
      </c>
      <c r="V2" s="90">
        <v>7161615.33</v>
      </c>
      <c r="W2" s="91" t="s">
        <v>7</v>
      </c>
      <c r="X2" s="91" t="s">
        <v>8</v>
      </c>
      <c r="Y2" s="95" t="s">
        <v>9</v>
      </c>
      <c r="Z2" s="96" t="s">
        <v>10</v>
      </c>
      <c r="AA2" s="97" t="s">
        <v>11</v>
      </c>
      <c r="AB2" s="98"/>
      <c r="AC2" s="98"/>
      <c r="AD2" s="99" t="s">
        <v>12</v>
      </c>
    </row>
    <row r="3" ht="27.95" customHeight="1" spans="1:31">
      <c r="A3" s="6" t="s">
        <v>13</v>
      </c>
      <c r="B3" s="6"/>
      <c r="C3" s="8">
        <v>7161615.33</v>
      </c>
      <c r="D3" s="8"/>
      <c r="E3" s="8" t="s">
        <v>14</v>
      </c>
      <c r="F3" s="9" t="s">
        <v>6</v>
      </c>
      <c r="G3" s="9"/>
      <c r="H3" s="10" t="s">
        <v>15</v>
      </c>
      <c r="I3" s="101" t="s">
        <v>16</v>
      </c>
      <c r="J3" s="102"/>
      <c r="K3" s="102"/>
      <c r="L3" s="102"/>
      <c r="M3" s="103" t="s">
        <v>17</v>
      </c>
      <c r="N3" s="6" t="s">
        <v>18</v>
      </c>
      <c r="O3" s="55" t="s">
        <v>19</v>
      </c>
      <c r="Q3" s="86" t="s">
        <v>5</v>
      </c>
      <c r="R3" s="87">
        <v>45</v>
      </c>
      <c r="S3" s="88">
        <v>7318</v>
      </c>
      <c r="T3" s="86" t="s">
        <v>5</v>
      </c>
      <c r="U3" s="89" t="s">
        <v>2</v>
      </c>
      <c r="V3" s="88" t="s">
        <v>6</v>
      </c>
      <c r="W3" s="90">
        <v>7161615.33</v>
      </c>
      <c r="X3" s="91" t="s">
        <v>7</v>
      </c>
      <c r="Y3" s="91" t="s">
        <v>8</v>
      </c>
      <c r="Z3" s="95" t="s">
        <v>9</v>
      </c>
      <c r="AA3" s="96" t="s">
        <v>10</v>
      </c>
      <c r="AB3" s="97" t="s">
        <v>11</v>
      </c>
      <c r="AC3" s="98"/>
      <c r="AD3" s="98"/>
      <c r="AE3" s="99" t="s">
        <v>12</v>
      </c>
    </row>
    <row r="4" ht="27.95" customHeight="1" spans="1:15">
      <c r="A4" s="6" t="s">
        <v>20</v>
      </c>
      <c r="B4" s="6"/>
      <c r="C4" s="100"/>
      <c r="D4" s="100"/>
      <c r="E4" s="8" t="s">
        <v>21</v>
      </c>
      <c r="F4" s="9"/>
      <c r="G4" s="9"/>
      <c r="H4" s="12"/>
      <c r="I4" s="105"/>
      <c r="J4" s="106"/>
      <c r="K4" s="106"/>
      <c r="L4" s="106"/>
      <c r="M4" s="103" t="s">
        <v>22</v>
      </c>
      <c r="N4" s="8" t="s">
        <v>23</v>
      </c>
      <c r="O4" s="59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2" customFormat="1" ht="51.75" customHeight="1" spans="1:17">
      <c r="A7" s="21">
        <v>1</v>
      </c>
      <c r="B7" s="35">
        <v>42929</v>
      </c>
      <c r="C7" s="23" t="s">
        <v>39</v>
      </c>
      <c r="D7" s="24">
        <v>1380744.33</v>
      </c>
      <c r="E7" s="36">
        <v>42922</v>
      </c>
      <c r="F7" s="24">
        <v>1380744.33</v>
      </c>
      <c r="G7" s="37" t="s">
        <v>40</v>
      </c>
      <c r="H7" s="26">
        <v>107424.23</v>
      </c>
      <c r="I7" s="26">
        <v>51236.8</v>
      </c>
      <c r="J7" s="64">
        <v>500</v>
      </c>
      <c r="K7" s="65" t="s">
        <v>41</v>
      </c>
      <c r="L7" s="107"/>
      <c r="M7" s="66"/>
      <c r="N7" s="109" t="s">
        <v>24</v>
      </c>
      <c r="O7" s="26">
        <f>ROUNDUP(D7-H7-I7-J7-O8-O9-O10,2)</f>
        <v>405409.99</v>
      </c>
      <c r="Q7" s="93"/>
    </row>
    <row r="8" s="2" customFormat="1" ht="33.75" customHeight="1" spans="1:15">
      <c r="A8" s="21"/>
      <c r="B8" s="22"/>
      <c r="C8" s="23"/>
      <c r="D8" s="24"/>
      <c r="E8"/>
      <c r="F8" s="24"/>
      <c r="G8" s="25"/>
      <c r="H8" s="26"/>
      <c r="I8" s="26"/>
      <c r="J8" s="64"/>
      <c r="K8" s="65"/>
      <c r="L8" s="64"/>
      <c r="M8" s="66"/>
      <c r="N8" s="65" t="s">
        <v>42</v>
      </c>
      <c r="O8" s="74">
        <v>240371.31</v>
      </c>
    </row>
    <row r="9" ht="20.1" customHeight="1" spans="1:15">
      <c r="A9" s="14"/>
      <c r="B9" s="29"/>
      <c r="C9" s="16"/>
      <c r="D9" s="17"/>
      <c r="E9" s="18"/>
      <c r="F9" s="17"/>
      <c r="G9" s="28"/>
      <c r="H9" s="20"/>
      <c r="I9" s="20"/>
      <c r="J9"/>
      <c r="K9" s="65"/>
      <c r="L9" s="60"/>
      <c r="M9" s="66"/>
      <c r="N9" s="65" t="s">
        <v>43</v>
      </c>
      <c r="O9" s="74">
        <v>454592</v>
      </c>
    </row>
    <row r="10" ht="20.1" customHeight="1" spans="1:15">
      <c r="A10" s="14"/>
      <c r="B10" s="29"/>
      <c r="C10" s="16"/>
      <c r="D10" s="17"/>
      <c r="E10" s="18"/>
      <c r="F10" s="17"/>
      <c r="G10" s="28"/>
      <c r="H10" s="20"/>
      <c r="I10" s="20"/>
      <c r="J10" s="60"/>
      <c r="K10" s="65"/>
      <c r="L10" s="60"/>
      <c r="M10" s="66"/>
      <c r="N10" s="65" t="s">
        <v>44</v>
      </c>
      <c r="O10" s="74">
        <v>121210</v>
      </c>
    </row>
    <row r="11" ht="20.1" customHeight="1" spans="1:17">
      <c r="A11" s="14"/>
      <c r="B11" s="29"/>
      <c r="C11" s="16"/>
      <c r="D11" s="17"/>
      <c r="E11" s="18"/>
      <c r="F11" s="17"/>
      <c r="G11" s="28"/>
      <c r="H11" s="20"/>
      <c r="I11" s="20"/>
      <c r="K11" s="65"/>
      <c r="L11" s="60"/>
      <c r="M11" s="66"/>
      <c r="N11" s="67"/>
      <c r="O11" s="20"/>
      <c r="Q11"/>
    </row>
    <row r="12" ht="20.1" customHeight="1" spans="1:15">
      <c r="A12" s="14"/>
      <c r="B12" s="29"/>
      <c r="C12" s="16"/>
      <c r="D12" s="17"/>
      <c r="E12" s="18"/>
      <c r="F12" s="17"/>
      <c r="G12" s="28"/>
      <c r="H12" s="20"/>
      <c r="I12" s="20"/>
      <c r="J12" s="60"/>
      <c r="K12" s="67"/>
      <c r="L12" s="60"/>
      <c r="M12" s="67"/>
      <c r="N12" s="67"/>
      <c r="O12" s="20"/>
    </row>
    <row r="13" ht="20.1" customHeight="1" spans="1:15">
      <c r="A13" s="14"/>
      <c r="B13" s="29"/>
      <c r="C13" s="16"/>
      <c r="D13" s="17"/>
      <c r="E13" s="18"/>
      <c r="F13" s="17"/>
      <c r="G13" s="28"/>
      <c r="H13" s="20"/>
      <c r="I13" s="20"/>
      <c r="J13" s="60"/>
      <c r="K13" s="67"/>
      <c r="L13" s="60"/>
      <c r="M13" s="67"/>
      <c r="N13" s="67"/>
      <c r="O13" s="20"/>
    </row>
    <row r="14" ht="20.1" customHeight="1" spans="1:15">
      <c r="A14" s="14"/>
      <c r="B14" s="29"/>
      <c r="C14" s="16"/>
      <c r="D14" s="17"/>
      <c r="E14" s="18"/>
      <c r="F14" s="17"/>
      <c r="G14" s="28"/>
      <c r="H14" s="20"/>
      <c r="I14" s="20"/>
      <c r="J14" s="60"/>
      <c r="K14" s="67"/>
      <c r="L14" s="60"/>
      <c r="M14" s="67"/>
      <c r="N14" s="67"/>
      <c r="O14" s="20"/>
    </row>
    <row r="15" ht="20.1" customHeight="1" spans="1:15">
      <c r="A15" s="14"/>
      <c r="B15" s="29"/>
      <c r="C15" s="16"/>
      <c r="D15" s="17"/>
      <c r="E15" s="18"/>
      <c r="F15" s="17"/>
      <c r="G15" s="28"/>
      <c r="H15" s="20"/>
      <c r="I15" s="20"/>
      <c r="J15" s="60"/>
      <c r="K15" s="67"/>
      <c r="L15" s="60"/>
      <c r="M15" s="67"/>
      <c r="N15" s="67"/>
      <c r="O15" s="20"/>
    </row>
    <row r="16" ht="20.1" customHeight="1" spans="1:15">
      <c r="A16" s="14"/>
      <c r="B16" s="29"/>
      <c r="C16" s="16"/>
      <c r="D16" s="17"/>
      <c r="E16" s="18"/>
      <c r="F16" s="17"/>
      <c r="G16" s="28"/>
      <c r="H16" s="20"/>
      <c r="I16" s="20"/>
      <c r="J16" s="60"/>
      <c r="K16" s="67"/>
      <c r="L16" s="60"/>
      <c r="M16" s="67"/>
      <c r="N16" s="67"/>
      <c r="O16" s="20"/>
    </row>
    <row r="17" ht="20.1" customHeight="1" spans="1:15">
      <c r="A17" s="14"/>
      <c r="B17" s="29"/>
      <c r="C17" s="16"/>
      <c r="D17" s="17"/>
      <c r="E17" s="18"/>
      <c r="F17" s="17"/>
      <c r="G17" s="28"/>
      <c r="H17" s="20"/>
      <c r="I17" s="20"/>
      <c r="J17" s="60"/>
      <c r="K17" s="67"/>
      <c r="L17" s="60"/>
      <c r="M17" s="67"/>
      <c r="N17" s="67"/>
      <c r="O17" s="20"/>
    </row>
    <row r="18" ht="20.1" customHeight="1" spans="1:15">
      <c r="A18" s="14"/>
      <c r="B18" s="29"/>
      <c r="C18" s="16"/>
      <c r="D18" s="17"/>
      <c r="E18" s="18"/>
      <c r="F18" s="17"/>
      <c r="G18" s="28"/>
      <c r="H18" s="20"/>
      <c r="I18" s="20"/>
      <c r="J18" s="60"/>
      <c r="K18" s="67"/>
      <c r="L18" s="60"/>
      <c r="M18" s="67"/>
      <c r="N18" s="67"/>
      <c r="O18" s="20"/>
    </row>
    <row r="19" ht="20.1" customHeight="1" spans="1:15">
      <c r="A19" s="14"/>
      <c r="B19" s="29"/>
      <c r="C19" s="16"/>
      <c r="D19" s="17"/>
      <c r="E19" s="18"/>
      <c r="F19" s="17"/>
      <c r="G19" s="28"/>
      <c r="H19" s="20"/>
      <c r="I19" s="20"/>
      <c r="J19" s="60"/>
      <c r="K19" s="67"/>
      <c r="L19" s="60"/>
      <c r="M19" s="67"/>
      <c r="N19" s="67"/>
      <c r="O19" s="20"/>
    </row>
    <row r="20" ht="20.1" customHeight="1" spans="1:15">
      <c r="A20" s="14"/>
      <c r="B20" s="29"/>
      <c r="C20" s="16"/>
      <c r="D20" s="17"/>
      <c r="E20" s="18"/>
      <c r="F20" s="17"/>
      <c r="G20" s="28"/>
      <c r="H20" s="20"/>
      <c r="I20" s="20"/>
      <c r="J20" s="60"/>
      <c r="K20" s="67"/>
      <c r="L20" s="60"/>
      <c r="M20" s="67"/>
      <c r="N20" s="67"/>
      <c r="O20" s="20"/>
    </row>
    <row r="21" ht="20.1" customHeight="1" spans="1:15">
      <c r="A21" s="14"/>
      <c r="B21" s="29"/>
      <c r="C21" s="16"/>
      <c r="D21" s="17"/>
      <c r="E21" s="18"/>
      <c r="F21" s="17"/>
      <c r="G21" s="28"/>
      <c r="H21" s="20"/>
      <c r="I21" s="20"/>
      <c r="J21" s="60"/>
      <c r="K21" s="67"/>
      <c r="L21" s="60"/>
      <c r="M21" s="67"/>
      <c r="N21" s="67"/>
      <c r="O21" s="20"/>
    </row>
    <row r="22" ht="20.1" customHeight="1" spans="1:15">
      <c r="A22" s="14"/>
      <c r="B22" s="29"/>
      <c r="C22" s="16"/>
      <c r="D22" s="17"/>
      <c r="E22" s="18"/>
      <c r="F22" s="17"/>
      <c r="G22" s="28"/>
      <c r="H22" s="20"/>
      <c r="I22" s="20"/>
      <c r="J22" s="60"/>
      <c r="K22" s="67"/>
      <c r="L22" s="60"/>
      <c r="M22" s="67"/>
      <c r="N22" s="67"/>
      <c r="O22" s="20"/>
    </row>
    <row r="23" ht="20.1" customHeight="1" spans="1:15">
      <c r="A23" s="14"/>
      <c r="B23" s="29"/>
      <c r="C23" s="16"/>
      <c r="D23" s="17"/>
      <c r="E23" s="18"/>
      <c r="F23" s="17"/>
      <c r="G23" s="28"/>
      <c r="H23" s="20"/>
      <c r="I23" s="20"/>
      <c r="J23" s="60"/>
      <c r="K23" s="67"/>
      <c r="L23" s="60"/>
      <c r="M23" s="67"/>
      <c r="N23" s="67"/>
      <c r="O23" s="20"/>
    </row>
    <row r="24" ht="20.1" customHeight="1" spans="1:15">
      <c r="A24" s="14"/>
      <c r="B24" s="29"/>
      <c r="C24" s="16"/>
      <c r="D24" s="17"/>
      <c r="E24" s="18"/>
      <c r="F24" s="17"/>
      <c r="G24" s="28"/>
      <c r="H24" s="20"/>
      <c r="I24" s="20"/>
      <c r="J24" s="60"/>
      <c r="K24" s="67"/>
      <c r="L24" s="60"/>
      <c r="M24" s="67"/>
      <c r="N24" s="67"/>
      <c r="O24" s="20"/>
    </row>
    <row r="25" ht="30" customHeight="1" spans="1:15">
      <c r="A25" s="6" t="s">
        <v>45</v>
      </c>
      <c r="B25" s="6"/>
      <c r="C25" s="40" t="s">
        <v>46</v>
      </c>
      <c r="D25" s="41">
        <f>SUM(D7:D24)</f>
        <v>1380744.33</v>
      </c>
      <c r="E25" s="40" t="s">
        <v>46</v>
      </c>
      <c r="F25" s="41">
        <f>SUM(F7:F24)</f>
        <v>1380744.33</v>
      </c>
      <c r="G25" s="40" t="s">
        <v>46</v>
      </c>
      <c r="H25" s="41">
        <f>SUM(H7:H24)</f>
        <v>107424.23</v>
      </c>
      <c r="I25" s="41">
        <f>SUM(I7:I24)</f>
        <v>51236.8</v>
      </c>
      <c r="J25" s="41">
        <f>SUM(J7:J24)</f>
        <v>500</v>
      </c>
      <c r="K25" s="40" t="s">
        <v>46</v>
      </c>
      <c r="L25" s="41">
        <f>SUM(L7:L24)</f>
        <v>0</v>
      </c>
      <c r="M25" s="40" t="s">
        <v>46</v>
      </c>
      <c r="N25" s="40" t="s">
        <v>46</v>
      </c>
      <c r="O25" s="41">
        <f>SUM(O7:O24)</f>
        <v>1221583.3</v>
      </c>
    </row>
    <row r="26" ht="30" customHeight="1" spans="1:17">
      <c r="A26" s="6" t="s">
        <v>47</v>
      </c>
      <c r="B26" s="6"/>
      <c r="C26" s="6" t="s">
        <v>48</v>
      </c>
      <c r="D26" s="6"/>
      <c r="E26" s="42">
        <f>E27+L26</f>
        <v>1221583.3</v>
      </c>
      <c r="F26" s="42"/>
      <c r="G26" s="42"/>
      <c r="H26" s="42"/>
      <c r="I26" s="6" t="s">
        <v>49</v>
      </c>
      <c r="J26" s="6"/>
      <c r="K26" s="6" t="s">
        <v>50</v>
      </c>
      <c r="L26" s="42">
        <f>O7</f>
        <v>405409.99</v>
      </c>
      <c r="M26" s="42"/>
      <c r="N26" s="42"/>
      <c r="O26" s="42"/>
      <c r="Q26" s="108" t="s">
        <v>51</v>
      </c>
    </row>
    <row r="27" ht="30" customHeight="1" spans="1:15">
      <c r="A27" s="6"/>
      <c r="B27" s="6"/>
      <c r="C27" s="6" t="s">
        <v>52</v>
      </c>
      <c r="D27" s="6"/>
      <c r="E27" s="43">
        <f>O8+O9+O10</f>
        <v>816173.31</v>
      </c>
      <c r="F27" s="43"/>
      <c r="G27" s="43"/>
      <c r="H27" s="43"/>
      <c r="I27" s="6"/>
      <c r="J27" s="6"/>
      <c r="K27" s="6" t="s">
        <v>53</v>
      </c>
      <c r="L27" s="110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肆拾万伍仟肆佰零玖元玖角玖分</v>
      </c>
      <c r="M27" s="110"/>
      <c r="N27" s="110"/>
      <c r="O27" s="110"/>
    </row>
    <row r="28" ht="50.1" customHeight="1" spans="1:15">
      <c r="A28" s="6" t="s">
        <v>54</v>
      </c>
      <c r="B28" s="6"/>
      <c r="C28" s="44" t="s">
        <v>55</v>
      </c>
      <c r="D28" s="45"/>
      <c r="E28" s="45"/>
      <c r="F28" s="45"/>
      <c r="G28" s="45"/>
      <c r="H28" s="46"/>
      <c r="I28" s="6" t="s">
        <v>56</v>
      </c>
      <c r="J28" s="6"/>
      <c r="K28" s="6" t="s">
        <v>57</v>
      </c>
      <c r="L28" s="6"/>
      <c r="M28" s="6"/>
      <c r="N28" s="6"/>
      <c r="O28" s="6"/>
    </row>
    <row r="29" ht="50.1" customHeight="1" spans="1:15">
      <c r="A29" s="6" t="s">
        <v>58</v>
      </c>
      <c r="B29" s="6"/>
      <c r="C29" s="47"/>
      <c r="D29" s="47"/>
      <c r="E29" s="47"/>
      <c r="F29" s="47"/>
      <c r="G29" s="47"/>
      <c r="H29" s="47"/>
      <c r="I29" s="6" t="s">
        <v>59</v>
      </c>
      <c r="J29" s="6"/>
      <c r="K29" s="47"/>
      <c r="L29" s="47"/>
      <c r="M29" s="47"/>
      <c r="N29" s="47"/>
      <c r="O29" s="47"/>
    </row>
    <row r="30" ht="50.1" customHeight="1" spans="1:15">
      <c r="A30" s="6" t="s">
        <v>60</v>
      </c>
      <c r="B30" s="6"/>
      <c r="C30" s="48"/>
      <c r="D30" s="48"/>
      <c r="E30" s="48"/>
      <c r="F30" s="48"/>
      <c r="G30" s="48"/>
      <c r="H30" s="48"/>
      <c r="I30" s="6" t="s">
        <v>61</v>
      </c>
      <c r="J30" s="6"/>
      <c r="K30" s="48"/>
      <c r="L30" s="48"/>
      <c r="M30" s="48"/>
      <c r="N30" s="48"/>
      <c r="O30" s="48"/>
    </row>
    <row r="31" ht="50.1" customHeight="1" spans="1:15">
      <c r="A31" s="6" t="s">
        <v>62</v>
      </c>
      <c r="B31" s="6"/>
      <c r="C31" s="48"/>
      <c r="D31" s="48"/>
      <c r="E31" s="48"/>
      <c r="F31" s="48"/>
      <c r="G31" s="48"/>
      <c r="H31" s="48"/>
      <c r="I31" s="6" t="s">
        <v>63</v>
      </c>
      <c r="J31" s="6"/>
      <c r="K31" s="48"/>
      <c r="L31" s="48"/>
      <c r="M31" s="48"/>
      <c r="N31" s="48"/>
      <c r="O31" s="48"/>
    </row>
    <row r="34" ht="13.5" spans="17:17">
      <c r="Q34"/>
    </row>
    <row r="37" ht="13.5" spans="1:2">
      <c r="A37"/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34"/>
  <sheetViews>
    <sheetView workbookViewId="0">
      <selection activeCell="O7" sqref="O7:O10"/>
    </sheetView>
  </sheetViews>
  <sheetFormatPr defaultColWidth="9" defaultRowHeight="11.25"/>
  <cols>
    <col min="1" max="1" width="3.25" style="1" customWidth="1"/>
    <col min="2" max="2" width="4.875" style="3" customWidth="1"/>
    <col min="3" max="3" width="3.625" style="1" customWidth="1"/>
    <col min="4" max="4" width="11.125" style="4" customWidth="1"/>
    <col min="5" max="5" width="6.625" style="3" customWidth="1"/>
    <col min="6" max="6" width="9.375" style="4" customWidth="1"/>
    <col min="7" max="7" width="4.75" style="1" customWidth="1"/>
    <col min="8" max="8" width="10.125" style="4" customWidth="1"/>
    <col min="9" max="9" width="9.375" style="1" customWidth="1"/>
    <col min="10" max="10" width="8.625" style="4" customWidth="1"/>
    <col min="11" max="11" width="9.25" style="1" customWidth="1"/>
    <col min="12" max="12" width="6.80833333333333" style="1" customWidth="1"/>
    <col min="13" max="14" width="5.625" style="1" customWidth="1"/>
    <col min="15" max="15" width="11.2416666666667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9" t="s">
        <v>3</v>
      </c>
      <c r="M2" s="50">
        <v>7318</v>
      </c>
      <c r="N2" s="51" t="s">
        <v>4</v>
      </c>
      <c r="O2" s="51" t="s">
        <v>5</v>
      </c>
      <c r="Q2" s="86" t="s">
        <v>5</v>
      </c>
      <c r="R2" s="87">
        <v>13</v>
      </c>
      <c r="S2" s="88">
        <v>6489</v>
      </c>
      <c r="T2" s="89" t="s">
        <v>2</v>
      </c>
      <c r="U2" s="88" t="s">
        <v>6</v>
      </c>
      <c r="V2" s="90">
        <v>7161615.33</v>
      </c>
      <c r="W2" s="91" t="s">
        <v>7</v>
      </c>
      <c r="X2" s="91" t="s">
        <v>8</v>
      </c>
      <c r="Y2" s="95" t="s">
        <v>9</v>
      </c>
      <c r="Z2" s="96" t="s">
        <v>10</v>
      </c>
      <c r="AA2" s="97" t="s">
        <v>11</v>
      </c>
      <c r="AB2" s="98"/>
      <c r="AC2" s="98"/>
      <c r="AD2" s="99" t="s">
        <v>12</v>
      </c>
    </row>
    <row r="3" ht="27.95" customHeight="1" spans="1:31">
      <c r="A3" s="6" t="s">
        <v>13</v>
      </c>
      <c r="B3" s="6"/>
      <c r="C3" s="8">
        <v>7161615.33</v>
      </c>
      <c r="D3" s="8"/>
      <c r="E3" s="8" t="s">
        <v>14</v>
      </c>
      <c r="F3" s="9" t="s">
        <v>6</v>
      </c>
      <c r="G3" s="9"/>
      <c r="H3" s="10" t="s">
        <v>15</v>
      </c>
      <c r="I3" s="101" t="s">
        <v>16</v>
      </c>
      <c r="J3" s="102"/>
      <c r="K3" s="102"/>
      <c r="L3" s="102"/>
      <c r="M3" s="103" t="s">
        <v>17</v>
      </c>
      <c r="N3" s="6" t="s">
        <v>18</v>
      </c>
      <c r="O3" s="55" t="s">
        <v>19</v>
      </c>
      <c r="Q3" s="86" t="s">
        <v>5</v>
      </c>
      <c r="R3" s="87">
        <v>45</v>
      </c>
      <c r="S3" s="88">
        <v>7318</v>
      </c>
      <c r="T3" s="86" t="s">
        <v>5</v>
      </c>
      <c r="U3" s="89" t="s">
        <v>2</v>
      </c>
      <c r="V3" s="88" t="s">
        <v>6</v>
      </c>
      <c r="W3" s="90">
        <v>7161615.33</v>
      </c>
      <c r="X3" s="91" t="s">
        <v>7</v>
      </c>
      <c r="Y3" s="91" t="s">
        <v>8</v>
      </c>
      <c r="Z3" s="95" t="s">
        <v>9</v>
      </c>
      <c r="AA3" s="96" t="s">
        <v>10</v>
      </c>
      <c r="AB3" s="97" t="s">
        <v>11</v>
      </c>
      <c r="AC3" s="98"/>
      <c r="AD3" s="98"/>
      <c r="AE3" s="99" t="s">
        <v>12</v>
      </c>
    </row>
    <row r="4" ht="27.95" customHeight="1" spans="1:15">
      <c r="A4" s="6" t="s">
        <v>20</v>
      </c>
      <c r="B4" s="6"/>
      <c r="C4" s="100"/>
      <c r="D4" s="100"/>
      <c r="E4" s="8" t="s">
        <v>21</v>
      </c>
      <c r="F4" s="9"/>
      <c r="G4" s="9"/>
      <c r="H4" s="12"/>
      <c r="I4" s="105"/>
      <c r="J4" s="106"/>
      <c r="K4" s="106"/>
      <c r="L4" s="106"/>
      <c r="M4" s="103" t="s">
        <v>22</v>
      </c>
      <c r="N4" s="8" t="s">
        <v>23</v>
      </c>
      <c r="O4" s="59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51.75" customHeight="1" spans="1:17">
      <c r="A7" s="14">
        <v>1</v>
      </c>
      <c r="B7" s="15">
        <v>42929</v>
      </c>
      <c r="C7" s="16" t="s">
        <v>39</v>
      </c>
      <c r="D7" s="17">
        <v>1380744.33</v>
      </c>
      <c r="E7" s="18">
        <v>42922</v>
      </c>
      <c r="F7" s="17">
        <v>1380744.33</v>
      </c>
      <c r="G7" s="19" t="s">
        <v>40</v>
      </c>
      <c r="H7" s="20">
        <v>107424.23</v>
      </c>
      <c r="I7" s="20">
        <v>51236.8</v>
      </c>
      <c r="J7" s="60">
        <v>500</v>
      </c>
      <c r="K7" s="67" t="s">
        <v>41</v>
      </c>
      <c r="L7" s="78"/>
      <c r="M7" s="8"/>
      <c r="N7" s="63" t="s">
        <v>24</v>
      </c>
      <c r="O7" s="20">
        <f>ROUNDUP(D7-H7-I7-J7-O8-O9-O10,2)</f>
        <v>405409.99</v>
      </c>
      <c r="Q7" s="92"/>
    </row>
    <row r="8" s="2" customFormat="1" ht="33.75" customHeight="1" spans="1:15">
      <c r="A8" s="21"/>
      <c r="B8" s="22"/>
      <c r="C8" s="23"/>
      <c r="D8" s="24"/>
      <c r="E8"/>
      <c r="F8" s="24"/>
      <c r="G8" s="25"/>
      <c r="H8" s="26"/>
      <c r="I8" s="26"/>
      <c r="J8" s="64"/>
      <c r="K8" s="65"/>
      <c r="L8" s="64"/>
      <c r="M8" s="66"/>
      <c r="N8" s="67" t="s">
        <v>42</v>
      </c>
      <c r="O8" s="31">
        <v>240371.31</v>
      </c>
    </row>
    <row r="9" ht="20.1" customHeight="1" spans="1:15">
      <c r="A9" s="14"/>
      <c r="B9" s="29"/>
      <c r="C9" s="16"/>
      <c r="D9" s="17"/>
      <c r="E9" s="18"/>
      <c r="F9" s="17"/>
      <c r="G9" s="28"/>
      <c r="H9" s="20"/>
      <c r="I9" s="20"/>
      <c r="J9"/>
      <c r="K9" s="65"/>
      <c r="L9" s="60"/>
      <c r="M9" s="66"/>
      <c r="N9" s="67" t="s">
        <v>43</v>
      </c>
      <c r="O9" s="31">
        <v>454592</v>
      </c>
    </row>
    <row r="10" ht="20.1" customHeight="1" spans="1:15">
      <c r="A10" s="14"/>
      <c r="B10" s="29"/>
      <c r="C10" s="16"/>
      <c r="D10" s="17"/>
      <c r="E10" s="18"/>
      <c r="F10" s="17"/>
      <c r="G10" s="28"/>
      <c r="H10" s="20"/>
      <c r="I10" s="20"/>
      <c r="J10" s="60"/>
      <c r="K10" s="65"/>
      <c r="L10" s="60"/>
      <c r="M10" s="66"/>
      <c r="N10" s="67" t="s">
        <v>44</v>
      </c>
      <c r="O10" s="31">
        <v>121210</v>
      </c>
    </row>
    <row r="11" ht="25" customHeight="1" spans="1:15">
      <c r="A11" s="14"/>
      <c r="B11" s="27" t="s">
        <v>64</v>
      </c>
      <c r="C11" s="16"/>
      <c r="D11" s="17"/>
      <c r="E11" s="18"/>
      <c r="F11" s="17"/>
      <c r="G11" s="28"/>
      <c r="H11" s="20"/>
      <c r="I11" s="20"/>
      <c r="J11" s="60"/>
      <c r="K11" s="67"/>
      <c r="L11" s="60"/>
      <c r="M11" s="67"/>
      <c r="N11" s="67"/>
      <c r="O11" s="20"/>
    </row>
    <row r="12" s="2" customFormat="1" ht="50" customHeight="1" spans="1:17">
      <c r="A12" s="21">
        <v>2</v>
      </c>
      <c r="B12" s="35">
        <v>43125</v>
      </c>
      <c r="C12" s="23" t="s">
        <v>39</v>
      </c>
      <c r="D12" s="24">
        <v>2010658.78</v>
      </c>
      <c r="E12" s="36">
        <v>43122</v>
      </c>
      <c r="F12" s="24">
        <v>2010658.78</v>
      </c>
      <c r="G12" s="37"/>
      <c r="H12" s="26">
        <v>0</v>
      </c>
      <c r="I12" s="26">
        <v>1086.84</v>
      </c>
      <c r="J12" s="64">
        <v>500</v>
      </c>
      <c r="K12" s="70" t="s">
        <v>65</v>
      </c>
      <c r="L12" s="107"/>
      <c r="M12" s="66"/>
      <c r="N12" s="65" t="s">
        <v>24</v>
      </c>
      <c r="O12" s="26">
        <f>D12-H12-I12-J12-L12-O13</f>
        <v>206664.35</v>
      </c>
      <c r="Q12" s="93"/>
    </row>
    <row r="13" ht="22.5" customHeight="1" spans="1:15">
      <c r="A13" s="14"/>
      <c r="B13" s="29"/>
      <c r="C13" s="16"/>
      <c r="D13" s="17"/>
      <c r="E13" s="18"/>
      <c r="F13" s="17"/>
      <c r="G13" s="28"/>
      <c r="H13" s="20"/>
      <c r="I13" s="20"/>
      <c r="J13" s="60"/>
      <c r="K13" s="67"/>
      <c r="L13" s="60"/>
      <c r="M13" s="67"/>
      <c r="N13" s="65" t="s">
        <v>66</v>
      </c>
      <c r="O13" s="74">
        <v>1802407.59</v>
      </c>
    </row>
    <row r="14" ht="22.5" customHeight="1" spans="1:15">
      <c r="A14" s="14"/>
      <c r="B14" s="29"/>
      <c r="C14" s="16"/>
      <c r="D14" s="17"/>
      <c r="E14" s="18"/>
      <c r="F14" s="17"/>
      <c r="G14" s="28"/>
      <c r="H14" s="20"/>
      <c r="I14" s="20"/>
      <c r="J14" s="60"/>
      <c r="K14" s="67"/>
      <c r="L14" s="60"/>
      <c r="M14" s="67"/>
      <c r="N14" s="67"/>
      <c r="O14" s="20"/>
    </row>
    <row r="15" ht="22.5" customHeight="1" spans="1:15">
      <c r="A15" s="14"/>
      <c r="B15" s="29"/>
      <c r="C15" s="16"/>
      <c r="D15" s="17"/>
      <c r="E15" s="18"/>
      <c r="F15" s="17"/>
      <c r="G15" s="28"/>
      <c r="H15" s="20"/>
      <c r="I15" s="20"/>
      <c r="J15" s="60"/>
      <c r="K15" s="67"/>
      <c r="L15" s="60"/>
      <c r="M15" s="67"/>
      <c r="N15" s="67"/>
      <c r="O15" s="20"/>
    </row>
    <row r="16" ht="22.5" customHeight="1" spans="1:15">
      <c r="A16" s="14"/>
      <c r="B16" s="29"/>
      <c r="C16" s="16"/>
      <c r="D16" s="17"/>
      <c r="E16" s="18"/>
      <c r="F16" s="17"/>
      <c r="G16" s="28"/>
      <c r="H16" s="20"/>
      <c r="I16" s="20"/>
      <c r="J16" s="60"/>
      <c r="K16" s="67"/>
      <c r="L16" s="60"/>
      <c r="M16" s="67"/>
      <c r="N16" s="67"/>
      <c r="O16" s="20"/>
    </row>
    <row r="17" ht="22.5" customHeight="1" spans="1:15">
      <c r="A17" s="14"/>
      <c r="B17" s="29"/>
      <c r="C17" s="16"/>
      <c r="D17" s="17"/>
      <c r="E17" s="18"/>
      <c r="F17" s="17"/>
      <c r="G17" s="28"/>
      <c r="H17" s="20"/>
      <c r="I17" s="20"/>
      <c r="J17" s="60"/>
      <c r="K17" s="67"/>
      <c r="L17" s="60"/>
      <c r="M17" s="67"/>
      <c r="N17" s="67"/>
      <c r="O17" s="20"/>
    </row>
    <row r="18" ht="22.5" customHeight="1" spans="1:15">
      <c r="A18" s="14"/>
      <c r="B18" s="29"/>
      <c r="C18" s="16"/>
      <c r="D18" s="17"/>
      <c r="E18" s="18"/>
      <c r="F18" s="17"/>
      <c r="G18" s="28"/>
      <c r="H18" s="20"/>
      <c r="I18" s="20"/>
      <c r="J18" s="60"/>
      <c r="K18" s="67"/>
      <c r="L18" s="60"/>
      <c r="M18" s="67"/>
      <c r="N18" s="67"/>
      <c r="O18" s="20"/>
    </row>
    <row r="19" ht="22.5" customHeight="1" spans="1:15">
      <c r="A19" s="14"/>
      <c r="B19" s="29"/>
      <c r="C19" s="16"/>
      <c r="D19" s="17"/>
      <c r="E19" s="18"/>
      <c r="F19" s="17"/>
      <c r="G19" s="28"/>
      <c r="H19" s="20"/>
      <c r="I19" s="20"/>
      <c r="J19" s="60"/>
      <c r="K19" s="67"/>
      <c r="L19" s="60"/>
      <c r="M19" s="67"/>
      <c r="N19" s="67"/>
      <c r="O19" s="20"/>
    </row>
    <row r="20" ht="22.5" customHeight="1" spans="1:15">
      <c r="A20" s="14"/>
      <c r="B20" s="29"/>
      <c r="C20" s="16"/>
      <c r="D20" s="17"/>
      <c r="E20" s="18"/>
      <c r="F20" s="17"/>
      <c r="G20" s="28"/>
      <c r="H20" s="20"/>
      <c r="I20" s="20"/>
      <c r="J20" s="60"/>
      <c r="K20" s="67"/>
      <c r="L20" s="60"/>
      <c r="M20" s="67"/>
      <c r="N20" s="67"/>
      <c r="O20" s="20"/>
    </row>
    <row r="21" ht="22.5" customHeight="1" spans="1:15">
      <c r="A21" s="14"/>
      <c r="B21" s="29"/>
      <c r="C21" s="16"/>
      <c r="D21" s="17"/>
      <c r="E21" s="18"/>
      <c r="F21" s="17"/>
      <c r="G21" s="28"/>
      <c r="H21" s="20"/>
      <c r="I21" s="20"/>
      <c r="J21" s="60"/>
      <c r="K21" s="67"/>
      <c r="L21" s="60"/>
      <c r="M21" s="67"/>
      <c r="N21" s="67"/>
      <c r="O21" s="20"/>
    </row>
    <row r="22" ht="26" customHeight="1" spans="1:15">
      <c r="A22" s="6" t="s">
        <v>45</v>
      </c>
      <c r="B22" s="6"/>
      <c r="C22" s="40" t="s">
        <v>46</v>
      </c>
      <c r="D22" s="41">
        <f>SUM(D7:D21)</f>
        <v>3391403.11</v>
      </c>
      <c r="E22" s="40" t="s">
        <v>46</v>
      </c>
      <c r="F22" s="41">
        <f>SUM(F7:F21)</f>
        <v>3391403.11</v>
      </c>
      <c r="G22" s="40" t="s">
        <v>46</v>
      </c>
      <c r="H22" s="41">
        <f>SUM(H7:H21)</f>
        <v>107424.23</v>
      </c>
      <c r="I22" s="41">
        <f>SUM(I7:I21)</f>
        <v>52323.64</v>
      </c>
      <c r="J22" s="41">
        <f>SUM(J7:J21)</f>
        <v>1000</v>
      </c>
      <c r="K22" s="40" t="s">
        <v>46</v>
      </c>
      <c r="L22" s="41">
        <f>SUM(L7:L21)</f>
        <v>0</v>
      </c>
      <c r="M22" s="40" t="s">
        <v>46</v>
      </c>
      <c r="N22" s="40" t="s">
        <v>46</v>
      </c>
      <c r="O22" s="41">
        <f>SUM(O7:O21)</f>
        <v>3230655.24</v>
      </c>
    </row>
    <row r="23" ht="30" customHeight="1" spans="1:17">
      <c r="A23" s="6" t="s">
        <v>47</v>
      </c>
      <c r="B23" s="6"/>
      <c r="C23" s="6" t="s">
        <v>48</v>
      </c>
      <c r="D23" s="6"/>
      <c r="E23" s="42">
        <f>E24+L23</f>
        <v>2009071.94</v>
      </c>
      <c r="F23" s="42"/>
      <c r="G23" s="42"/>
      <c r="H23" s="42"/>
      <c r="I23" s="6" t="s">
        <v>49</v>
      </c>
      <c r="J23" s="6"/>
      <c r="K23" s="6" t="s">
        <v>50</v>
      </c>
      <c r="L23" s="42">
        <f>O12</f>
        <v>206664.35</v>
      </c>
      <c r="M23" s="42"/>
      <c r="N23" s="42"/>
      <c r="O23" s="42"/>
      <c r="Q23" s="108" t="s">
        <v>51</v>
      </c>
    </row>
    <row r="24" ht="30" customHeight="1" spans="1:15">
      <c r="A24" s="6"/>
      <c r="B24" s="6"/>
      <c r="C24" s="6" t="s">
        <v>52</v>
      </c>
      <c r="D24" s="6"/>
      <c r="E24" s="43">
        <f>O13</f>
        <v>1802407.59</v>
      </c>
      <c r="F24" s="43"/>
      <c r="G24" s="43"/>
      <c r="H24" s="43"/>
      <c r="I24" s="6"/>
      <c r="J24" s="6"/>
      <c r="K24" s="6" t="s">
        <v>53</v>
      </c>
      <c r="L24" s="104" t="str">
        <f>SUBSTITUTE(SUBSTITUTE(TEXT(INT(L23),"[DBNum2][$-804]G/通用格式元"&amp;IF(INT(L23)=L23,"整",""))&amp;TEXT(MID(L23,FIND(".",L23&amp;".0")+1,1),"[DBNum2][$-804]G/通用格式角")&amp;TEXT(MID(L23,FIND(".",L23&amp;".0")+2,1),"[DBNum2][$-804]G/通用格式分"),"零角","零"),"零分","")</f>
        <v>贰拾万陆仟陆佰陆拾肆元叁角伍分</v>
      </c>
      <c r="M24" s="104"/>
      <c r="N24" s="104"/>
      <c r="O24" s="104"/>
    </row>
    <row r="25" ht="50.1" customHeight="1" spans="1:20">
      <c r="A25" s="6" t="s">
        <v>54</v>
      </c>
      <c r="B25" s="6"/>
      <c r="C25" s="44"/>
      <c r="D25" s="45"/>
      <c r="E25" s="45"/>
      <c r="F25" s="45"/>
      <c r="G25" s="45"/>
      <c r="H25" s="46"/>
      <c r="I25" s="6" t="s">
        <v>56</v>
      </c>
      <c r="J25" s="6"/>
      <c r="K25" s="6" t="s">
        <v>57</v>
      </c>
      <c r="L25" s="6"/>
      <c r="M25" s="6"/>
      <c r="N25" s="6"/>
      <c r="O25" s="6"/>
      <c r="R25" s="1">
        <v>107924.23</v>
      </c>
      <c r="S25" s="1" t="s">
        <v>67</v>
      </c>
      <c r="T25" s="1" t="s">
        <v>68</v>
      </c>
    </row>
    <row r="26" ht="50.1" customHeight="1" spans="1:20">
      <c r="A26" s="6" t="s">
        <v>58</v>
      </c>
      <c r="B26" s="6"/>
      <c r="C26" s="47"/>
      <c r="D26" s="47"/>
      <c r="E26" s="47"/>
      <c r="F26" s="47"/>
      <c r="G26" s="47"/>
      <c r="H26" s="47"/>
      <c r="I26" s="6" t="s">
        <v>59</v>
      </c>
      <c r="J26" s="6"/>
      <c r="K26" s="47"/>
      <c r="L26" s="47"/>
      <c r="M26" s="47"/>
      <c r="N26" s="47"/>
      <c r="O26" s="47"/>
      <c r="R26" s="1">
        <v>50490.45</v>
      </c>
      <c r="S26" s="1" t="s">
        <v>67</v>
      </c>
      <c r="T26" s="1" t="s">
        <v>69</v>
      </c>
    </row>
    <row r="27" ht="50.1" customHeight="1" spans="1:20">
      <c r="A27" s="6" t="s">
        <v>60</v>
      </c>
      <c r="B27" s="6"/>
      <c r="C27" s="48"/>
      <c r="D27" s="48"/>
      <c r="E27" s="48"/>
      <c r="F27" s="48"/>
      <c r="G27" s="48"/>
      <c r="H27" s="48"/>
      <c r="I27" s="6" t="s">
        <v>61</v>
      </c>
      <c r="J27" s="6"/>
      <c r="K27" s="48"/>
      <c r="L27" s="48"/>
      <c r="M27" s="48"/>
      <c r="N27" s="48"/>
      <c r="O27" s="48"/>
      <c r="R27" s="1">
        <v>746.35</v>
      </c>
      <c r="S27" s="1" t="s">
        <v>67</v>
      </c>
      <c r="T27" s="1" t="s">
        <v>70</v>
      </c>
    </row>
    <row r="28" ht="50.1" customHeight="1" spans="1:15">
      <c r="A28" s="6" t="s">
        <v>62</v>
      </c>
      <c r="B28" s="6"/>
      <c r="C28" s="48"/>
      <c r="D28" s="48"/>
      <c r="E28" s="48"/>
      <c r="F28" s="48"/>
      <c r="G28" s="48"/>
      <c r="H28" s="48"/>
      <c r="I28" s="6" t="s">
        <v>63</v>
      </c>
      <c r="J28" s="6"/>
      <c r="K28" s="48"/>
      <c r="L28" s="48"/>
      <c r="M28" s="48"/>
      <c r="N28" s="48"/>
      <c r="O28" s="48"/>
    </row>
    <row r="31" ht="13.5" spans="17:17">
      <c r="Q31"/>
    </row>
    <row r="34" ht="13.5" spans="1:2">
      <c r="A34"/>
      <c r="B3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2:B22"/>
    <mergeCell ref="C23:D23"/>
    <mergeCell ref="E23:H23"/>
    <mergeCell ref="L23:O23"/>
    <mergeCell ref="C24:D24"/>
    <mergeCell ref="E24:H24"/>
    <mergeCell ref="L24:O24"/>
    <mergeCell ref="A25:B25"/>
    <mergeCell ref="C25:H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5:A6"/>
    <mergeCell ref="H3:H4"/>
    <mergeCell ref="A23:B24"/>
    <mergeCell ref="I23:J24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38"/>
  <sheetViews>
    <sheetView topLeftCell="A13" workbookViewId="0">
      <selection activeCell="Q26" sqref="Q26:Q27"/>
    </sheetView>
  </sheetViews>
  <sheetFormatPr defaultColWidth="9" defaultRowHeight="11.25"/>
  <cols>
    <col min="1" max="1" width="3.25" style="1" customWidth="1"/>
    <col min="2" max="2" width="5.5" style="3" customWidth="1"/>
    <col min="3" max="3" width="3.625" style="1" customWidth="1"/>
    <col min="4" max="4" width="11.125" style="4" customWidth="1"/>
    <col min="5" max="5" width="6.625" style="3" customWidth="1"/>
    <col min="6" max="6" width="9.375" style="4" customWidth="1"/>
    <col min="7" max="7" width="4.75" style="1" customWidth="1"/>
    <col min="8" max="8" width="10.125" style="4" customWidth="1"/>
    <col min="9" max="9" width="9.375" style="1" customWidth="1"/>
    <col min="10" max="10" width="8.625" style="4" customWidth="1"/>
    <col min="11" max="11" width="9.25" style="1" customWidth="1"/>
    <col min="12" max="12" width="6.80833333333333" style="1" customWidth="1"/>
    <col min="13" max="14" width="5.625" style="1" customWidth="1"/>
    <col min="15" max="15" width="11.2416666666667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9" t="s">
        <v>3</v>
      </c>
      <c r="M2" s="50">
        <v>7318</v>
      </c>
      <c r="N2" s="51" t="s">
        <v>4</v>
      </c>
      <c r="O2" s="51" t="s">
        <v>5</v>
      </c>
      <c r="Q2" s="86" t="s">
        <v>5</v>
      </c>
      <c r="R2" s="87">
        <v>13</v>
      </c>
      <c r="S2" s="88">
        <v>6489</v>
      </c>
      <c r="T2" s="89" t="s">
        <v>2</v>
      </c>
      <c r="U2" s="88" t="s">
        <v>6</v>
      </c>
      <c r="V2" s="90">
        <v>7161615.33</v>
      </c>
      <c r="W2" s="91" t="s">
        <v>7</v>
      </c>
      <c r="X2" s="91" t="s">
        <v>8</v>
      </c>
      <c r="Y2" s="95" t="s">
        <v>9</v>
      </c>
      <c r="Z2" s="96" t="s">
        <v>10</v>
      </c>
      <c r="AA2" s="97" t="s">
        <v>11</v>
      </c>
      <c r="AB2" s="98"/>
      <c r="AC2" s="98"/>
      <c r="AD2" s="99" t="s">
        <v>12</v>
      </c>
    </row>
    <row r="3" ht="27.95" customHeight="1" spans="1:31">
      <c r="A3" s="6" t="s">
        <v>13</v>
      </c>
      <c r="B3" s="6"/>
      <c r="C3" s="8">
        <v>7161615.33</v>
      </c>
      <c r="D3" s="8"/>
      <c r="E3" s="8" t="s">
        <v>14</v>
      </c>
      <c r="F3" s="9" t="s">
        <v>6</v>
      </c>
      <c r="G3" s="9"/>
      <c r="H3" s="10" t="s">
        <v>15</v>
      </c>
      <c r="I3" s="101" t="s">
        <v>16</v>
      </c>
      <c r="J3" s="102"/>
      <c r="K3" s="102"/>
      <c r="L3" s="102"/>
      <c r="M3" s="103" t="s">
        <v>17</v>
      </c>
      <c r="N3" s="6" t="s">
        <v>18</v>
      </c>
      <c r="O3" s="55" t="s">
        <v>19</v>
      </c>
      <c r="Q3" s="86" t="s">
        <v>5</v>
      </c>
      <c r="R3" s="87">
        <v>45</v>
      </c>
      <c r="S3" s="88">
        <v>7318</v>
      </c>
      <c r="T3" s="86" t="s">
        <v>5</v>
      </c>
      <c r="U3" s="89" t="s">
        <v>2</v>
      </c>
      <c r="V3" s="88" t="s">
        <v>6</v>
      </c>
      <c r="W3" s="90">
        <v>7161615.33</v>
      </c>
      <c r="X3" s="91" t="s">
        <v>7</v>
      </c>
      <c r="Y3" s="91" t="s">
        <v>8</v>
      </c>
      <c r="Z3" s="95" t="s">
        <v>9</v>
      </c>
      <c r="AA3" s="96" t="s">
        <v>10</v>
      </c>
      <c r="AB3" s="97" t="s">
        <v>11</v>
      </c>
      <c r="AC3" s="98"/>
      <c r="AD3" s="98"/>
      <c r="AE3" s="99" t="s">
        <v>12</v>
      </c>
    </row>
    <row r="4" ht="27.95" customHeight="1" spans="1:15">
      <c r="A4" s="6" t="s">
        <v>20</v>
      </c>
      <c r="B4" s="6"/>
      <c r="C4" s="100"/>
      <c r="D4" s="100"/>
      <c r="E4" s="8" t="s">
        <v>21</v>
      </c>
      <c r="F4" s="9"/>
      <c r="G4" s="9"/>
      <c r="H4" s="12"/>
      <c r="I4" s="105"/>
      <c r="J4" s="106"/>
      <c r="K4" s="106"/>
      <c r="L4" s="106"/>
      <c r="M4" s="103" t="s">
        <v>22</v>
      </c>
      <c r="N4" s="8" t="s">
        <v>23</v>
      </c>
      <c r="O4" s="59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0" customHeight="1" spans="1:17">
      <c r="A7" s="14">
        <v>1</v>
      </c>
      <c r="B7" s="15">
        <v>42929</v>
      </c>
      <c r="C7" s="16" t="s">
        <v>39</v>
      </c>
      <c r="D7" s="17">
        <v>1380744.33</v>
      </c>
      <c r="E7" s="18">
        <v>42922</v>
      </c>
      <c r="F7" s="17">
        <v>1380744.33</v>
      </c>
      <c r="G7" s="19" t="s">
        <v>40</v>
      </c>
      <c r="H7" s="20">
        <v>107424.23</v>
      </c>
      <c r="I7" s="20">
        <v>51236.8</v>
      </c>
      <c r="J7" s="60">
        <v>500</v>
      </c>
      <c r="K7" s="61" t="s">
        <v>41</v>
      </c>
      <c r="L7" s="62"/>
      <c r="M7" s="8"/>
      <c r="N7" s="63" t="s">
        <v>24</v>
      </c>
      <c r="O7" s="20">
        <f>ROUNDUP(D7-H7-I7-J7-O8-O9-O10,2)</f>
        <v>405409.99</v>
      </c>
      <c r="Q7" s="92"/>
    </row>
    <row r="8" s="2" customFormat="1" ht="25" customHeight="1" spans="1:18">
      <c r="A8" s="21"/>
      <c r="B8" s="22"/>
      <c r="C8" s="23"/>
      <c r="D8" s="24"/>
      <c r="E8"/>
      <c r="F8" s="24"/>
      <c r="G8" s="25"/>
      <c r="H8" s="26"/>
      <c r="I8" s="26"/>
      <c r="J8" s="64"/>
      <c r="K8" s="65"/>
      <c r="L8" s="64"/>
      <c r="M8" s="66"/>
      <c r="N8" s="67" t="s">
        <v>42</v>
      </c>
      <c r="O8" s="31">
        <v>240371.31</v>
      </c>
      <c r="Q8" s="1" t="s">
        <v>71</v>
      </c>
      <c r="R8" s="1">
        <v>13730</v>
      </c>
    </row>
    <row r="9" ht="20.1" customHeight="1" spans="1:18">
      <c r="A9" s="14"/>
      <c r="B9" s="29"/>
      <c r="C9" s="16"/>
      <c r="D9" s="17"/>
      <c r="E9" s="18"/>
      <c r="F9" s="17"/>
      <c r="G9" s="28"/>
      <c r="H9" s="20"/>
      <c r="I9" s="20"/>
      <c r="J9"/>
      <c r="K9" s="65"/>
      <c r="L9" s="60"/>
      <c r="M9" s="66"/>
      <c r="N9" s="67" t="s">
        <v>43</v>
      </c>
      <c r="O9" s="31">
        <v>454592</v>
      </c>
      <c r="Q9" s="1" t="s">
        <v>72</v>
      </c>
      <c r="R9" s="1">
        <v>220000</v>
      </c>
    </row>
    <row r="10" ht="20.1" customHeight="1" spans="1:18">
      <c r="A10" s="14"/>
      <c r="B10" s="29"/>
      <c r="C10" s="16"/>
      <c r="D10" s="17"/>
      <c r="E10" s="18"/>
      <c r="F10" s="17"/>
      <c r="G10" s="28"/>
      <c r="H10" s="20"/>
      <c r="I10" s="20"/>
      <c r="J10" s="60"/>
      <c r="K10" s="65"/>
      <c r="L10" s="60"/>
      <c r="M10" s="66"/>
      <c r="N10" s="67" t="s">
        <v>44</v>
      </c>
      <c r="O10" s="31">
        <v>121210</v>
      </c>
      <c r="Q10" s="1" t="s">
        <v>73</v>
      </c>
      <c r="R10" s="1">
        <v>13141</v>
      </c>
    </row>
    <row r="11" ht="10" customHeight="1" spans="1:15">
      <c r="A11" s="14"/>
      <c r="B11" s="27"/>
      <c r="C11" s="16"/>
      <c r="D11" s="17"/>
      <c r="E11" s="18"/>
      <c r="F11" s="17"/>
      <c r="G11" s="28"/>
      <c r="H11" s="20"/>
      <c r="I11" s="20"/>
      <c r="J11" s="60"/>
      <c r="K11" s="67"/>
      <c r="L11" s="60"/>
      <c r="M11" s="67"/>
      <c r="N11" s="67"/>
      <c r="O11" s="20"/>
    </row>
    <row r="12" s="2" customFormat="1" ht="29" customHeight="1" spans="1:17">
      <c r="A12" s="14">
        <v>2</v>
      </c>
      <c r="B12" s="15">
        <v>43125</v>
      </c>
      <c r="C12" s="16" t="s">
        <v>39</v>
      </c>
      <c r="D12" s="17">
        <v>2010658.78</v>
      </c>
      <c r="E12" s="18">
        <v>43122</v>
      </c>
      <c r="F12" s="17">
        <v>2010658.78</v>
      </c>
      <c r="G12" s="19"/>
      <c r="H12" s="20">
        <v>0</v>
      </c>
      <c r="I12" s="20">
        <v>1086.84</v>
      </c>
      <c r="J12" s="60">
        <v>500</v>
      </c>
      <c r="K12" s="68" t="s">
        <v>65</v>
      </c>
      <c r="L12" s="69"/>
      <c r="M12" s="8"/>
      <c r="N12" s="67" t="s">
        <v>24</v>
      </c>
      <c r="O12" s="20">
        <f>D12-H12-I12-J12-L12-O13</f>
        <v>206664.35</v>
      </c>
      <c r="Q12" s="93"/>
    </row>
    <row r="13" ht="22.5" customHeight="1" spans="1:15">
      <c r="A13" s="14"/>
      <c r="B13" s="29"/>
      <c r="C13" s="16"/>
      <c r="D13" s="17"/>
      <c r="E13" s="18"/>
      <c r="F13" s="17"/>
      <c r="G13" s="28"/>
      <c r="H13" s="20"/>
      <c r="I13" s="20"/>
      <c r="J13" s="60"/>
      <c r="K13" s="67"/>
      <c r="L13" s="60"/>
      <c r="M13" s="67"/>
      <c r="N13" s="67" t="s">
        <v>66</v>
      </c>
      <c r="O13" s="31">
        <v>1802407.59</v>
      </c>
    </row>
    <row r="14" ht="22.5" customHeight="1" spans="1:15">
      <c r="A14" s="14"/>
      <c r="B14" s="27" t="s">
        <v>64</v>
      </c>
      <c r="C14" s="16"/>
      <c r="D14" s="17"/>
      <c r="E14" s="18"/>
      <c r="F14" s="17"/>
      <c r="G14" s="28"/>
      <c r="H14" s="20"/>
      <c r="I14" s="20"/>
      <c r="J14" s="60"/>
      <c r="K14" s="67"/>
      <c r="L14" s="60"/>
      <c r="M14" s="67"/>
      <c r="N14" s="67"/>
      <c r="O14" s="20"/>
    </row>
    <row r="15" ht="29" customHeight="1" spans="1:18">
      <c r="A15" s="34">
        <v>3</v>
      </c>
      <c r="B15" s="35">
        <v>43398</v>
      </c>
      <c r="C15" s="23" t="s">
        <v>39</v>
      </c>
      <c r="D15" s="24">
        <v>249504</v>
      </c>
      <c r="E15" s="36">
        <v>43391</v>
      </c>
      <c r="F15" s="74">
        <v>249504</v>
      </c>
      <c r="G15" s="37"/>
      <c r="H15" s="26">
        <v>0</v>
      </c>
      <c r="I15" s="26">
        <v>137</v>
      </c>
      <c r="J15" s="64">
        <v>0</v>
      </c>
      <c r="K15" s="70"/>
      <c r="L15" s="71">
        <f>ROUNDUP(D15*0.01,0)</f>
        <v>2496</v>
      </c>
      <c r="M15" s="72" t="s">
        <v>74</v>
      </c>
      <c r="N15" s="65" t="s">
        <v>72</v>
      </c>
      <c r="O15" s="74">
        <v>220000</v>
      </c>
      <c r="Q15" s="1" t="s">
        <v>71</v>
      </c>
      <c r="R15" s="1">
        <v>13730</v>
      </c>
    </row>
    <row r="16" ht="22.5" customHeight="1" spans="1:18">
      <c r="A16" s="32"/>
      <c r="B16" s="29"/>
      <c r="C16" s="16"/>
      <c r="D16" s="17"/>
      <c r="E16" s="18"/>
      <c r="F16" s="17"/>
      <c r="G16" s="28"/>
      <c r="H16" s="20"/>
      <c r="I16" s="20"/>
      <c r="J16" s="60"/>
      <c r="K16" s="67"/>
      <c r="L16" s="60"/>
      <c r="M16" s="67"/>
      <c r="N16" s="65" t="s">
        <v>71</v>
      </c>
      <c r="O16" s="26">
        <f>D15-H15-I15-J15-L15-O15</f>
        <v>26871</v>
      </c>
      <c r="Q16" s="1" t="s">
        <v>73</v>
      </c>
      <c r="R16" s="1">
        <v>13141</v>
      </c>
    </row>
    <row r="17" ht="22.5" customHeight="1" spans="1:15">
      <c r="A17" s="32"/>
      <c r="B17" s="29"/>
      <c r="C17" s="16"/>
      <c r="D17" s="17"/>
      <c r="E17" s="18"/>
      <c r="F17" s="17"/>
      <c r="G17" s="28"/>
      <c r="H17" s="20"/>
      <c r="I17" s="20"/>
      <c r="J17" s="60"/>
      <c r="K17" s="67"/>
      <c r="L17" s="60"/>
      <c r="M17" s="67"/>
      <c r="N17" s="65"/>
      <c r="O17" s="26"/>
    </row>
    <row r="18" ht="22.5" customHeight="1" spans="1:15">
      <c r="A18" s="32"/>
      <c r="B18" s="29"/>
      <c r="C18" s="16"/>
      <c r="D18" s="17"/>
      <c r="E18" s="18"/>
      <c r="F18" s="17"/>
      <c r="G18" s="28"/>
      <c r="H18" s="20"/>
      <c r="I18" s="20"/>
      <c r="J18" s="60"/>
      <c r="K18" s="67"/>
      <c r="L18" s="60"/>
      <c r="M18" s="67"/>
      <c r="N18" s="65"/>
      <c r="O18" s="26"/>
    </row>
    <row r="19" ht="22.5" customHeight="1" spans="1:15">
      <c r="A19" s="32"/>
      <c r="B19" s="29"/>
      <c r="C19" s="16"/>
      <c r="D19" s="17"/>
      <c r="E19" s="18"/>
      <c r="F19" s="17"/>
      <c r="G19" s="28"/>
      <c r="H19" s="20"/>
      <c r="I19" s="20"/>
      <c r="J19" s="60"/>
      <c r="K19" s="67"/>
      <c r="L19" s="60"/>
      <c r="M19" s="67"/>
      <c r="N19" s="65"/>
      <c r="O19" s="26"/>
    </row>
    <row r="20" ht="20" customHeight="1" spans="1:15">
      <c r="A20" s="14"/>
      <c r="B20" s="29"/>
      <c r="C20" s="16"/>
      <c r="D20" s="17"/>
      <c r="E20" s="18"/>
      <c r="F20" s="17"/>
      <c r="G20" s="28"/>
      <c r="H20" s="20"/>
      <c r="I20" s="20"/>
      <c r="J20" s="60"/>
      <c r="K20" s="67"/>
      <c r="L20" s="60"/>
      <c r="M20" s="67"/>
      <c r="N20" s="67"/>
      <c r="O20" s="20"/>
    </row>
    <row r="21" ht="20" customHeight="1" spans="1:15">
      <c r="A21" s="14"/>
      <c r="B21" s="29"/>
      <c r="C21" s="16"/>
      <c r="D21" s="17"/>
      <c r="E21" s="18"/>
      <c r="F21" s="17"/>
      <c r="G21" s="28"/>
      <c r="H21" s="20"/>
      <c r="I21" s="20"/>
      <c r="J21" s="60"/>
      <c r="K21" s="67"/>
      <c r="L21" s="60"/>
      <c r="M21" s="67"/>
      <c r="N21" s="67"/>
      <c r="O21" s="20"/>
    </row>
    <row r="22" ht="20" customHeight="1" spans="1:15">
      <c r="A22" s="14"/>
      <c r="B22" s="29"/>
      <c r="C22" s="16"/>
      <c r="D22" s="17"/>
      <c r="E22" s="18"/>
      <c r="F22" s="17"/>
      <c r="G22" s="28"/>
      <c r="H22" s="20"/>
      <c r="I22" s="20"/>
      <c r="J22" s="60"/>
      <c r="K22" s="67"/>
      <c r="L22" s="60"/>
      <c r="M22" s="67"/>
      <c r="N22" s="67"/>
      <c r="O22" s="20"/>
    </row>
    <row r="23" ht="20" customHeight="1" spans="1:15">
      <c r="A23" s="14"/>
      <c r="B23" s="29"/>
      <c r="C23" s="16"/>
      <c r="D23" s="17"/>
      <c r="E23" s="18"/>
      <c r="F23" s="17"/>
      <c r="G23" s="28"/>
      <c r="H23" s="20"/>
      <c r="I23" s="20"/>
      <c r="J23" s="60"/>
      <c r="K23" s="67"/>
      <c r="L23" s="60"/>
      <c r="M23" s="67"/>
      <c r="N23" s="67"/>
      <c r="O23" s="20"/>
    </row>
    <row r="24" ht="20" customHeight="1" spans="1:15">
      <c r="A24" s="14"/>
      <c r="B24" s="29"/>
      <c r="C24" s="16"/>
      <c r="D24" s="17"/>
      <c r="E24" s="18"/>
      <c r="F24" s="17"/>
      <c r="G24" s="28"/>
      <c r="H24" s="20"/>
      <c r="I24" s="20"/>
      <c r="J24" s="60"/>
      <c r="K24" s="67"/>
      <c r="L24" s="60"/>
      <c r="M24" s="67"/>
      <c r="N24" s="67"/>
      <c r="O24" s="20"/>
    </row>
    <row r="25" ht="20" customHeight="1" spans="1:15">
      <c r="A25" s="14"/>
      <c r="B25" s="29"/>
      <c r="C25" s="16"/>
      <c r="D25" s="17"/>
      <c r="E25" s="18"/>
      <c r="F25" s="17"/>
      <c r="G25" s="28"/>
      <c r="H25" s="20"/>
      <c r="I25" s="20"/>
      <c r="J25" s="60"/>
      <c r="K25" s="67"/>
      <c r="L25" s="60"/>
      <c r="M25" s="67"/>
      <c r="N25" s="67"/>
      <c r="O25" s="20"/>
    </row>
    <row r="26" ht="26" customHeight="1" spans="1:15">
      <c r="A26" s="6" t="s">
        <v>45</v>
      </c>
      <c r="B26" s="6"/>
      <c r="C26" s="40" t="s">
        <v>46</v>
      </c>
      <c r="D26" s="41">
        <f>SUM(D7:D25)</f>
        <v>3640907.11</v>
      </c>
      <c r="E26" s="40" t="s">
        <v>46</v>
      </c>
      <c r="F26" s="41">
        <f>SUM(F7:F25)</f>
        <v>3640907.11</v>
      </c>
      <c r="G26" s="40" t="s">
        <v>46</v>
      </c>
      <c r="H26" s="41">
        <f>SUM(H7:H25)</f>
        <v>107424.23</v>
      </c>
      <c r="I26" s="41">
        <f>SUM(I7:I25)</f>
        <v>52460.64</v>
      </c>
      <c r="J26" s="41">
        <f>SUM(J7:J25)</f>
        <v>1000</v>
      </c>
      <c r="K26" s="40" t="s">
        <v>46</v>
      </c>
      <c r="L26" s="41">
        <f>SUM(L7:L25)</f>
        <v>2496</v>
      </c>
      <c r="M26" s="40" t="s">
        <v>46</v>
      </c>
      <c r="N26" s="40" t="s">
        <v>46</v>
      </c>
      <c r="O26" s="41">
        <f>SUM(O7:O25)</f>
        <v>3477526.24</v>
      </c>
    </row>
    <row r="27" ht="30" customHeight="1" spans="1:15">
      <c r="A27" s="6" t="s">
        <v>47</v>
      </c>
      <c r="B27" s="6"/>
      <c r="C27" s="6" t="s">
        <v>48</v>
      </c>
      <c r="D27" s="6"/>
      <c r="E27" s="42">
        <f>E28+L27</f>
        <v>246871</v>
      </c>
      <c r="F27" s="42"/>
      <c r="G27" s="42"/>
      <c r="H27" s="42"/>
      <c r="I27" s="6" t="s">
        <v>49</v>
      </c>
      <c r="J27" s="6"/>
      <c r="K27" s="6" t="s">
        <v>50</v>
      </c>
      <c r="L27" s="42">
        <f>O16</f>
        <v>26871</v>
      </c>
      <c r="M27" s="42"/>
      <c r="N27" s="42"/>
      <c r="O27" s="42"/>
    </row>
    <row r="28" ht="30" customHeight="1" spans="1:15">
      <c r="A28" s="6"/>
      <c r="B28" s="6"/>
      <c r="C28" s="6" t="s">
        <v>52</v>
      </c>
      <c r="D28" s="6"/>
      <c r="E28" s="43">
        <f>O15</f>
        <v>220000</v>
      </c>
      <c r="F28" s="43"/>
      <c r="G28" s="43"/>
      <c r="H28" s="43"/>
      <c r="I28" s="6"/>
      <c r="J28" s="6"/>
      <c r="K28" s="6" t="s">
        <v>53</v>
      </c>
      <c r="L28" s="104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贰万陆仟捌佰柒拾壹元整</v>
      </c>
      <c r="M28" s="104"/>
      <c r="N28" s="104"/>
      <c r="O28" s="104"/>
    </row>
    <row r="29" ht="50.1" customHeight="1" spans="1:20">
      <c r="A29" s="6" t="s">
        <v>54</v>
      </c>
      <c r="B29" s="6"/>
      <c r="C29" s="44"/>
      <c r="D29" s="45"/>
      <c r="E29" s="45"/>
      <c r="F29" s="45"/>
      <c r="G29" s="45"/>
      <c r="H29" s="46"/>
      <c r="I29" s="6" t="s">
        <v>56</v>
      </c>
      <c r="J29" s="6"/>
      <c r="K29" s="6" t="s">
        <v>57</v>
      </c>
      <c r="L29" s="6"/>
      <c r="M29" s="6"/>
      <c r="N29" s="6"/>
      <c r="O29" s="6"/>
      <c r="R29" s="1">
        <v>107924.23</v>
      </c>
      <c r="S29" s="1" t="s">
        <v>67</v>
      </c>
      <c r="T29" s="1" t="s">
        <v>68</v>
      </c>
    </row>
    <row r="30" ht="50.1" customHeight="1" spans="1:20">
      <c r="A30" s="6" t="s">
        <v>58</v>
      </c>
      <c r="B30" s="6"/>
      <c r="C30" s="47"/>
      <c r="D30" s="47"/>
      <c r="E30" s="47"/>
      <c r="F30" s="47"/>
      <c r="G30" s="47"/>
      <c r="H30" s="47"/>
      <c r="I30" s="6" t="s">
        <v>59</v>
      </c>
      <c r="J30" s="6"/>
      <c r="K30" s="47"/>
      <c r="L30" s="47"/>
      <c r="M30" s="47"/>
      <c r="N30" s="47"/>
      <c r="O30" s="47"/>
      <c r="R30" s="1">
        <v>50490.45</v>
      </c>
      <c r="S30" s="1" t="s">
        <v>67</v>
      </c>
      <c r="T30" s="1" t="s">
        <v>69</v>
      </c>
    </row>
    <row r="31" ht="50.1" customHeight="1" spans="1:20">
      <c r="A31" s="6" t="s">
        <v>60</v>
      </c>
      <c r="B31" s="6"/>
      <c r="C31" s="48"/>
      <c r="D31" s="48"/>
      <c r="E31" s="48"/>
      <c r="F31" s="48"/>
      <c r="G31" s="48"/>
      <c r="H31" s="48"/>
      <c r="I31" s="6" t="s">
        <v>61</v>
      </c>
      <c r="J31" s="6"/>
      <c r="K31" s="48"/>
      <c r="L31" s="48"/>
      <c r="M31" s="48"/>
      <c r="N31" s="48"/>
      <c r="O31" s="48"/>
      <c r="R31" s="1">
        <v>746.35</v>
      </c>
      <c r="S31" s="1" t="s">
        <v>67</v>
      </c>
      <c r="T31" s="1" t="s">
        <v>70</v>
      </c>
    </row>
    <row r="32" ht="50.1" customHeight="1" spans="1:15">
      <c r="A32" s="6" t="s">
        <v>62</v>
      </c>
      <c r="B32" s="6"/>
      <c r="C32" s="48"/>
      <c r="D32" s="48"/>
      <c r="E32" s="48"/>
      <c r="F32" s="48"/>
      <c r="G32" s="48"/>
      <c r="H32" s="48"/>
      <c r="I32" s="6" t="s">
        <v>63</v>
      </c>
      <c r="J32" s="6"/>
      <c r="K32" s="48"/>
      <c r="L32" s="48"/>
      <c r="M32" s="48"/>
      <c r="N32" s="48"/>
      <c r="O32" s="48"/>
    </row>
    <row r="35" ht="13.5" spans="17:17">
      <c r="Q35"/>
    </row>
    <row r="38" ht="13.5" spans="1:2">
      <c r="A38"/>
      <c r="B38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K7:L7"/>
    <mergeCell ref="K12:L12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40"/>
  <sheetViews>
    <sheetView workbookViewId="0">
      <selection activeCell="I4" sqref="I4:L4"/>
    </sheetView>
  </sheetViews>
  <sheetFormatPr defaultColWidth="9" defaultRowHeight="11.25"/>
  <cols>
    <col min="1" max="1" width="3.25" style="1" customWidth="1"/>
    <col min="2" max="2" width="5.5" style="3" customWidth="1"/>
    <col min="3" max="3" width="3.625" style="1" customWidth="1"/>
    <col min="4" max="4" width="11.125" style="4" customWidth="1"/>
    <col min="5" max="5" width="6.625" style="3" customWidth="1"/>
    <col min="6" max="6" width="9.375" style="4" customWidth="1"/>
    <col min="7" max="7" width="4.75" style="1" customWidth="1"/>
    <col min="8" max="8" width="10.125" style="4" customWidth="1"/>
    <col min="9" max="9" width="9.375" style="1" customWidth="1"/>
    <col min="10" max="10" width="8.625" style="4" customWidth="1"/>
    <col min="11" max="11" width="9.25" style="1" customWidth="1"/>
    <col min="12" max="12" width="6.80833333333333" style="1" customWidth="1"/>
    <col min="13" max="14" width="5.625" style="1" customWidth="1"/>
    <col min="15" max="15" width="11.2416666666667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9" t="s">
        <v>3</v>
      </c>
      <c r="M2" s="50">
        <v>7318</v>
      </c>
      <c r="N2" s="51" t="s">
        <v>4</v>
      </c>
      <c r="O2" s="51" t="s">
        <v>5</v>
      </c>
      <c r="Q2" s="86" t="s">
        <v>5</v>
      </c>
      <c r="R2" s="87">
        <v>13</v>
      </c>
      <c r="S2" s="88">
        <v>6489</v>
      </c>
      <c r="T2" s="89" t="s">
        <v>2</v>
      </c>
      <c r="U2" s="88" t="s">
        <v>6</v>
      </c>
      <c r="V2" s="90">
        <v>7161615.33</v>
      </c>
      <c r="W2" s="91" t="s">
        <v>7</v>
      </c>
      <c r="X2" s="91" t="s">
        <v>8</v>
      </c>
      <c r="Y2" s="95" t="s">
        <v>9</v>
      </c>
      <c r="Z2" s="96" t="s">
        <v>10</v>
      </c>
      <c r="AA2" s="97" t="s">
        <v>11</v>
      </c>
      <c r="AB2" s="98"/>
      <c r="AC2" s="98"/>
      <c r="AD2" s="99" t="s">
        <v>12</v>
      </c>
    </row>
    <row r="3" ht="27.95" customHeight="1" spans="1:31">
      <c r="A3" s="6" t="s">
        <v>13</v>
      </c>
      <c r="B3" s="6"/>
      <c r="C3" s="8">
        <v>7161615.33</v>
      </c>
      <c r="D3" s="8"/>
      <c r="E3" s="8" t="s">
        <v>14</v>
      </c>
      <c r="F3" s="9" t="s">
        <v>6</v>
      </c>
      <c r="G3" s="9"/>
      <c r="H3" s="10" t="s">
        <v>15</v>
      </c>
      <c r="I3" s="101" t="s">
        <v>16</v>
      </c>
      <c r="J3" s="102"/>
      <c r="K3" s="102"/>
      <c r="L3" s="102"/>
      <c r="M3" s="103" t="s">
        <v>17</v>
      </c>
      <c r="N3" s="6" t="s">
        <v>18</v>
      </c>
      <c r="O3" s="55" t="s">
        <v>19</v>
      </c>
      <c r="Q3" s="86" t="s">
        <v>5</v>
      </c>
      <c r="R3" s="87">
        <v>45</v>
      </c>
      <c r="S3" s="88">
        <v>7318</v>
      </c>
      <c r="T3" s="86" t="s">
        <v>5</v>
      </c>
      <c r="U3" s="89" t="s">
        <v>2</v>
      </c>
      <c r="V3" s="88" t="s">
        <v>6</v>
      </c>
      <c r="W3" s="90">
        <v>7161615.33</v>
      </c>
      <c r="X3" s="91" t="s">
        <v>7</v>
      </c>
      <c r="Y3" s="91" t="s">
        <v>8</v>
      </c>
      <c r="Z3" s="95" t="s">
        <v>9</v>
      </c>
      <c r="AA3" s="96" t="s">
        <v>10</v>
      </c>
      <c r="AB3" s="97" t="s">
        <v>11</v>
      </c>
      <c r="AC3" s="98"/>
      <c r="AD3" s="98"/>
      <c r="AE3" s="99" t="s">
        <v>12</v>
      </c>
    </row>
    <row r="4" ht="27.95" customHeight="1" spans="1:15">
      <c r="A4" s="6" t="s">
        <v>20</v>
      </c>
      <c r="B4" s="6"/>
      <c r="C4" s="100"/>
      <c r="D4" s="100"/>
      <c r="E4" s="8" t="s">
        <v>21</v>
      </c>
      <c r="F4" s="9"/>
      <c r="G4" s="9"/>
      <c r="H4" s="12"/>
      <c r="I4" s="56" t="s">
        <v>75</v>
      </c>
      <c r="J4" s="57"/>
      <c r="K4" s="57"/>
      <c r="L4" s="57"/>
      <c r="M4" s="103" t="s">
        <v>22</v>
      </c>
      <c r="N4" s="8" t="s">
        <v>23</v>
      </c>
      <c r="O4" s="59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0" customHeight="1" spans="1:17">
      <c r="A7" s="14">
        <v>1</v>
      </c>
      <c r="B7" s="15">
        <v>42929</v>
      </c>
      <c r="C7" s="16" t="s">
        <v>39</v>
      </c>
      <c r="D7" s="17">
        <v>1380744.33</v>
      </c>
      <c r="E7" s="18">
        <v>42922</v>
      </c>
      <c r="F7" s="17">
        <v>1380744.33</v>
      </c>
      <c r="G7" s="19" t="s">
        <v>40</v>
      </c>
      <c r="H7" s="20">
        <v>107424.23</v>
      </c>
      <c r="I7" s="20">
        <v>51236.8</v>
      </c>
      <c r="J7" s="60">
        <v>500</v>
      </c>
      <c r="K7" s="61" t="s">
        <v>41</v>
      </c>
      <c r="L7" s="62"/>
      <c r="M7" s="8"/>
      <c r="N7" s="63" t="s">
        <v>24</v>
      </c>
      <c r="O7" s="20">
        <v>405409.99</v>
      </c>
      <c r="Q7" s="92"/>
    </row>
    <row r="8" s="2" customFormat="1" ht="25" customHeight="1" spans="1:18">
      <c r="A8" s="21"/>
      <c r="B8" s="22"/>
      <c r="C8" s="23"/>
      <c r="D8" s="24"/>
      <c r="E8"/>
      <c r="F8" s="24"/>
      <c r="G8" s="25"/>
      <c r="H8" s="26"/>
      <c r="I8" s="26"/>
      <c r="J8" s="64"/>
      <c r="K8" s="65"/>
      <c r="L8" s="64"/>
      <c r="M8" s="66"/>
      <c r="N8" s="67" t="s">
        <v>76</v>
      </c>
      <c r="O8" s="31">
        <v>816173.31</v>
      </c>
      <c r="Q8" s="1"/>
      <c r="R8" s="1"/>
    </row>
    <row r="9" ht="10" customHeight="1" spans="1:15">
      <c r="A9" s="14"/>
      <c r="B9" s="27"/>
      <c r="C9" s="16"/>
      <c r="D9" s="17"/>
      <c r="E9" s="18"/>
      <c r="F9" s="17"/>
      <c r="G9" s="28"/>
      <c r="H9" s="20"/>
      <c r="I9" s="20"/>
      <c r="J9" s="60"/>
      <c r="K9" s="67"/>
      <c r="L9" s="60"/>
      <c r="M9" s="67"/>
      <c r="N9" s="67"/>
      <c r="O9" s="20"/>
    </row>
    <row r="10" s="2" customFormat="1" ht="29" customHeight="1" spans="1:17">
      <c r="A10" s="14">
        <v>2</v>
      </c>
      <c r="B10" s="15">
        <v>43125</v>
      </c>
      <c r="C10" s="16" t="s">
        <v>39</v>
      </c>
      <c r="D10" s="17">
        <v>2010658.78</v>
      </c>
      <c r="E10" s="18">
        <v>43122</v>
      </c>
      <c r="F10" s="17">
        <v>2010658.78</v>
      </c>
      <c r="G10" s="19"/>
      <c r="H10" s="20">
        <v>0</v>
      </c>
      <c r="I10" s="20">
        <v>1086.84</v>
      </c>
      <c r="J10" s="60">
        <v>500</v>
      </c>
      <c r="K10" s="68" t="s">
        <v>65</v>
      </c>
      <c r="L10" s="69"/>
      <c r="M10" s="8"/>
      <c r="N10" s="67" t="s">
        <v>24</v>
      </c>
      <c r="O10" s="20">
        <f>D10-H10-I10-J10-L10-O11</f>
        <v>206664.35</v>
      </c>
      <c r="Q10" s="93"/>
    </row>
    <row r="11" ht="22.5" customHeight="1" spans="1:15">
      <c r="A11" s="14"/>
      <c r="B11" s="29"/>
      <c r="C11" s="16"/>
      <c r="D11" s="17"/>
      <c r="E11" s="18"/>
      <c r="F11" s="17"/>
      <c r="G11" s="28"/>
      <c r="H11" s="20"/>
      <c r="I11" s="20"/>
      <c r="J11" s="60"/>
      <c r="K11" s="67"/>
      <c r="L11" s="60"/>
      <c r="M11" s="67"/>
      <c r="N11" s="67" t="s">
        <v>66</v>
      </c>
      <c r="O11" s="31">
        <v>1802407.59</v>
      </c>
    </row>
    <row r="12" ht="10" customHeight="1" spans="1:15">
      <c r="A12" s="14"/>
      <c r="B12" s="27"/>
      <c r="C12" s="16"/>
      <c r="D12" s="17"/>
      <c r="E12" s="18"/>
      <c r="F12" s="17"/>
      <c r="G12" s="28"/>
      <c r="H12" s="20"/>
      <c r="I12" s="20"/>
      <c r="J12" s="60"/>
      <c r="K12" s="67"/>
      <c r="L12" s="60"/>
      <c r="M12" s="67"/>
      <c r="N12" s="67"/>
      <c r="O12" s="20"/>
    </row>
    <row r="13" ht="29" customHeight="1" spans="1:15">
      <c r="A13" s="30">
        <v>3</v>
      </c>
      <c r="B13" s="15">
        <v>43398</v>
      </c>
      <c r="C13" s="16" t="s">
        <v>39</v>
      </c>
      <c r="D13" s="17">
        <v>249504</v>
      </c>
      <c r="E13" s="18">
        <v>43391</v>
      </c>
      <c r="F13" s="31">
        <v>249504</v>
      </c>
      <c r="G13" s="19"/>
      <c r="H13" s="20">
        <v>0</v>
      </c>
      <c r="I13" s="20">
        <v>137</v>
      </c>
      <c r="J13" s="60">
        <v>0</v>
      </c>
      <c r="K13" s="70"/>
      <c r="L13" s="71">
        <f>ROUNDUP(D13*0.01,0)</f>
        <v>2496</v>
      </c>
      <c r="M13" s="72" t="s">
        <v>74</v>
      </c>
      <c r="N13" s="67" t="s">
        <v>72</v>
      </c>
      <c r="O13" s="31">
        <v>220000</v>
      </c>
    </row>
    <row r="14" ht="18" customHeight="1" spans="1:15">
      <c r="A14" s="32"/>
      <c r="B14" s="29"/>
      <c r="C14" s="16"/>
      <c r="D14" s="17"/>
      <c r="E14" s="18"/>
      <c r="F14" s="17"/>
      <c r="G14" s="28"/>
      <c r="H14" s="20"/>
      <c r="I14" s="20"/>
      <c r="J14" s="60"/>
      <c r="K14" s="67"/>
      <c r="L14" s="60"/>
      <c r="M14" s="67"/>
      <c r="N14" s="73" t="s">
        <v>71</v>
      </c>
      <c r="O14" s="20">
        <f>D13-H13-I13-J13-L13-O13</f>
        <v>26871</v>
      </c>
    </row>
    <row r="15" ht="22.5" customHeight="1" spans="1:15">
      <c r="A15" s="32"/>
      <c r="B15" s="27" t="s">
        <v>64</v>
      </c>
      <c r="C15" s="16"/>
      <c r="D15" s="17"/>
      <c r="E15" s="18"/>
      <c r="F15" s="33"/>
      <c r="G15" s="28"/>
      <c r="H15" s="20"/>
      <c r="I15" s="20"/>
      <c r="J15" s="60"/>
      <c r="K15" s="67"/>
      <c r="L15" s="60"/>
      <c r="M15" s="67"/>
      <c r="N15" s="65"/>
      <c r="O15" s="26"/>
    </row>
    <row r="16" ht="29" customHeight="1" spans="1:15">
      <c r="A16" s="34">
        <v>4</v>
      </c>
      <c r="B16" s="35">
        <v>43413</v>
      </c>
      <c r="C16" s="23" t="s">
        <v>39</v>
      </c>
      <c r="D16" s="24">
        <v>440000</v>
      </c>
      <c r="E16" s="36">
        <v>43409</v>
      </c>
      <c r="F16" s="24">
        <v>440000</v>
      </c>
      <c r="G16" s="37"/>
      <c r="H16" s="26">
        <v>0</v>
      </c>
      <c r="I16" s="26">
        <v>240</v>
      </c>
      <c r="J16" s="64">
        <v>0</v>
      </c>
      <c r="K16" s="70"/>
      <c r="L16" s="71">
        <f>ROUNDUP(D16*0.01,0)</f>
        <v>4400</v>
      </c>
      <c r="M16" s="72" t="s">
        <v>74</v>
      </c>
      <c r="N16" s="65" t="s">
        <v>71</v>
      </c>
      <c r="O16" s="74">
        <f>D16-H16-I16-J16-L16-O17</f>
        <v>29560</v>
      </c>
    </row>
    <row r="17" ht="20" customHeight="1" spans="1:15">
      <c r="A17" s="32"/>
      <c r="B17" s="29"/>
      <c r="C17" s="16"/>
      <c r="D17" s="17"/>
      <c r="E17" s="18"/>
      <c r="F17" s="17"/>
      <c r="G17" s="28"/>
      <c r="H17" s="20"/>
      <c r="I17" s="20"/>
      <c r="J17" s="60"/>
      <c r="K17" s="67"/>
      <c r="L17" s="60"/>
      <c r="M17" s="67"/>
      <c r="N17" s="65" t="s">
        <v>77</v>
      </c>
      <c r="O17" s="26">
        <v>405800</v>
      </c>
    </row>
    <row r="18" ht="20" customHeight="1" spans="1:15">
      <c r="A18" s="32"/>
      <c r="B18" s="29"/>
      <c r="C18" s="16"/>
      <c r="D18" s="17"/>
      <c r="E18" s="18"/>
      <c r="F18" s="17"/>
      <c r="G18" s="28"/>
      <c r="H18" s="20"/>
      <c r="I18" s="20"/>
      <c r="J18" s="60"/>
      <c r="K18" s="67"/>
      <c r="L18" s="60"/>
      <c r="M18" s="67"/>
      <c r="N18" s="65"/>
      <c r="O18" s="26"/>
    </row>
    <row r="19" ht="20" customHeight="1" spans="1:15">
      <c r="A19" s="32"/>
      <c r="B19" s="29"/>
      <c r="C19" s="16"/>
      <c r="D19" s="17"/>
      <c r="E19" s="18"/>
      <c r="F19" s="17"/>
      <c r="G19" s="28"/>
      <c r="H19" s="20"/>
      <c r="I19" s="20"/>
      <c r="J19" s="60"/>
      <c r="K19" s="67"/>
      <c r="L19" s="60"/>
      <c r="M19" s="67"/>
      <c r="N19" s="65"/>
      <c r="O19" s="26"/>
    </row>
    <row r="20" ht="20" customHeight="1" spans="1:15">
      <c r="A20" s="32"/>
      <c r="B20" s="29"/>
      <c r="C20" s="16"/>
      <c r="D20" s="17"/>
      <c r="E20" s="18"/>
      <c r="F20" s="17"/>
      <c r="G20" s="28"/>
      <c r="H20" s="20"/>
      <c r="I20" s="20"/>
      <c r="J20" s="60"/>
      <c r="K20" s="67"/>
      <c r="L20" s="60"/>
      <c r="M20" s="67"/>
      <c r="N20" s="65"/>
      <c r="O20" s="26"/>
    </row>
    <row r="21" ht="20" customHeight="1" spans="1:15">
      <c r="A21" s="32"/>
      <c r="B21" s="29"/>
      <c r="C21" s="16"/>
      <c r="D21" s="17"/>
      <c r="E21" s="18"/>
      <c r="F21" s="17"/>
      <c r="G21" s="28"/>
      <c r="H21" s="20"/>
      <c r="I21" s="20"/>
      <c r="J21" s="60"/>
      <c r="K21" s="67"/>
      <c r="L21" s="60"/>
      <c r="M21" s="67"/>
      <c r="N21" s="65"/>
      <c r="O21" s="26"/>
    </row>
    <row r="22" ht="20" customHeight="1" spans="1:15">
      <c r="A22" s="32"/>
      <c r="B22" s="29"/>
      <c r="C22" s="16"/>
      <c r="D22" s="17"/>
      <c r="E22" s="18"/>
      <c r="F22" s="17"/>
      <c r="G22" s="28"/>
      <c r="H22" s="20"/>
      <c r="I22" s="20"/>
      <c r="J22" s="60"/>
      <c r="K22" s="67"/>
      <c r="L22" s="60"/>
      <c r="M22" s="67"/>
      <c r="N22" s="65"/>
      <c r="O22" s="26"/>
    </row>
    <row r="23" ht="20" customHeight="1" spans="1:15">
      <c r="A23" s="32"/>
      <c r="B23" s="29"/>
      <c r="C23" s="16"/>
      <c r="D23" s="17"/>
      <c r="E23" s="18"/>
      <c r="F23" s="17"/>
      <c r="G23" s="28"/>
      <c r="H23" s="20"/>
      <c r="I23" s="20"/>
      <c r="J23" s="60"/>
      <c r="K23" s="67"/>
      <c r="L23" s="60"/>
      <c r="M23" s="67"/>
      <c r="N23" s="65"/>
      <c r="O23" s="26"/>
    </row>
    <row r="24" ht="20" customHeight="1" spans="1:15">
      <c r="A24" s="14"/>
      <c r="B24" s="29"/>
      <c r="C24" s="16"/>
      <c r="D24" s="17"/>
      <c r="E24" s="18"/>
      <c r="F24" s="17"/>
      <c r="G24" s="28"/>
      <c r="H24" s="20"/>
      <c r="I24" s="20"/>
      <c r="J24" s="60"/>
      <c r="K24" s="67"/>
      <c r="L24" s="60"/>
      <c r="M24" s="67"/>
      <c r="N24" s="67"/>
      <c r="O24" s="20"/>
    </row>
    <row r="25" ht="20" customHeight="1" spans="1:15">
      <c r="A25" s="14"/>
      <c r="B25" s="29"/>
      <c r="C25" s="16"/>
      <c r="D25" s="17"/>
      <c r="E25" s="18"/>
      <c r="F25" s="17"/>
      <c r="G25" s="28"/>
      <c r="H25" s="20"/>
      <c r="I25" s="20"/>
      <c r="J25" s="60"/>
      <c r="K25" s="67"/>
      <c r="L25" s="60"/>
      <c r="M25" s="67"/>
      <c r="N25" s="67"/>
      <c r="O25" s="20"/>
    </row>
    <row r="26" ht="20" customHeight="1" spans="1:15">
      <c r="A26" s="14"/>
      <c r="B26" s="29"/>
      <c r="C26" s="16"/>
      <c r="D26" s="17"/>
      <c r="E26" s="18"/>
      <c r="F26" s="17"/>
      <c r="G26" s="28"/>
      <c r="H26" s="20"/>
      <c r="I26" s="20"/>
      <c r="J26" s="60"/>
      <c r="K26" s="67"/>
      <c r="L26" s="60"/>
      <c r="M26" s="67"/>
      <c r="N26" s="67"/>
      <c r="O26" s="20"/>
    </row>
    <row r="27" ht="20" customHeight="1" spans="1:15">
      <c r="A27" s="14"/>
      <c r="B27" s="29"/>
      <c r="C27" s="16"/>
      <c r="D27" s="17"/>
      <c r="E27" s="18"/>
      <c r="F27" s="17"/>
      <c r="G27" s="28"/>
      <c r="H27" s="20"/>
      <c r="I27" s="20"/>
      <c r="J27" s="60"/>
      <c r="K27" s="67"/>
      <c r="L27" s="60"/>
      <c r="M27" s="67"/>
      <c r="N27" s="67"/>
      <c r="O27" s="20"/>
    </row>
    <row r="28" ht="26" customHeight="1" spans="1:15">
      <c r="A28" s="6" t="s">
        <v>45</v>
      </c>
      <c r="B28" s="6"/>
      <c r="C28" s="40" t="s">
        <v>46</v>
      </c>
      <c r="D28" s="41">
        <f>SUM(D7:D27)</f>
        <v>4080907.11</v>
      </c>
      <c r="E28" s="40" t="s">
        <v>46</v>
      </c>
      <c r="F28" s="41">
        <f>SUM(F7:F27)</f>
        <v>4080907.11</v>
      </c>
      <c r="G28" s="40" t="s">
        <v>46</v>
      </c>
      <c r="H28" s="41">
        <f>SUM(H7:H27)</f>
        <v>107424.23</v>
      </c>
      <c r="I28" s="41">
        <f>SUM(I7:I27)</f>
        <v>52700.64</v>
      </c>
      <c r="J28" s="41">
        <f>SUM(J7:J27)</f>
        <v>1000</v>
      </c>
      <c r="K28" s="40" t="s">
        <v>46</v>
      </c>
      <c r="L28" s="41">
        <f>SUM(L7:L27)</f>
        <v>6896</v>
      </c>
      <c r="M28" s="40" t="s">
        <v>46</v>
      </c>
      <c r="N28" s="40" t="s">
        <v>46</v>
      </c>
      <c r="O28" s="41">
        <f>SUM(O7:O27)</f>
        <v>3912886.24</v>
      </c>
    </row>
    <row r="29" ht="30" customHeight="1" spans="1:15">
      <c r="A29" s="6" t="s">
        <v>47</v>
      </c>
      <c r="B29" s="6"/>
      <c r="C29" s="6" t="s">
        <v>48</v>
      </c>
      <c r="D29" s="6"/>
      <c r="E29" s="42">
        <f>E30+L29</f>
        <v>435360</v>
      </c>
      <c r="F29" s="42"/>
      <c r="G29" s="42"/>
      <c r="H29" s="42"/>
      <c r="I29" s="6" t="s">
        <v>49</v>
      </c>
      <c r="J29" s="6"/>
      <c r="K29" s="6" t="s">
        <v>50</v>
      </c>
      <c r="L29" s="42">
        <f>O16</f>
        <v>29560</v>
      </c>
      <c r="M29" s="42"/>
      <c r="N29" s="42"/>
      <c r="O29" s="42"/>
    </row>
    <row r="30" ht="30" customHeight="1" spans="1:15">
      <c r="A30" s="6"/>
      <c r="B30" s="6"/>
      <c r="C30" s="6" t="s">
        <v>52</v>
      </c>
      <c r="D30" s="6"/>
      <c r="E30" s="43">
        <f>O17</f>
        <v>405800</v>
      </c>
      <c r="F30" s="43"/>
      <c r="G30" s="43"/>
      <c r="H30" s="43"/>
      <c r="I30" s="6"/>
      <c r="J30" s="6"/>
      <c r="K30" s="6" t="s">
        <v>53</v>
      </c>
      <c r="L30" s="104" t="str">
        <f>SUBSTITUTE(SUBSTITUTE(TEXT(INT(L29),"[DBNum2][$-804]G/通用格式元"&amp;IF(INT(L29)=L29,"整",""))&amp;TEXT(MID(L29,FIND(".",L29&amp;".0")+1,1),"[DBNum2][$-804]G/通用格式角")&amp;TEXT(MID(L29,FIND(".",L29&amp;".0")+2,1),"[DBNum2][$-804]G/通用格式分"),"零角","零"),"零分","")</f>
        <v>贰万玖仟伍佰陆拾元整</v>
      </c>
      <c r="M30" s="104"/>
      <c r="N30" s="104"/>
      <c r="O30" s="104"/>
    </row>
    <row r="31" ht="40" customHeight="1" spans="1:20">
      <c r="A31" s="6" t="s">
        <v>54</v>
      </c>
      <c r="B31" s="6"/>
      <c r="C31" s="44"/>
      <c r="D31" s="45"/>
      <c r="E31" s="45"/>
      <c r="F31" s="45"/>
      <c r="G31" s="45"/>
      <c r="H31" s="46"/>
      <c r="I31" s="6" t="s">
        <v>56</v>
      </c>
      <c r="J31" s="6"/>
      <c r="K31" s="6" t="s">
        <v>57</v>
      </c>
      <c r="L31" s="6"/>
      <c r="M31" s="6"/>
      <c r="N31" s="6"/>
      <c r="O31" s="6"/>
      <c r="R31" s="1">
        <v>107924.23</v>
      </c>
      <c r="S31" s="1" t="s">
        <v>67</v>
      </c>
      <c r="T31" s="1" t="s">
        <v>68</v>
      </c>
    </row>
    <row r="32" ht="40" customHeight="1" spans="1:20">
      <c r="A32" s="6" t="s">
        <v>58</v>
      </c>
      <c r="B32" s="6"/>
      <c r="C32" s="47"/>
      <c r="D32" s="47"/>
      <c r="E32" s="47"/>
      <c r="F32" s="47"/>
      <c r="G32" s="47"/>
      <c r="H32" s="47"/>
      <c r="I32" s="6" t="s">
        <v>59</v>
      </c>
      <c r="J32" s="6"/>
      <c r="K32" s="47"/>
      <c r="L32" s="47"/>
      <c r="M32" s="47"/>
      <c r="N32" s="47"/>
      <c r="O32" s="47"/>
      <c r="R32" s="1">
        <v>50490.45</v>
      </c>
      <c r="S32" s="1" t="s">
        <v>67</v>
      </c>
      <c r="T32" s="1" t="s">
        <v>69</v>
      </c>
    </row>
    <row r="33" ht="40" customHeight="1" spans="1:20">
      <c r="A33" s="6" t="s">
        <v>60</v>
      </c>
      <c r="B33" s="6"/>
      <c r="C33" s="48"/>
      <c r="D33" s="48"/>
      <c r="E33" s="48"/>
      <c r="F33" s="48"/>
      <c r="G33" s="48"/>
      <c r="H33" s="48"/>
      <c r="I33" s="6" t="s">
        <v>61</v>
      </c>
      <c r="J33" s="6"/>
      <c r="K33" s="48"/>
      <c r="L33" s="48"/>
      <c r="M33" s="48"/>
      <c r="N33" s="48"/>
      <c r="O33" s="48"/>
      <c r="R33" s="1">
        <v>746.35</v>
      </c>
      <c r="S33" s="1" t="s">
        <v>67</v>
      </c>
      <c r="T33" s="1" t="s">
        <v>70</v>
      </c>
    </row>
    <row r="34" ht="40" customHeight="1" spans="1:15">
      <c r="A34" s="6" t="s">
        <v>62</v>
      </c>
      <c r="B34" s="6"/>
      <c r="C34" s="48"/>
      <c r="D34" s="48"/>
      <c r="E34" s="48"/>
      <c r="F34" s="48"/>
      <c r="G34" s="48"/>
      <c r="H34" s="48"/>
      <c r="I34" s="6" t="s">
        <v>63</v>
      </c>
      <c r="J34" s="6"/>
      <c r="K34" s="48"/>
      <c r="L34" s="48"/>
      <c r="M34" s="48"/>
      <c r="N34" s="48"/>
      <c r="O34" s="48"/>
    </row>
    <row r="37" ht="13.5" spans="17:17">
      <c r="Q37"/>
    </row>
    <row r="40" ht="13.5" spans="1:2">
      <c r="A40"/>
      <c r="B40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K7:L7"/>
    <mergeCell ref="K10:L10"/>
    <mergeCell ref="A28:B28"/>
    <mergeCell ref="C29:D29"/>
    <mergeCell ref="E29:H29"/>
    <mergeCell ref="L29:O29"/>
    <mergeCell ref="C30:D30"/>
    <mergeCell ref="E30:H30"/>
    <mergeCell ref="L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5:A6"/>
    <mergeCell ref="H3:H4"/>
    <mergeCell ref="A29:B30"/>
    <mergeCell ref="I29:J3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42"/>
  <sheetViews>
    <sheetView tabSelected="1" topLeftCell="A14" workbookViewId="0">
      <selection activeCell="J21" sqref="J21"/>
    </sheetView>
  </sheetViews>
  <sheetFormatPr defaultColWidth="9" defaultRowHeight="11.25"/>
  <cols>
    <col min="1" max="1" width="3.25" style="1" customWidth="1"/>
    <col min="2" max="2" width="5.5" style="3" customWidth="1"/>
    <col min="3" max="3" width="3.625" style="1" customWidth="1"/>
    <col min="4" max="4" width="11.125" style="4" customWidth="1"/>
    <col min="5" max="5" width="6.625" style="3" customWidth="1"/>
    <col min="6" max="6" width="9.375" style="4" customWidth="1"/>
    <col min="7" max="7" width="4.75" style="1" customWidth="1"/>
    <col min="8" max="8" width="10.125" style="4" customWidth="1"/>
    <col min="9" max="9" width="9.375" style="1" customWidth="1"/>
    <col min="10" max="10" width="8.625" style="4" customWidth="1"/>
    <col min="11" max="11" width="9.25" style="1" customWidth="1"/>
    <col min="12" max="12" width="9" style="1" customWidth="1"/>
    <col min="13" max="14" width="5.625" style="1" customWidth="1"/>
    <col min="15" max="15" width="11.2416666666667" style="4" customWidth="1"/>
    <col min="16" max="16" width="9.625" style="1"/>
    <col min="17" max="17" width="7.3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9" t="s">
        <v>3</v>
      </c>
      <c r="M2" s="50">
        <v>7318</v>
      </c>
      <c r="N2" s="51" t="s">
        <v>4</v>
      </c>
      <c r="O2" s="51" t="s">
        <v>5</v>
      </c>
      <c r="Q2" s="86" t="s">
        <v>5</v>
      </c>
      <c r="R2" s="87">
        <v>13</v>
      </c>
      <c r="S2" s="88">
        <v>6489</v>
      </c>
      <c r="T2" s="89" t="s">
        <v>2</v>
      </c>
      <c r="U2" s="88" t="s">
        <v>6</v>
      </c>
      <c r="V2" s="90">
        <v>7161615.33</v>
      </c>
      <c r="W2" s="91" t="s">
        <v>7</v>
      </c>
      <c r="X2" s="91" t="s">
        <v>8</v>
      </c>
      <c r="Y2" s="95" t="s">
        <v>9</v>
      </c>
      <c r="Z2" s="96" t="s">
        <v>10</v>
      </c>
      <c r="AA2" s="97" t="s">
        <v>11</v>
      </c>
      <c r="AB2" s="98"/>
      <c r="AC2" s="98"/>
      <c r="AD2" s="99" t="s">
        <v>12</v>
      </c>
    </row>
    <row r="3" ht="42" customHeight="1" spans="1:31">
      <c r="A3" s="6" t="s">
        <v>13</v>
      </c>
      <c r="B3" s="6"/>
      <c r="C3" s="8">
        <v>7161615.33</v>
      </c>
      <c r="D3" s="8"/>
      <c r="E3" s="8" t="s">
        <v>14</v>
      </c>
      <c r="F3" s="9" t="s">
        <v>6</v>
      </c>
      <c r="G3" s="9"/>
      <c r="H3" s="10" t="s">
        <v>15</v>
      </c>
      <c r="I3" s="52" t="s">
        <v>78</v>
      </c>
      <c r="J3" s="53"/>
      <c r="K3" s="53"/>
      <c r="L3" s="53"/>
      <c r="M3" s="54"/>
      <c r="N3" s="6" t="s">
        <v>18</v>
      </c>
      <c r="O3" s="55" t="s">
        <v>19</v>
      </c>
      <c r="Q3" s="86" t="s">
        <v>5</v>
      </c>
      <c r="R3" s="87">
        <v>45</v>
      </c>
      <c r="S3" s="88">
        <v>7318</v>
      </c>
      <c r="T3" s="86" t="s">
        <v>5</v>
      </c>
      <c r="U3" s="89" t="s">
        <v>2</v>
      </c>
      <c r="V3" s="88" t="s">
        <v>6</v>
      </c>
      <c r="W3" s="90">
        <v>7161615.33</v>
      </c>
      <c r="X3" s="91" t="s">
        <v>7</v>
      </c>
      <c r="Y3" s="91" t="s">
        <v>8</v>
      </c>
      <c r="Z3" s="95" t="s">
        <v>9</v>
      </c>
      <c r="AA3" s="96" t="s">
        <v>10</v>
      </c>
      <c r="AB3" s="97" t="s">
        <v>11</v>
      </c>
      <c r="AC3" s="98"/>
      <c r="AD3" s="98"/>
      <c r="AE3" s="99" t="s">
        <v>12</v>
      </c>
    </row>
    <row r="4" ht="42" customHeight="1" spans="1:15">
      <c r="A4" s="6" t="s">
        <v>20</v>
      </c>
      <c r="B4" s="6"/>
      <c r="C4" s="11">
        <v>4892945.71</v>
      </c>
      <c r="D4" s="11"/>
      <c r="E4" s="8" t="s">
        <v>21</v>
      </c>
      <c r="F4" s="9"/>
      <c r="G4" s="9"/>
      <c r="H4" s="12"/>
      <c r="I4" s="56"/>
      <c r="J4" s="57"/>
      <c r="K4" s="57"/>
      <c r="L4" s="57"/>
      <c r="M4" s="58"/>
      <c r="N4" s="8" t="s">
        <v>23</v>
      </c>
      <c r="O4" s="59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0" customHeight="1" spans="1:17">
      <c r="A7" s="14">
        <v>1</v>
      </c>
      <c r="B7" s="15">
        <v>42929</v>
      </c>
      <c r="C7" s="16" t="s">
        <v>39</v>
      </c>
      <c r="D7" s="17">
        <v>1380744.33</v>
      </c>
      <c r="E7" s="18">
        <v>42922</v>
      </c>
      <c r="F7" s="17">
        <v>1380744.33</v>
      </c>
      <c r="G7" s="19" t="s">
        <v>40</v>
      </c>
      <c r="H7" s="20">
        <v>107424.23</v>
      </c>
      <c r="I7" s="20">
        <v>51236.8</v>
      </c>
      <c r="J7" s="60">
        <v>500</v>
      </c>
      <c r="K7" s="61" t="s">
        <v>41</v>
      </c>
      <c r="L7" s="62"/>
      <c r="M7" s="8"/>
      <c r="N7" s="63" t="s">
        <v>24</v>
      </c>
      <c r="O7" s="20">
        <v>405409.99</v>
      </c>
      <c r="Q7" s="92"/>
    </row>
    <row r="8" s="2" customFormat="1" ht="25" customHeight="1" spans="1:18">
      <c r="A8" s="21"/>
      <c r="B8" s="22"/>
      <c r="C8" s="23"/>
      <c r="D8" s="24"/>
      <c r="E8"/>
      <c r="F8" s="24"/>
      <c r="G8" s="25"/>
      <c r="H8" s="26"/>
      <c r="I8" s="26"/>
      <c r="J8" s="64"/>
      <c r="K8" s="65"/>
      <c r="L8" s="64"/>
      <c r="M8" s="66"/>
      <c r="N8" s="67" t="s">
        <v>76</v>
      </c>
      <c r="O8" s="31">
        <v>816173.31</v>
      </c>
      <c r="Q8" s="1"/>
      <c r="R8" s="1"/>
    </row>
    <row r="9" ht="10" customHeight="1" spans="1:15">
      <c r="A9" s="14"/>
      <c r="B9" s="27"/>
      <c r="C9" s="16"/>
      <c r="D9" s="17"/>
      <c r="E9" s="18"/>
      <c r="F9" s="17"/>
      <c r="G9" s="28"/>
      <c r="H9" s="20"/>
      <c r="I9" s="20"/>
      <c r="J9" s="60"/>
      <c r="K9" s="67"/>
      <c r="L9" s="60"/>
      <c r="M9" s="67"/>
      <c r="N9" s="67"/>
      <c r="O9" s="20"/>
    </row>
    <row r="10" s="2" customFormat="1" ht="29" customHeight="1" spans="1:17">
      <c r="A10" s="14">
        <v>2</v>
      </c>
      <c r="B10" s="15">
        <v>43125</v>
      </c>
      <c r="C10" s="16" t="s">
        <v>39</v>
      </c>
      <c r="D10" s="17">
        <v>2010658.78</v>
      </c>
      <c r="E10" s="18">
        <v>43122</v>
      </c>
      <c r="F10" s="17">
        <v>2010658.78</v>
      </c>
      <c r="G10" s="19"/>
      <c r="H10" s="20">
        <v>0</v>
      </c>
      <c r="I10" s="20">
        <v>1086.84</v>
      </c>
      <c r="J10" s="60">
        <v>500</v>
      </c>
      <c r="K10" s="68" t="s">
        <v>65</v>
      </c>
      <c r="L10" s="69"/>
      <c r="M10" s="8"/>
      <c r="N10" s="67" t="s">
        <v>24</v>
      </c>
      <c r="O10" s="20">
        <f>D10-H10-I10-J10-L10-O11</f>
        <v>206664.35</v>
      </c>
      <c r="Q10" s="93"/>
    </row>
    <row r="11" ht="22.5" customHeight="1" spans="1:15">
      <c r="A11" s="14"/>
      <c r="B11" s="29"/>
      <c r="C11" s="16"/>
      <c r="D11" s="17"/>
      <c r="E11" s="18"/>
      <c r="F11" s="17"/>
      <c r="G11" s="28"/>
      <c r="H11" s="20"/>
      <c r="I11" s="20"/>
      <c r="J11" s="60"/>
      <c r="K11" s="67"/>
      <c r="L11" s="60"/>
      <c r="M11" s="67"/>
      <c r="N11" s="67" t="s">
        <v>66</v>
      </c>
      <c r="O11" s="31">
        <v>1802407.59</v>
      </c>
    </row>
    <row r="12" ht="10" customHeight="1" spans="1:15">
      <c r="A12" s="14"/>
      <c r="B12" s="27"/>
      <c r="C12" s="16"/>
      <c r="D12" s="17"/>
      <c r="E12" s="18"/>
      <c r="F12" s="17"/>
      <c r="G12" s="28"/>
      <c r="H12" s="20"/>
      <c r="I12" s="20"/>
      <c r="J12" s="60"/>
      <c r="K12" s="67"/>
      <c r="L12" s="60"/>
      <c r="M12" s="67"/>
      <c r="N12" s="67"/>
      <c r="O12" s="20"/>
    </row>
    <row r="13" ht="29" customHeight="1" spans="1:15">
      <c r="A13" s="30">
        <v>3</v>
      </c>
      <c r="B13" s="15">
        <v>43398</v>
      </c>
      <c r="C13" s="16" t="s">
        <v>39</v>
      </c>
      <c r="D13" s="17">
        <v>249504</v>
      </c>
      <c r="E13" s="18">
        <v>43391</v>
      </c>
      <c r="F13" s="31">
        <v>249504</v>
      </c>
      <c r="G13" s="19"/>
      <c r="H13" s="20">
        <v>0</v>
      </c>
      <c r="I13" s="20">
        <v>137</v>
      </c>
      <c r="J13" s="60">
        <v>0</v>
      </c>
      <c r="K13" s="70"/>
      <c r="L13" s="71">
        <f>ROUNDUP(D13*0.01,0)</f>
        <v>2496</v>
      </c>
      <c r="M13" s="72" t="s">
        <v>74</v>
      </c>
      <c r="N13" s="67" t="s">
        <v>72</v>
      </c>
      <c r="O13" s="31">
        <v>220000</v>
      </c>
    </row>
    <row r="14" ht="18" customHeight="1" spans="1:15">
      <c r="A14" s="32"/>
      <c r="B14" s="29"/>
      <c r="C14" s="16"/>
      <c r="D14" s="17"/>
      <c r="E14" s="18"/>
      <c r="F14" s="17"/>
      <c r="G14" s="28"/>
      <c r="H14" s="20"/>
      <c r="I14" s="20"/>
      <c r="J14" s="60"/>
      <c r="K14" s="67"/>
      <c r="L14" s="60"/>
      <c r="M14" s="67"/>
      <c r="N14" s="73" t="s">
        <v>71</v>
      </c>
      <c r="O14" s="20">
        <f>D13-H13-I13-J13-L13-O13</f>
        <v>26871</v>
      </c>
    </row>
    <row r="15" ht="22.5" customHeight="1" spans="1:15">
      <c r="A15" s="32"/>
      <c r="B15" s="27"/>
      <c r="C15" s="16"/>
      <c r="D15" s="17"/>
      <c r="E15" s="18"/>
      <c r="F15" s="33"/>
      <c r="G15" s="28"/>
      <c r="H15" s="20"/>
      <c r="I15" s="20"/>
      <c r="J15" s="60"/>
      <c r="K15" s="67"/>
      <c r="L15" s="60"/>
      <c r="M15" s="67"/>
      <c r="N15" s="65"/>
      <c r="O15" s="26"/>
    </row>
    <row r="16" ht="29" customHeight="1" spans="1:15">
      <c r="A16" s="30">
        <v>4</v>
      </c>
      <c r="B16" s="15">
        <v>43413</v>
      </c>
      <c r="C16" s="16" t="s">
        <v>39</v>
      </c>
      <c r="D16" s="17">
        <v>440000</v>
      </c>
      <c r="E16" s="18">
        <v>43409</v>
      </c>
      <c r="F16" s="17">
        <v>440000</v>
      </c>
      <c r="G16" s="19"/>
      <c r="H16" s="20">
        <v>0</v>
      </c>
      <c r="I16" s="20">
        <v>240</v>
      </c>
      <c r="J16" s="60">
        <v>0</v>
      </c>
      <c r="K16" s="70"/>
      <c r="L16" s="71">
        <f>ROUNDUP(D16*0.01,0)</f>
        <v>4400</v>
      </c>
      <c r="M16" s="72" t="s">
        <v>74</v>
      </c>
      <c r="N16" s="67" t="s">
        <v>71</v>
      </c>
      <c r="O16" s="31">
        <f>D16-H16-I16-J16-L16-O17</f>
        <v>29560</v>
      </c>
    </row>
    <row r="17" ht="20" customHeight="1" spans="1:15">
      <c r="A17" s="32"/>
      <c r="B17" s="29"/>
      <c r="C17" s="16"/>
      <c r="D17" s="17"/>
      <c r="E17" s="18"/>
      <c r="F17" s="17"/>
      <c r="G17" s="28"/>
      <c r="H17" s="20"/>
      <c r="I17" s="20"/>
      <c r="J17" s="60"/>
      <c r="K17" s="67"/>
      <c r="L17" s="60"/>
      <c r="M17" s="67"/>
      <c r="N17" s="67" t="s">
        <v>77</v>
      </c>
      <c r="O17" s="20">
        <v>405800</v>
      </c>
    </row>
    <row r="18" ht="20" customHeight="1" spans="1:15">
      <c r="A18" s="32"/>
      <c r="B18" s="27" t="s">
        <v>64</v>
      </c>
      <c r="C18" s="16"/>
      <c r="D18" s="17"/>
      <c r="E18" s="18"/>
      <c r="F18" s="33"/>
      <c r="G18" s="28"/>
      <c r="H18" s="20"/>
      <c r="I18" s="20"/>
      <c r="J18" s="60"/>
      <c r="K18" s="67"/>
      <c r="L18" s="60"/>
      <c r="M18" s="67"/>
      <c r="N18" s="65"/>
      <c r="O18" s="26"/>
    </row>
    <row r="19" ht="35" customHeight="1" spans="1:17">
      <c r="A19" s="34">
        <v>5</v>
      </c>
      <c r="B19" s="35">
        <v>43850</v>
      </c>
      <c r="C19" s="23" t="s">
        <v>39</v>
      </c>
      <c r="D19" s="24">
        <v>665250.23</v>
      </c>
      <c r="E19" s="36">
        <v>43843</v>
      </c>
      <c r="F19" s="24">
        <v>665250.23</v>
      </c>
      <c r="G19" s="37"/>
      <c r="H19" s="26">
        <v>0</v>
      </c>
      <c r="I19" s="26">
        <v>367</v>
      </c>
      <c r="J19" s="64">
        <v>800</v>
      </c>
      <c r="K19" s="67"/>
      <c r="L19" s="71">
        <f>ROUNDUP(D19*0.01,0)</f>
        <v>6653</v>
      </c>
      <c r="M19" s="72" t="s">
        <v>74</v>
      </c>
      <c r="N19" s="65"/>
      <c r="O19" s="74">
        <f>D19-H19-I19-J19-L19-L20</f>
        <v>603987.59</v>
      </c>
      <c r="P19" s="24">
        <v>285391.02</v>
      </c>
      <c r="Q19" s="94" t="s">
        <v>79</v>
      </c>
    </row>
    <row r="20" ht="27" customHeight="1" spans="1:17">
      <c r="A20" s="32"/>
      <c r="B20" s="29"/>
      <c r="C20" s="16"/>
      <c r="D20" s="17"/>
      <c r="E20" s="18"/>
      <c r="F20" s="17"/>
      <c r="G20" s="38" t="s">
        <v>80</v>
      </c>
      <c r="H20" s="39"/>
      <c r="I20" s="75"/>
      <c r="J20" s="38"/>
      <c r="K20" s="39"/>
      <c r="L20" s="76">
        <v>53442.64</v>
      </c>
      <c r="M20" s="11" t="s">
        <v>81</v>
      </c>
      <c r="N20" s="39"/>
      <c r="O20" s="26"/>
      <c r="P20" s="24">
        <v>182842.08</v>
      </c>
      <c r="Q20" s="94" t="s">
        <v>82</v>
      </c>
    </row>
    <row r="21" ht="20" customHeight="1" spans="1:17">
      <c r="A21" s="32"/>
      <c r="B21" s="29"/>
      <c r="C21" s="16"/>
      <c r="D21" s="17"/>
      <c r="E21" s="18"/>
      <c r="F21" s="17"/>
      <c r="G21" s="28"/>
      <c r="H21" s="20"/>
      <c r="I21" s="20"/>
      <c r="J21" s="77" t="s">
        <v>83</v>
      </c>
      <c r="K21" s="8"/>
      <c r="L21" s="78"/>
      <c r="M21" s="8"/>
      <c r="N21" s="65"/>
      <c r="O21" s="26"/>
      <c r="P21" s="24">
        <v>174400</v>
      </c>
      <c r="Q21" s="94" t="s">
        <v>84</v>
      </c>
    </row>
    <row r="22" ht="20" customHeight="1" spans="1:16">
      <c r="A22" s="32"/>
      <c r="B22" s="29"/>
      <c r="C22" s="16"/>
      <c r="D22" s="17"/>
      <c r="E22" s="18"/>
      <c r="F22" s="17"/>
      <c r="G22" s="28"/>
      <c r="H22" s="20"/>
      <c r="I22" s="20"/>
      <c r="J22" s="60"/>
      <c r="K22" s="67"/>
      <c r="L22" s="60"/>
      <c r="M22" s="67"/>
      <c r="N22" s="65"/>
      <c r="O22" s="26"/>
      <c r="P22" s="79">
        <f>SUM(P19:P21)</f>
        <v>642633.1</v>
      </c>
    </row>
    <row r="23" ht="20" customHeight="1" spans="1:15">
      <c r="A23" s="32"/>
      <c r="B23" s="29"/>
      <c r="C23" s="16"/>
      <c r="D23" s="17"/>
      <c r="E23" s="18"/>
      <c r="F23" s="17"/>
      <c r="G23" s="28"/>
      <c r="H23" s="20"/>
      <c r="I23" s="20"/>
      <c r="J23" s="60"/>
      <c r="K23" s="80" t="s">
        <v>85</v>
      </c>
      <c r="L23" s="60"/>
      <c r="M23" s="67"/>
      <c r="N23" s="65"/>
      <c r="O23" s="26"/>
    </row>
    <row r="24" ht="20" customHeight="1" spans="1:15">
      <c r="A24" s="14"/>
      <c r="B24" s="29"/>
      <c r="C24" s="16"/>
      <c r="D24" s="17"/>
      <c r="E24" s="18"/>
      <c r="F24" s="17"/>
      <c r="G24" s="28"/>
      <c r="H24" s="20"/>
      <c r="I24" s="20"/>
      <c r="J24" s="60"/>
      <c r="K24" s="67"/>
      <c r="L24" s="60"/>
      <c r="M24" s="67"/>
      <c r="N24" s="67"/>
      <c r="O24" s="20"/>
    </row>
    <row r="25" ht="20" customHeight="1" spans="1:15">
      <c r="A25" s="14"/>
      <c r="B25" s="29"/>
      <c r="C25" s="16"/>
      <c r="D25" s="17"/>
      <c r="E25" s="18"/>
      <c r="F25" s="17"/>
      <c r="G25" s="28"/>
      <c r="H25" s="20"/>
      <c r="I25" s="20"/>
      <c r="J25" s="60"/>
      <c r="K25" s="67"/>
      <c r="L25" s="60"/>
      <c r="M25" s="67"/>
      <c r="N25" s="67"/>
      <c r="O25" s="20"/>
    </row>
    <row r="26" ht="20" customHeight="1" spans="1:15">
      <c r="A26" s="14"/>
      <c r="B26" s="29"/>
      <c r="C26" s="16"/>
      <c r="D26" s="17"/>
      <c r="E26" s="18"/>
      <c r="F26" s="17"/>
      <c r="G26" s="28"/>
      <c r="H26" s="20"/>
      <c r="I26" s="20"/>
      <c r="J26" s="60"/>
      <c r="K26" s="67"/>
      <c r="L26" s="60"/>
      <c r="M26" s="67"/>
      <c r="N26" s="67"/>
      <c r="O26" s="20"/>
    </row>
    <row r="27" ht="20" customHeight="1" spans="1:15">
      <c r="A27" s="14"/>
      <c r="B27" s="29"/>
      <c r="C27" s="16"/>
      <c r="D27" s="17"/>
      <c r="E27" s="18"/>
      <c r="F27" s="17"/>
      <c r="G27" s="28"/>
      <c r="H27" s="20"/>
      <c r="I27" s="20"/>
      <c r="J27" s="60"/>
      <c r="K27" s="67"/>
      <c r="L27" s="60"/>
      <c r="M27" s="67"/>
      <c r="N27" s="67"/>
      <c r="O27" s="20"/>
    </row>
    <row r="28" ht="20" customHeight="1" spans="1:15">
      <c r="A28" s="14"/>
      <c r="B28" s="29"/>
      <c r="C28" s="16"/>
      <c r="D28" s="17"/>
      <c r="E28" s="18"/>
      <c r="F28" s="17"/>
      <c r="G28" s="28"/>
      <c r="H28" s="20"/>
      <c r="I28" s="20"/>
      <c r="J28" s="60"/>
      <c r="K28" s="67"/>
      <c r="L28" s="60"/>
      <c r="M28" s="67"/>
      <c r="N28" s="67"/>
      <c r="O28" s="20"/>
    </row>
    <row r="29" ht="20" customHeight="1" spans="1:15">
      <c r="A29" s="14"/>
      <c r="B29" s="29"/>
      <c r="C29" s="16"/>
      <c r="D29" s="17"/>
      <c r="E29" s="18"/>
      <c r="F29" s="17"/>
      <c r="G29" s="28"/>
      <c r="H29" s="20"/>
      <c r="I29" s="20"/>
      <c r="J29" s="60"/>
      <c r="K29" s="67"/>
      <c r="L29" s="81" t="s">
        <v>86</v>
      </c>
      <c r="M29" s="67"/>
      <c r="N29" s="67"/>
      <c r="O29" s="20"/>
    </row>
    <row r="30" ht="26" customHeight="1" spans="1:16">
      <c r="A30" s="6" t="s">
        <v>45</v>
      </c>
      <c r="B30" s="6"/>
      <c r="C30" s="40" t="s">
        <v>46</v>
      </c>
      <c r="D30" s="41">
        <f>SUM(D7:D29)</f>
        <v>4746157.34</v>
      </c>
      <c r="E30" s="40" t="s">
        <v>46</v>
      </c>
      <c r="F30" s="41">
        <f>SUM(F7:F29)</f>
        <v>4746157.34</v>
      </c>
      <c r="G30" s="40" t="s">
        <v>46</v>
      </c>
      <c r="H30" s="41">
        <f>SUM(H7:H29)</f>
        <v>107424.23</v>
      </c>
      <c r="I30" s="41">
        <f>SUM(I7:I29)</f>
        <v>53067.64</v>
      </c>
      <c r="J30" s="41">
        <f>SUM(J7:J29)</f>
        <v>1800</v>
      </c>
      <c r="K30" s="40" t="s">
        <v>46</v>
      </c>
      <c r="L30" s="41">
        <f>SUM(L7:L29)</f>
        <v>66991.64</v>
      </c>
      <c r="M30" s="40" t="s">
        <v>46</v>
      </c>
      <c r="N30" s="40" t="s">
        <v>46</v>
      </c>
      <c r="O30" s="41">
        <f>SUM(O7:O29)</f>
        <v>4516873.83</v>
      </c>
      <c r="P30" s="82">
        <f>D30/C3</f>
        <v>0.662721623726194</v>
      </c>
    </row>
    <row r="31" ht="30" customHeight="1" spans="1:16">
      <c r="A31" s="6" t="s">
        <v>47</v>
      </c>
      <c r="B31" s="6"/>
      <c r="C31" s="6" t="s">
        <v>48</v>
      </c>
      <c r="D31" s="6"/>
      <c r="E31" s="42">
        <f>O19</f>
        <v>603987.59</v>
      </c>
      <c r="F31" s="42"/>
      <c r="G31" s="42"/>
      <c r="H31" s="42"/>
      <c r="I31" s="83" t="s">
        <v>87</v>
      </c>
      <c r="J31" s="83"/>
      <c r="K31" s="84" t="s">
        <v>88</v>
      </c>
      <c r="L31" s="84"/>
      <c r="M31" s="84"/>
      <c r="N31" s="84"/>
      <c r="O31" s="84"/>
      <c r="P31" s="85">
        <f>D30/C4</f>
        <v>0.970000000265689</v>
      </c>
    </row>
    <row r="32" ht="30" customHeight="1" spans="1:16">
      <c r="A32" s="6"/>
      <c r="B32" s="6"/>
      <c r="C32" s="6" t="s">
        <v>52</v>
      </c>
      <c r="D32" s="6"/>
      <c r="E32" s="43">
        <v>0</v>
      </c>
      <c r="F32" s="43"/>
      <c r="G32" s="43"/>
      <c r="H32" s="43"/>
      <c r="I32" s="83"/>
      <c r="J32" s="83"/>
      <c r="K32" s="84"/>
      <c r="L32" s="84"/>
      <c r="M32" s="84"/>
      <c r="N32" s="84"/>
      <c r="O32" s="84"/>
      <c r="P32" s="1">
        <f>C4-D30</f>
        <v>146788.37</v>
      </c>
    </row>
    <row r="33" ht="40" hidden="1" customHeight="1" spans="1:20">
      <c r="A33" s="6" t="s">
        <v>54</v>
      </c>
      <c r="B33" s="6"/>
      <c r="C33" s="44"/>
      <c r="D33" s="45"/>
      <c r="E33" s="45"/>
      <c r="F33" s="45"/>
      <c r="G33" s="45"/>
      <c r="H33" s="46"/>
      <c r="I33" s="6" t="s">
        <v>56</v>
      </c>
      <c r="J33" s="6"/>
      <c r="K33" s="6" t="s">
        <v>57</v>
      </c>
      <c r="L33" s="6"/>
      <c r="M33" s="6"/>
      <c r="N33" s="6"/>
      <c r="O33" s="6"/>
      <c r="R33" s="1">
        <v>107924.23</v>
      </c>
      <c r="S33" s="1" t="s">
        <v>67</v>
      </c>
      <c r="T33" s="1" t="s">
        <v>68</v>
      </c>
    </row>
    <row r="34" ht="40" hidden="1" customHeight="1" spans="1:20">
      <c r="A34" s="6" t="s">
        <v>58</v>
      </c>
      <c r="B34" s="6"/>
      <c r="C34" s="47"/>
      <c r="D34" s="47"/>
      <c r="E34" s="47"/>
      <c r="F34" s="47"/>
      <c r="G34" s="47"/>
      <c r="H34" s="47"/>
      <c r="I34" s="6" t="s">
        <v>59</v>
      </c>
      <c r="J34" s="6"/>
      <c r="K34" s="47"/>
      <c r="L34" s="47"/>
      <c r="M34" s="47"/>
      <c r="N34" s="47"/>
      <c r="O34" s="47"/>
      <c r="R34" s="1">
        <v>50490.45</v>
      </c>
      <c r="S34" s="1" t="s">
        <v>67</v>
      </c>
      <c r="T34" s="1" t="s">
        <v>69</v>
      </c>
    </row>
    <row r="35" ht="40" hidden="1" customHeight="1" spans="1:20">
      <c r="A35" s="6" t="s">
        <v>60</v>
      </c>
      <c r="B35" s="6"/>
      <c r="C35" s="48"/>
      <c r="D35" s="48"/>
      <c r="E35" s="48"/>
      <c r="F35" s="48"/>
      <c r="G35" s="48"/>
      <c r="H35" s="48"/>
      <c r="I35" s="6" t="s">
        <v>61</v>
      </c>
      <c r="J35" s="6"/>
      <c r="K35" s="48"/>
      <c r="L35" s="48"/>
      <c r="M35" s="48"/>
      <c r="N35" s="48"/>
      <c r="O35" s="48"/>
      <c r="R35" s="1">
        <v>746.35</v>
      </c>
      <c r="S35" s="1" t="s">
        <v>67</v>
      </c>
      <c r="T35" s="1" t="s">
        <v>70</v>
      </c>
    </row>
    <row r="36" ht="40" hidden="1" customHeight="1" spans="1:15">
      <c r="A36" s="6" t="s">
        <v>62</v>
      </c>
      <c r="B36" s="6"/>
      <c r="C36" s="48"/>
      <c r="D36" s="48"/>
      <c r="E36" s="48"/>
      <c r="F36" s="48"/>
      <c r="G36" s="48"/>
      <c r="H36" s="48"/>
      <c r="I36" s="6" t="s">
        <v>63</v>
      </c>
      <c r="J36" s="6"/>
      <c r="K36" s="48"/>
      <c r="L36" s="48"/>
      <c r="M36" s="48"/>
      <c r="N36" s="48"/>
      <c r="O36" s="48"/>
    </row>
    <row r="37" spans="16:16">
      <c r="P37" s="1">
        <f>D30-H30-I30-J30-L30-O30</f>
        <v>0</v>
      </c>
    </row>
    <row r="39" ht="13.5" spans="17:17">
      <c r="Q39"/>
    </row>
    <row r="42" ht="13.5" spans="1:2">
      <c r="A42"/>
      <c r="B42"/>
    </row>
  </sheetData>
  <mergeCells count="44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K7:L7"/>
    <mergeCell ref="K10:L10"/>
    <mergeCell ref="A30:B30"/>
    <mergeCell ref="C31:D31"/>
    <mergeCell ref="E31:H31"/>
    <mergeCell ref="C32:D32"/>
    <mergeCell ref="E32:H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36:B36"/>
    <mergeCell ref="C36:H36"/>
    <mergeCell ref="I36:J36"/>
    <mergeCell ref="K36:O36"/>
    <mergeCell ref="A5:A6"/>
    <mergeCell ref="H3:H4"/>
    <mergeCell ref="A31:B32"/>
    <mergeCell ref="I31:J32"/>
    <mergeCell ref="K31:O32"/>
    <mergeCell ref="I3:M4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2017-01-17T04:48:00Z</dcterms:created>
  <cp:lastPrinted>2017-09-19T01:18:00Z</cp:lastPrinted>
  <dcterms:modified xsi:type="dcterms:W3CDTF">2025-08-28T01:27:53Z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B556854F544446C0A1A665F00090A742_12</vt:lpwstr>
  </property>
</Properties>
</file>