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4"/>
  </bookViews>
  <sheets>
    <sheet name="4460-1" sheetId="1" r:id="rId1"/>
    <sheet name="4460- (2)" sheetId="2" r:id="rId2"/>
    <sheet name="4460- (3)" sheetId="3" r:id="rId3"/>
    <sheet name="4460- (4)" sheetId="4" r:id="rId4"/>
    <sheet name="Sheet1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<sst xmlns="http://schemas.openxmlformats.org/spreadsheetml/2006/main" count="446" uniqueCount="88">
  <si>
    <t xml:space="preserve"> 工程款支付证书  </t>
  </si>
  <si>
    <t>本次</t>
  </si>
  <si>
    <t>工程名称</t>
  </si>
  <si>
    <t>舒城县乡级公路畅通工程河姚路（河棚段）</t>
  </si>
  <si>
    <t>档案编号</t>
  </si>
  <si>
    <t>CD2016-089</t>
  </si>
  <si>
    <t>合同金额</t>
  </si>
  <si>
    <t>中标日期</t>
  </si>
  <si>
    <t>2016.7.27</t>
  </si>
  <si>
    <t>合作单位</t>
  </si>
  <si>
    <t>范育新13956122165</t>
  </si>
  <si>
    <t>凌斌变更
为何昌宝</t>
  </si>
  <si>
    <t>120日历天</t>
  </si>
  <si>
    <t>舒城县
河棚镇</t>
  </si>
  <si>
    <t>范育勇13505641502</t>
  </si>
  <si>
    <t>中标项目，投资协议原件在庐江</t>
  </si>
  <si>
    <t>√</t>
  </si>
  <si>
    <r>
      <rPr>
        <sz val="10"/>
        <color theme="1"/>
        <rFont val="宋体"/>
        <charset val="134"/>
      </rPr>
      <t>中标通知书、合同9</t>
    </r>
    <r>
      <rPr>
        <sz val="11"/>
        <color theme="1"/>
        <rFont val="宋体"/>
        <charset val="134"/>
      </rPr>
      <t>.22</t>
    </r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</si>
  <si>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</si>
  <si>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</si>
  <si>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</si>
  <si>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</si>
  <si>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</si>
  <si>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</si>
  <si>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</si>
  <si>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</si>
  <si>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</si>
  <si>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</si>
  <si>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</si>
  <si>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</si>
  <si>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</si>
  <si>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</si>
  <si>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</si>
  <si>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</si>
  <si>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</si>
  <si>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</si>
  <si>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</si>
  <si>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印</t>
  </si>
  <si>
    <t>因税  暂扣</t>
  </si>
  <si>
    <t>范育新</t>
  </si>
  <si>
    <t>增值税及附加</t>
  </si>
  <si>
    <t>2017.2.8办理外经证费用500</t>
  </si>
  <si>
    <t>怀宁上锋2.22</t>
  </si>
  <si>
    <t>合计</t>
  </si>
  <si>
    <t>-</t>
  </si>
  <si>
    <t>本次支付金额</t>
  </si>
  <si>
    <t>小写</t>
  </si>
  <si>
    <t xml:space="preserve">范育新  </t>
  </si>
  <si>
    <t>支付账号</t>
  </si>
  <si>
    <t>范育新 徽行舒城支行   6228   7909   1700  0105   270</t>
  </si>
  <si>
    <t>完工证明？</t>
  </si>
  <si>
    <t>大写</t>
  </si>
  <si>
    <t>材料费</t>
  </si>
  <si>
    <t>材料款支付帐号详见委托支付函</t>
  </si>
  <si>
    <t>申请部门
意见</t>
  </si>
  <si>
    <t>1、</t>
  </si>
  <si>
    <t>中标通知书、合同原件已提供 ；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</si>
  <si>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</si>
  <si>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</si>
  <si>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</si>
  <si>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</si>
  <si>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</si>
  <si>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</si>
  <si>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</si>
  <si>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2017.4.7成本发票已提供，申请退第1次暂扣的税金20万，代转材料款19.96万</t>
  </si>
  <si>
    <t>退</t>
  </si>
  <si>
    <t>4.7舒城徽钢</t>
  </si>
  <si>
    <t xml:space="preserve"> 2、此次无借条 （上次借条210万）。</t>
  </si>
  <si>
    <t>10.12材</t>
  </si>
  <si>
    <t xml:space="preserve">  2017.9.27办理外经证费用500   +2016.8.30项目部印章一枚150；  企业所得税暂扣3万。
</t>
  </si>
  <si>
    <t>因税 暂扣</t>
  </si>
  <si>
    <t>范育新  徽行舒城支行  6217  7550  1700  0084  306</t>
  </si>
  <si>
    <t>2、此次借条已提供 。</t>
  </si>
  <si>
    <t>2017.9.27办理外经证费用500+2017.6.14开完我工证及取凌斌证书马兰辉出场费300车400+2016.12.16市局检查何昌宝出场费1000刘吉胜出场费1000车餐450+2016.11.28进度督查何昌宝出场费1000马兰辉出场费300车400+2016.11.24进度督查何昌宝出场费1000马兰辉出场费300车350+2016.11.12约谈何昌宝出场费1000马兰辉出场费300车350+2016.11.9市局检查何昌宝出场费1000马兰辉出场费300车350+2016.10约谈法人出场费3000朱大金出场费1000詹克武出场费1000车800+2016.9.30督查进度马兰辉出场费300车350+2016.9.27督查进度马兰辉出场费300车350+2016.9.20督查进度马兰辉出场费300车350+2016.9.17督查进度马兰辉出场费300车400+2016.9.12检查凌斌出场费1000车1000马兰辉出场费300车400+2016.8.30项目部印章一枚150+2016.8.23检查凌斌出场费1000车1000+2016.8.22约谈朱大金出场费1000马兰辉出场费300车400+2016.8.18督查进度马兰辉出场费300车400+2016.8.2约谈法人出场费3000车300凌斌出场费1000车1000马兰辉出场费300车300</t>
  </si>
  <si>
    <t>董事长审批</t>
  </si>
  <si>
    <t>申请退还上次因税暂扣的3万元</t>
  </si>
  <si>
    <t>11.22材</t>
  </si>
  <si>
    <t>2018.12.10诉松费14万多（马兰辉）</t>
  </si>
  <si>
    <t>2、此次无借条 。</t>
  </si>
  <si>
    <t>2022-12-23姚明去调查取证</t>
  </si>
  <si>
    <t>2022年10月10号陪同姚明去项目调查取证 合肥-舒城 自驾油费185，过路费12元</t>
  </si>
  <si>
    <t>2022-3-8姚明、马兰辉去办事</t>
  </si>
  <si>
    <t>2018.12.31</t>
  </si>
  <si>
    <t>马兰辉借款交舒城法院执行款</t>
  </si>
  <si>
    <t>2022-3-22姚明去开庭</t>
  </si>
  <si>
    <t>10.14车费</t>
  </si>
  <si>
    <t>8.11车费</t>
  </si>
  <si>
    <t>2021.10.28姚明参加开庭自驾车车费164元，补助40，其他12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</si>
</sst>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m/d;@"/>
    <numFmt numFmtId="179" formatCode="0.00_ "/>
    <numFmt numFmtId="180" formatCode="[DBNum2][$-804]General"/>
  </numFmts>
  <fonts count="59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b/>
      <sz val="12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Arial"/>
      <charset val="134"/>
    </font>
    <font>
      <b/>
      <sz val="10"/>
      <color rgb="FFFF0000"/>
      <name val="宋体"/>
      <charset val="134"/>
    </font>
    <font>
      <sz val="9"/>
      <color rgb="FF00B0F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FFC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Arial"/>
      <charset val="134"/>
    </font>
    <font>
      <sz val="9"/>
      <color rgb="FF7030A0"/>
      <name val="宋体"/>
      <charset val="134"/>
    </font>
    <font>
      <sz val="9"/>
      <color theme="1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2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color rgb="FF7030A0"/>
      <name val="宋体"/>
      <charset val="134"/>
    </font>
    <font>
      <b/>
      <sz val="6"/>
      <color rgb="FFFF0000"/>
      <name val="宋体"/>
      <charset val="134"/>
    </font>
    <font>
      <sz val="9"/>
      <color rgb="FFFFC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16" applyNumberFormat="0" applyAlignment="0" applyProtection="0">
      <alignment vertical="center"/>
    </xf>
    <xf numFmtId="0" fontId="46" fillId="8" borderId="17" applyNumberFormat="0" applyAlignment="0" applyProtection="0">
      <alignment vertical="center"/>
    </xf>
    <xf numFmtId="0" fontId="47" fillId="8" borderId="16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0" fontId="5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7" fontId="7" fillId="0" borderId="1" xfId="55" applyNumberFormat="1" applyFont="1" applyFill="1" applyBorder="1" applyAlignment="1">
      <alignment horizontal="center" vertical="center" wrapText="1"/>
    </xf>
    <xf numFmtId="177" fontId="7" fillId="0" borderId="3" xfId="55" applyNumberFormat="1" applyFont="1" applyFill="1" applyBorder="1" applyAlignment="1">
      <alignment horizontal="center" vertical="center" wrapText="1"/>
    </xf>
    <xf numFmtId="177" fontId="7" fillId="0" borderId="2" xfId="55" applyNumberFormat="1" applyFont="1" applyFill="1" applyBorder="1" applyAlignment="1">
      <alignment horizontal="center" vertical="center" wrapText="1"/>
    </xf>
    <xf numFmtId="177" fontId="2" fillId="0" borderId="4" xfId="55" applyNumberFormat="1" applyFont="1" applyFill="1" applyBorder="1" applyAlignment="1">
      <alignment horizontal="center" vertical="center" shrinkToFit="1"/>
    </xf>
    <xf numFmtId="0" fontId="8" fillId="0" borderId="1" xfId="55" applyFont="1" applyFill="1" applyBorder="1" applyAlignment="1">
      <alignment horizontal="center" vertical="center"/>
    </xf>
    <xf numFmtId="0" fontId="2" fillId="0" borderId="3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177" fontId="3" fillId="0" borderId="4" xfId="55" applyNumberFormat="1" applyFont="1" applyFill="1" applyBorder="1" applyAlignment="1">
      <alignment horizontal="center" vertical="center" wrapText="1"/>
    </xf>
    <xf numFmtId="176" fontId="3" fillId="0" borderId="4" xfId="55" applyNumberFormat="1" applyFont="1" applyFill="1" applyBorder="1" applyAlignment="1">
      <alignment horizontal="center" vertical="center" wrapText="1"/>
    </xf>
    <xf numFmtId="0" fontId="2" fillId="2" borderId="4" xfId="55" applyFont="1" applyFill="1" applyBorder="1" applyAlignment="1">
      <alignment horizontal="center" vertical="center" wrapText="1"/>
    </xf>
    <xf numFmtId="176" fontId="9" fillId="2" borderId="4" xfId="55" applyNumberFormat="1" applyFont="1" applyFill="1" applyBorder="1" applyAlignment="1">
      <alignment horizontal="center" vertical="center" shrinkToFit="1"/>
    </xf>
    <xf numFmtId="14" fontId="2" fillId="2" borderId="4" xfId="55" applyNumberFormat="1" applyFont="1" applyFill="1" applyBorder="1" applyAlignment="1">
      <alignment horizontal="center" vertical="center" wrapText="1"/>
    </xf>
    <xf numFmtId="177" fontId="2" fillId="2" borderId="4" xfId="55" applyNumberFormat="1" applyFont="1" applyFill="1" applyBorder="1" applyAlignment="1">
      <alignment horizontal="right" vertical="center" shrinkToFit="1"/>
    </xf>
    <xf numFmtId="178" fontId="2" fillId="2" borderId="4" xfId="55" applyNumberFormat="1" applyFont="1" applyFill="1" applyBorder="1" applyAlignment="1">
      <alignment horizontal="center" vertical="center" wrapText="1"/>
    </xf>
    <xf numFmtId="9" fontId="2" fillId="0" borderId="4" xfId="51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176" fontId="10" fillId="0" borderId="4" xfId="55" applyNumberFormat="1" applyFont="1" applyFill="1" applyBorder="1" applyAlignment="1">
      <alignment horizontal="center" vertical="center" shrinkToFit="1"/>
    </xf>
    <xf numFmtId="14" fontId="1" fillId="0" borderId="4" xfId="55" applyNumberFormat="1" applyFont="1" applyFill="1" applyBorder="1" applyAlignment="1">
      <alignment horizontal="center" vertical="center" wrapText="1"/>
    </xf>
    <xf numFmtId="177" fontId="1" fillId="0" borderId="4" xfId="55" applyNumberFormat="1" applyFont="1" applyFill="1" applyBorder="1" applyAlignment="1">
      <alignment horizontal="right" vertical="center" shrinkToFit="1"/>
    </xf>
    <xf numFmtId="178" fontId="1" fillId="0" borderId="4" xfId="55" applyNumberFormat="1" applyFont="1" applyFill="1" applyBorder="1" applyAlignment="1">
      <alignment horizontal="center" vertical="center" wrapText="1"/>
    </xf>
    <xf numFmtId="9" fontId="1" fillId="0" borderId="4" xfId="51" applyFont="1" applyFill="1" applyBorder="1" applyAlignment="1">
      <alignment horizontal="center" vertical="center" wrapText="1"/>
    </xf>
    <xf numFmtId="0" fontId="3" fillId="2" borderId="4" xfId="55" applyFont="1" applyFill="1" applyBorder="1" applyAlignment="1">
      <alignment horizontal="center" vertical="center" wrapText="1"/>
    </xf>
    <xf numFmtId="176" fontId="11" fillId="2" borderId="4" xfId="55" applyNumberFormat="1" applyFont="1" applyFill="1" applyBorder="1" applyAlignment="1">
      <alignment horizontal="left" vertical="center"/>
    </xf>
    <xf numFmtId="14" fontId="3" fillId="2" borderId="4" xfId="55" applyNumberFormat="1" applyFont="1" applyFill="1" applyBorder="1" applyAlignment="1">
      <alignment horizontal="center" vertical="center" wrapText="1"/>
    </xf>
    <xf numFmtId="177" fontId="3" fillId="2" borderId="4" xfId="55" applyNumberFormat="1" applyFont="1" applyFill="1" applyBorder="1" applyAlignment="1">
      <alignment horizontal="right" vertical="center" shrinkToFit="1"/>
    </xf>
    <xf numFmtId="178" fontId="3" fillId="2" borderId="4" xfId="55" applyNumberFormat="1" applyFont="1" applyFill="1" applyBorder="1" applyAlignment="1">
      <alignment horizontal="center" vertical="center" wrapText="1"/>
    </xf>
    <xf numFmtId="9" fontId="3" fillId="0" borderId="4" xfId="51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176" fontId="10" fillId="2" borderId="4" xfId="55" applyNumberFormat="1" applyFont="1" applyFill="1" applyBorder="1" applyAlignment="1">
      <alignment horizontal="center" vertical="center" shrinkToFit="1"/>
    </xf>
    <xf numFmtId="14" fontId="1" fillId="2" borderId="4" xfId="55" applyNumberFormat="1" applyFont="1" applyFill="1" applyBorder="1" applyAlignment="1">
      <alignment horizontal="center" vertical="center" wrapText="1"/>
    </xf>
    <xf numFmtId="177" fontId="1" fillId="2" borderId="4" xfId="55" applyNumberFormat="1" applyFont="1" applyFill="1" applyBorder="1" applyAlignment="1">
      <alignment horizontal="right" vertical="center" shrinkToFit="1"/>
    </xf>
    <xf numFmtId="178" fontId="1" fillId="2" borderId="4" xfId="55" applyNumberFormat="1" applyFont="1" applyFill="1" applyBorder="1" applyAlignment="1">
      <alignment horizontal="center" vertical="center" wrapText="1"/>
    </xf>
    <xf numFmtId="14" fontId="12" fillId="0" borderId="4" xfId="55" applyNumberFormat="1" applyFont="1" applyBorder="1" applyAlignment="1">
      <alignment horizontal="center" vertical="center" wrapText="1"/>
    </xf>
    <xf numFmtId="176" fontId="11" fillId="2" borderId="4" xfId="55" applyNumberFormat="1" applyFont="1" applyFill="1" applyBorder="1" applyAlignment="1">
      <alignment horizontal="center" vertical="center" shrinkToFit="1"/>
    </xf>
    <xf numFmtId="176" fontId="8" fillId="2" borderId="4" xfId="55" applyNumberFormat="1" applyFont="1" applyFill="1" applyBorder="1" applyAlignment="1">
      <alignment horizontal="left" vertical="center"/>
    </xf>
    <xf numFmtId="177" fontId="2" fillId="3" borderId="4" xfId="55" applyNumberFormat="1" applyFont="1" applyFill="1" applyBorder="1" applyAlignment="1">
      <alignment horizontal="right" vertical="center" shrinkToFit="1"/>
    </xf>
    <xf numFmtId="178" fontId="2" fillId="3" borderId="4" xfId="55" applyNumberFormat="1" applyFont="1" applyFill="1" applyBorder="1" applyAlignment="1">
      <alignment horizontal="center" vertical="center" wrapText="1"/>
    </xf>
    <xf numFmtId="176" fontId="8" fillId="3" borderId="4" xfId="55" applyNumberFormat="1" applyFont="1" applyFill="1" applyBorder="1" applyAlignment="1">
      <alignment horizontal="center" vertical="center"/>
    </xf>
    <xf numFmtId="177" fontId="1" fillId="3" borderId="4" xfId="55" applyNumberFormat="1" applyFont="1" applyFill="1" applyBorder="1" applyAlignment="1">
      <alignment horizontal="right" vertical="center" shrinkToFit="1"/>
    </xf>
    <xf numFmtId="178" fontId="1" fillId="3" borderId="4" xfId="55" applyNumberFormat="1" applyFont="1" applyFill="1" applyBorder="1" applyAlignment="1">
      <alignment horizontal="center" vertical="center" wrapText="1"/>
    </xf>
    <xf numFmtId="177" fontId="1" fillId="0" borderId="4" xfId="55" applyNumberFormat="1" applyFont="1" applyFill="1" applyBorder="1" applyAlignment="1">
      <alignment horizontal="center" vertical="center" wrapText="1"/>
    </xf>
    <xf numFmtId="0" fontId="13" fillId="0" borderId="4" xfId="55" applyFont="1" applyFill="1" applyBorder="1" applyAlignment="1">
      <alignment horizontal="center" vertical="center" wrapText="1"/>
    </xf>
    <xf numFmtId="0" fontId="13" fillId="4" borderId="4" xfId="55" applyFont="1" applyFill="1" applyBorder="1" applyAlignment="1">
      <alignment horizontal="center" vertical="center" shrinkToFit="1"/>
    </xf>
    <xf numFmtId="177" fontId="14" fillId="4" borderId="4" xfId="55" applyNumberFormat="1" applyFont="1" applyFill="1" applyBorder="1" applyAlignment="1">
      <alignment horizontal="right" vertical="center" shrinkToFit="1"/>
    </xf>
    <xf numFmtId="0" fontId="12" fillId="0" borderId="4" xfId="55" applyFont="1" applyFill="1" applyBorder="1" applyAlignment="1">
      <alignment horizontal="center" vertical="center" wrapText="1"/>
    </xf>
    <xf numFmtId="177" fontId="12" fillId="0" borderId="5" xfId="55" applyNumberFormat="1" applyFont="1" applyFill="1" applyBorder="1" applyAlignment="1">
      <alignment horizontal="center" vertical="center" wrapText="1"/>
    </xf>
    <xf numFmtId="177" fontId="12" fillId="0" borderId="6" xfId="55" applyNumberFormat="1" applyFont="1" applyFill="1" applyBorder="1" applyAlignment="1">
      <alignment horizontal="center" vertical="center" wrapText="1"/>
    </xf>
    <xf numFmtId="177" fontId="12" fillId="0" borderId="7" xfId="55" applyNumberFormat="1" applyFont="1" applyFill="1" applyBorder="1" applyAlignment="1">
      <alignment horizontal="center" vertical="center" wrapText="1"/>
    </xf>
    <xf numFmtId="177" fontId="15" fillId="0" borderId="1" xfId="55" applyNumberFormat="1" applyFont="1" applyFill="1" applyBorder="1" applyAlignment="1">
      <alignment horizontal="right" vertical="center" wrapText="1"/>
    </xf>
    <xf numFmtId="177" fontId="15" fillId="0" borderId="2" xfId="55" applyNumberFormat="1" applyFont="1" applyFill="1" applyBorder="1" applyAlignment="1">
      <alignment horizontal="right" vertical="center" wrapText="1"/>
    </xf>
    <xf numFmtId="0" fontId="1" fillId="0" borderId="8" xfId="55" applyFont="1" applyFill="1" applyBorder="1" applyAlignment="1">
      <alignment horizontal="center" vertical="center" wrapText="1"/>
    </xf>
    <xf numFmtId="177" fontId="12" fillId="0" borderId="9" xfId="55" applyNumberFormat="1" applyFont="1" applyFill="1" applyBorder="1" applyAlignment="1">
      <alignment horizontal="center" vertical="center" wrapText="1"/>
    </xf>
    <xf numFmtId="177" fontId="12" fillId="0" borderId="10" xfId="55" applyNumberFormat="1" applyFont="1" applyFill="1" applyBorder="1" applyAlignment="1">
      <alignment horizontal="center" vertical="center" wrapText="1"/>
    </xf>
    <xf numFmtId="177" fontId="12" fillId="0" borderId="11" xfId="55" applyNumberFormat="1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vertical="center" wrapText="1"/>
    </xf>
    <xf numFmtId="0" fontId="16" fillId="2" borderId="3" xfId="55" applyFont="1" applyFill="1" applyBorder="1" applyAlignment="1">
      <alignment horizontal="left" vertical="center" wrapText="1"/>
    </xf>
    <xf numFmtId="0" fontId="13" fillId="0" borderId="9" xfId="55" applyFont="1" applyFill="1" applyBorder="1" applyAlignment="1">
      <alignment horizontal="left" vertical="center" wrapText="1"/>
    </xf>
    <xf numFmtId="0" fontId="13" fillId="0" borderId="10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2" fillId="0" borderId="4" xfId="55" applyFont="1" applyFill="1" applyBorder="1" applyAlignment="1">
      <alignment horizontal="center" vertical="top" wrapText="1"/>
    </xf>
    <xf numFmtId="0" fontId="17" fillId="0" borderId="0" xfId="55" applyFont="1" applyBorder="1" applyAlignment="1">
      <alignment vertical="center"/>
    </xf>
    <xf numFmtId="0" fontId="6" fillId="0" borderId="2" xfId="55" applyFont="1" applyFill="1" applyBorder="1" applyAlignment="1">
      <alignment horizontal="center" vertical="center" shrinkToFit="1"/>
    </xf>
    <xf numFmtId="177" fontId="6" fillId="0" borderId="1" xfId="55" applyNumberFormat="1" applyFont="1" applyFill="1" applyBorder="1" applyAlignment="1">
      <alignment horizontal="center" vertical="center" shrinkToFit="1"/>
    </xf>
    <xf numFmtId="177" fontId="6" fillId="0" borderId="2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177" fontId="18" fillId="0" borderId="1" xfId="55" applyNumberFormat="1" applyFont="1" applyFill="1" applyBorder="1" applyAlignment="1">
      <alignment horizontal="center" vertical="center" wrapText="1"/>
    </xf>
    <xf numFmtId="177" fontId="18" fillId="0" borderId="2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177" fontId="19" fillId="0" borderId="4" xfId="55" applyNumberFormat="1" applyFont="1" applyFill="1" applyBorder="1" applyAlignment="1">
      <alignment horizontal="center" vertical="center" wrapText="1"/>
    </xf>
    <xf numFmtId="177" fontId="3" fillId="0" borderId="4" xfId="55" applyNumberFormat="1" applyFont="1" applyFill="1" applyBorder="1" applyAlignment="1">
      <alignment horizontal="center" vertical="center" shrinkToFit="1"/>
    </xf>
    <xf numFmtId="177" fontId="2" fillId="4" borderId="4" xfId="55" applyNumberFormat="1" applyFont="1" applyFill="1" applyBorder="1" applyAlignment="1">
      <alignment horizontal="right" vertical="center" shrinkToFit="1"/>
    </xf>
    <xf numFmtId="9" fontId="9" fillId="0" borderId="4" xfId="55" applyNumberFormat="1" applyFont="1" applyFill="1" applyBorder="1" applyAlignment="1">
      <alignment horizontal="center" vertical="center" wrapText="1"/>
    </xf>
    <xf numFmtId="177" fontId="20" fillId="0" borderId="4" xfId="55" applyNumberFormat="1" applyFont="1" applyFill="1" applyBorder="1" applyAlignment="1">
      <alignment horizontal="right" vertical="center" shrinkToFit="1"/>
    </xf>
    <xf numFmtId="177" fontId="20" fillId="0" borderId="4" xfId="55" applyNumberFormat="1" applyFont="1" applyFill="1" applyBorder="1" applyAlignment="1">
      <alignment horizontal="center" vertical="center" wrapText="1"/>
    </xf>
    <xf numFmtId="177" fontId="2" fillId="0" borderId="4" xfId="55" applyNumberFormat="1" applyFont="1" applyFill="1" applyBorder="1" applyAlignment="1">
      <alignment horizontal="center" vertical="center" wrapText="1"/>
    </xf>
    <xf numFmtId="0" fontId="2" fillId="0" borderId="0" xfId="55" applyFont="1" applyFill="1" applyBorder="1" applyAlignment="1">
      <alignment horizontal="center" vertical="center" wrapText="1"/>
    </xf>
    <xf numFmtId="177" fontId="2" fillId="0" borderId="4" xfId="55" applyNumberFormat="1" applyFont="1" applyFill="1" applyBorder="1" applyAlignment="1">
      <alignment horizontal="right" vertical="center" shrinkToFit="1"/>
    </xf>
    <xf numFmtId="177" fontId="2" fillId="0" borderId="4" xfId="55" applyNumberFormat="1" applyFont="1" applyFill="1" applyBorder="1" applyAlignment="1">
      <alignment vertical="center" wrapText="1"/>
    </xf>
    <xf numFmtId="177" fontId="1" fillId="4" borderId="4" xfId="55" applyNumberFormat="1" applyFont="1" applyFill="1" applyBorder="1" applyAlignment="1">
      <alignment horizontal="right" vertical="center" shrinkToFit="1"/>
    </xf>
    <xf numFmtId="0" fontId="0" fillId="0" borderId="4" xfId="0" applyBorder="1" applyAlignment="1">
      <alignment horizontal="right" vertical="center"/>
    </xf>
    <xf numFmtId="177" fontId="1" fillId="0" borderId="4" xfId="55" applyNumberFormat="1" applyFont="1" applyFill="1" applyBorder="1" applyAlignment="1">
      <alignment vertical="center" wrapText="1"/>
    </xf>
    <xf numFmtId="177" fontId="1" fillId="4" borderId="4" xfId="55" applyNumberFormat="1" applyFont="1" applyFill="1" applyBorder="1" applyAlignment="1">
      <alignment horizontal="center" vertical="center" shrinkToFit="1"/>
    </xf>
    <xf numFmtId="177" fontId="3" fillId="4" borderId="4" xfId="55" applyNumberFormat="1" applyFont="1" applyFill="1" applyBorder="1" applyAlignment="1">
      <alignment horizontal="right" vertical="center" shrinkToFit="1"/>
    </xf>
    <xf numFmtId="9" fontId="3" fillId="0" borderId="4" xfId="55" applyNumberFormat="1" applyFont="1" applyFill="1" applyBorder="1" applyAlignment="1">
      <alignment horizontal="center" vertical="center" wrapText="1"/>
    </xf>
    <xf numFmtId="177" fontId="3" fillId="0" borderId="4" xfId="55" applyNumberFormat="1" applyFont="1" applyFill="1" applyBorder="1" applyAlignment="1">
      <alignment horizontal="right" vertical="center" shrinkToFit="1"/>
    </xf>
    <xf numFmtId="0" fontId="3" fillId="0" borderId="0" xfId="55" applyFont="1" applyFill="1" applyBorder="1" applyAlignment="1">
      <alignment horizontal="center" vertical="center" wrapText="1"/>
    </xf>
    <xf numFmtId="9" fontId="1" fillId="0" borderId="4" xfId="55" applyNumberFormat="1" applyFont="1" applyFill="1" applyBorder="1" applyAlignment="1">
      <alignment horizontal="center" vertical="center" wrapText="1"/>
    </xf>
    <xf numFmtId="9" fontId="11" fillId="0" borderId="4" xfId="55" applyNumberFormat="1" applyFont="1" applyFill="1" applyBorder="1" applyAlignment="1">
      <alignment horizontal="center" vertical="center" wrapText="1"/>
    </xf>
    <xf numFmtId="177" fontId="13" fillId="0" borderId="4" xfId="55" applyNumberFormat="1" applyFont="1" applyFill="1" applyBorder="1" applyAlignment="1">
      <alignment horizontal="center" vertical="center" wrapText="1"/>
    </xf>
    <xf numFmtId="177" fontId="3" fillId="0" borderId="4" xfId="55" applyNumberFormat="1" applyFont="1" applyFill="1" applyBorder="1" applyAlignment="1">
      <alignment vertical="center" wrapText="1"/>
    </xf>
    <xf numFmtId="177" fontId="3" fillId="0" borderId="4" xfId="55" applyNumberFormat="1" applyFont="1" applyFill="1" applyBorder="1" applyAlignment="1">
      <alignment vertical="center" shrinkToFit="1"/>
    </xf>
    <xf numFmtId="177" fontId="3" fillId="0" borderId="4" xfId="55" applyNumberFormat="1" applyFont="1" applyFill="1" applyBorder="1" applyAlignment="1">
      <alignment horizontal="right" vertical="center"/>
    </xf>
    <xf numFmtId="177" fontId="3" fillId="4" borderId="4" xfId="55" applyNumberFormat="1" applyFont="1" applyFill="1" applyBorder="1" applyAlignment="1">
      <alignment vertical="center" shrinkToFit="1"/>
    </xf>
    <xf numFmtId="9" fontId="2" fillId="0" borderId="4" xfId="55" applyNumberFormat="1" applyFont="1" applyFill="1" applyBorder="1" applyAlignment="1">
      <alignment horizontal="center" vertical="center" wrapText="1"/>
    </xf>
    <xf numFmtId="177" fontId="19" fillId="0" borderId="4" xfId="55" applyNumberFormat="1" applyFont="1" applyFill="1" applyBorder="1" applyAlignment="1">
      <alignment horizontal="right" vertical="center" shrinkToFit="1"/>
    </xf>
    <xf numFmtId="177" fontId="2" fillId="0" borderId="4" xfId="55" applyNumberFormat="1" applyFont="1" applyFill="1" applyBorder="1" applyAlignment="1">
      <alignment vertical="center" shrinkToFit="1"/>
    </xf>
    <xf numFmtId="177" fontId="2" fillId="4" borderId="4" xfId="55" applyNumberFormat="1" applyFont="1" applyFill="1" applyBorder="1" applyAlignment="1">
      <alignment horizontal="center" vertical="center" shrinkToFit="1"/>
    </xf>
    <xf numFmtId="177" fontId="21" fillId="0" borderId="4" xfId="0" applyNumberFormat="1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177" fontId="1" fillId="0" borderId="4" xfId="55" applyNumberFormat="1" applyFont="1" applyFill="1" applyBorder="1" applyAlignment="1">
      <alignment horizontal="right" vertical="center"/>
    </xf>
    <xf numFmtId="177" fontId="22" fillId="0" borderId="0" xfId="55" applyNumberFormat="1" applyFont="1" applyFill="1" applyBorder="1" applyAlignment="1">
      <alignment horizontal="center" vertical="center" wrapText="1"/>
    </xf>
    <xf numFmtId="177" fontId="1" fillId="2" borderId="8" xfId="55" applyNumberFormat="1" applyFont="1" applyFill="1" applyBorder="1" applyAlignment="1">
      <alignment horizontal="center" vertical="center" wrapText="1"/>
    </xf>
    <xf numFmtId="0" fontId="23" fillId="2" borderId="4" xfId="55" applyFont="1" applyFill="1" applyBorder="1" applyAlignment="1">
      <alignment horizontal="center" vertical="center" wrapText="1"/>
    </xf>
    <xf numFmtId="177" fontId="1" fillId="2" borderId="12" xfId="55" applyNumberFormat="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0" fontId="1" fillId="2" borderId="3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0" fontId="16" fillId="2" borderId="2" xfId="55" applyFont="1" applyFill="1" applyBorder="1" applyAlignment="1">
      <alignment horizontal="left" vertical="center" wrapText="1"/>
    </xf>
    <xf numFmtId="0" fontId="13" fillId="0" borderId="3" xfId="55" applyFont="1" applyFill="1" applyBorder="1" applyAlignment="1">
      <alignment horizontal="left" vertical="center" wrapText="1"/>
    </xf>
    <xf numFmtId="0" fontId="13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0" xfId="55" applyFont="1" applyFill="1" applyBorder="1" applyAlignment="1">
      <alignment horizontal="left" vertical="center" shrinkToFit="1"/>
    </xf>
    <xf numFmtId="0" fontId="24" fillId="2" borderId="4" xfId="49" applyFont="1" applyFill="1" applyBorder="1" applyAlignment="1">
      <alignment horizontal="left" vertical="center"/>
    </xf>
    <xf numFmtId="0" fontId="25" fillId="0" borderId="4" xfId="49" applyFont="1" applyBorder="1" applyAlignment="1">
      <alignment horizontal="center" vertical="center"/>
    </xf>
    <xf numFmtId="0" fontId="25" fillId="0" borderId="4" xfId="49" applyFont="1" applyBorder="1" applyAlignment="1">
      <alignment vertical="center" wrapText="1"/>
    </xf>
    <xf numFmtId="0" fontId="26" fillId="2" borderId="8" xfId="49" applyFont="1" applyFill="1" applyBorder="1" applyAlignment="1">
      <alignment horizontal="center" vertical="center"/>
    </xf>
    <xf numFmtId="179" fontId="27" fillId="2" borderId="4" xfId="49" applyNumberFormat="1" applyFont="1" applyFill="1" applyBorder="1" applyAlignment="1">
      <alignment horizontal="center" vertical="center"/>
    </xf>
    <xf numFmtId="0" fontId="26" fillId="2" borderId="4" xfId="49" applyFont="1" applyFill="1" applyBorder="1" applyAlignment="1">
      <alignment horizontal="center" vertical="center" wrapText="1"/>
    </xf>
    <xf numFmtId="0" fontId="26" fillId="2" borderId="4" xfId="49" applyFont="1" applyFill="1" applyBorder="1" applyAlignment="1">
      <alignment horizontal="center" vertical="center"/>
    </xf>
    <xf numFmtId="0" fontId="28" fillId="5" borderId="4" xfId="55" applyFont="1" applyFill="1" applyBorder="1" applyAlignment="1">
      <alignment horizontal="left" vertical="center"/>
    </xf>
    <xf numFmtId="0" fontId="29" fillId="0" borderId="0" xfId="55" applyFont="1">
      <alignment vertical="center"/>
    </xf>
    <xf numFmtId="0" fontId="30" fillId="0" borderId="0" xfId="55" applyFont="1">
      <alignment vertical="center"/>
    </xf>
    <xf numFmtId="0" fontId="1" fillId="0" borderId="0" xfId="55" applyFont="1" applyFill="1" applyAlignment="1">
      <alignment horizontal="center" vertical="center"/>
    </xf>
    <xf numFmtId="10" fontId="4" fillId="5" borderId="0" xfId="55" applyNumberFormat="1" applyFont="1" applyFill="1">
      <alignment vertical="center"/>
    </xf>
    <xf numFmtId="180" fontId="1" fillId="5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4" fillId="0" borderId="0" xfId="55" applyFont="1" applyAlignment="1">
      <alignment horizontal="left" vertical="center"/>
    </xf>
    <xf numFmtId="0" fontId="4" fillId="0" borderId="0" xfId="55" applyFont="1" applyAlignment="1">
      <alignment horizontal="left" vertical="center" wrapText="1"/>
    </xf>
    <xf numFmtId="0" fontId="26" fillId="0" borderId="4" xfId="49" applyFont="1" applyBorder="1" applyAlignment="1">
      <alignment horizontal="center" vertical="center" wrapText="1"/>
    </xf>
    <xf numFmtId="0" fontId="27" fillId="0" borderId="4" xfId="49" applyFont="1" applyFill="1" applyBorder="1" applyAlignment="1">
      <alignment horizontal="left" vertical="center"/>
    </xf>
    <xf numFmtId="0" fontId="31" fillId="0" borderId="0" xfId="49" applyFont="1" applyAlignment="1">
      <alignment horizontal="center" vertical="center"/>
    </xf>
    <xf numFmtId="0" fontId="26" fillId="0" borderId="4" xfId="49" applyFont="1" applyBorder="1" applyAlignment="1">
      <alignment horizontal="left" vertical="center" wrapText="1"/>
    </xf>
    <xf numFmtId="176" fontId="32" fillId="2" borderId="4" xfId="55" applyNumberFormat="1" applyFont="1" applyFill="1" applyBorder="1" applyAlignment="1">
      <alignment horizontal="left" vertical="center"/>
    </xf>
    <xf numFmtId="176" fontId="32" fillId="3" borderId="4" xfId="55" applyNumberFormat="1" applyFont="1" applyFill="1" applyBorder="1" applyAlignment="1">
      <alignment horizontal="center" vertical="center"/>
    </xf>
    <xf numFmtId="177" fontId="1" fillId="0" borderId="4" xfId="55" applyNumberFormat="1" applyFont="1" applyFill="1" applyBorder="1" applyAlignment="1">
      <alignment vertical="center" shrinkToFit="1"/>
    </xf>
    <xf numFmtId="9" fontId="10" fillId="0" borderId="4" xfId="55" applyNumberFormat="1" applyFont="1" applyFill="1" applyBorder="1" applyAlignment="1">
      <alignment horizontal="center" vertical="center" wrapText="1"/>
    </xf>
    <xf numFmtId="177" fontId="33" fillId="0" borderId="4" xfId="55" applyNumberFormat="1" applyFont="1" applyFill="1" applyBorder="1" applyAlignment="1">
      <alignment horizontal="center" vertical="center" wrapText="1"/>
    </xf>
    <xf numFmtId="177" fontId="34" fillId="0" borderId="4" xfId="55" applyNumberFormat="1" applyFont="1" applyFill="1" applyBorder="1" applyAlignment="1">
      <alignment horizontal="right" vertical="center" shrinkToFit="1"/>
    </xf>
    <xf numFmtId="177" fontId="34" fillId="0" borderId="4" xfId="55" applyNumberFormat="1" applyFont="1" applyFill="1" applyBorder="1" applyAlignment="1">
      <alignment horizontal="center" vertical="center" wrapText="1"/>
    </xf>
    <xf numFmtId="177" fontId="1" fillId="4" borderId="4" xfId="55" applyNumberFormat="1" applyFont="1" applyFill="1" applyBorder="1" applyAlignment="1">
      <alignment vertical="center" shrinkToFit="1"/>
    </xf>
    <xf numFmtId="180" fontId="1" fillId="0" borderId="0" xfId="55" applyNumberFormat="1" applyFont="1" applyFill="1" applyBorder="1" applyAlignment="1">
      <alignment horizontal="center" vertical="center"/>
    </xf>
    <xf numFmtId="176" fontId="10" fillId="2" borderId="4" xfId="55" applyNumberFormat="1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center" vertical="center" shrinkToFit="1"/>
    </xf>
    <xf numFmtId="177" fontId="22" fillId="4" borderId="4" xfId="55" applyNumberFormat="1" applyFont="1" applyFill="1" applyBorder="1" applyAlignment="1">
      <alignment horizontal="right" vertical="center" shrinkToFit="1"/>
    </xf>
    <xf numFmtId="177" fontId="35" fillId="2" borderId="1" xfId="55" applyNumberFormat="1" applyFont="1" applyFill="1" applyBorder="1" applyAlignment="1">
      <alignment horizontal="center" vertical="center" wrapText="1"/>
    </xf>
    <xf numFmtId="177" fontId="35" fillId="2" borderId="3" xfId="55" applyNumberFormat="1" applyFont="1" applyFill="1" applyBorder="1" applyAlignment="1">
      <alignment horizontal="center" vertical="center" wrapText="1"/>
    </xf>
    <xf numFmtId="177" fontId="15" fillId="2" borderId="4" xfId="55" applyNumberFormat="1" applyFont="1" applyFill="1" applyBorder="1" applyAlignment="1">
      <alignment horizontal="center" vertical="center" wrapText="1"/>
    </xf>
    <xf numFmtId="177" fontId="15" fillId="2" borderId="1" xfId="55" applyNumberFormat="1" applyFont="1" applyFill="1" applyBorder="1" applyAlignment="1">
      <alignment horizontal="right" vertical="center" wrapText="1"/>
    </xf>
    <xf numFmtId="177" fontId="15" fillId="2" borderId="2" xfId="55" applyNumberFormat="1" applyFont="1" applyFill="1" applyBorder="1" applyAlignment="1">
      <alignment horizontal="right" vertical="center" wrapText="1"/>
    </xf>
    <xf numFmtId="180" fontId="35" fillId="2" borderId="1" xfId="55" applyNumberFormat="1" applyFont="1" applyFill="1" applyBorder="1" applyAlignment="1">
      <alignment horizontal="center" vertical="center" wrapText="1"/>
    </xf>
    <xf numFmtId="180" fontId="35" fillId="2" borderId="3" xfId="55" applyNumberFormat="1" applyFont="1" applyFill="1" applyBorder="1" applyAlignment="1">
      <alignment horizontal="center" vertical="center" wrapText="1"/>
    </xf>
    <xf numFmtId="180" fontId="15" fillId="2" borderId="4" xfId="55" applyNumberFormat="1" applyFont="1" applyFill="1" applyBorder="1" applyAlignment="1">
      <alignment horizontal="center" vertical="center" wrapText="1"/>
    </xf>
    <xf numFmtId="177" fontId="36" fillId="0" borderId="4" xfId="55" applyNumberFormat="1" applyFont="1" applyFill="1" applyBorder="1" applyAlignment="1">
      <alignment horizontal="right" vertical="center" shrinkToFit="1"/>
    </xf>
    <xf numFmtId="0" fontId="1" fillId="2" borderId="3" xfId="55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" xfId="50"/>
    <cellStyle name="百分比 2 2" xfId="51"/>
    <cellStyle name="百分比 2 3" xfId="52"/>
    <cellStyle name="百分比 2 2 2" xfId="53"/>
    <cellStyle name="常规 2 2" xfId="54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15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15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109296</xdr:colOff>
      <xdr:row>3</xdr:row>
      <xdr:rowOff>171450</xdr:rowOff>
    </xdr:from>
    <xdr:to>
      <xdr:col>23</xdr:col>
      <xdr:colOff>266700</xdr:colOff>
      <xdr:row>14</xdr:row>
      <xdr:rowOff>133349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4745" y="1122045"/>
          <a:ext cx="5491480" cy="342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695325</xdr:colOff>
      <xdr:row>8</xdr:row>
      <xdr:rowOff>57150</xdr:rowOff>
    </xdr:from>
    <xdr:to>
      <xdr:col>18</xdr:col>
      <xdr:colOff>266700</xdr:colOff>
      <xdr:row>9</xdr:row>
      <xdr:rowOff>152400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3025" y="2815590"/>
          <a:ext cx="1695450" cy="41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676275</xdr:colOff>
      <xdr:row>9</xdr:row>
      <xdr:rowOff>228600</xdr:rowOff>
    </xdr:from>
    <xdr:to>
      <xdr:col>21</xdr:col>
      <xdr:colOff>609600</xdr:colOff>
      <xdr:row>12</xdr:row>
      <xdr:rowOff>123825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3303905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676275</xdr:colOff>
      <xdr:row>5</xdr:row>
      <xdr:rowOff>57150</xdr:rowOff>
    </xdr:from>
    <xdr:to>
      <xdr:col>19</xdr:col>
      <xdr:colOff>762000</xdr:colOff>
      <xdr:row>7</xdr:row>
      <xdr:rowOff>142875</xdr:rowOff>
    </xdr:to>
    <xdr:pic>
      <xdr:nvPicPr>
        <xdr:cNvPr id="9" name="图片 8" descr="C:\Users\Administrator\AppData\Roaming\Tencent\Users\501232853\QQ\WinTemp\RichOle\M}7M9BTR[AFR]%5KYPCQ[XL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1641475"/>
          <a:ext cx="286702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7</xdr:row>
      <xdr:rowOff>28575</xdr:rowOff>
    </xdr:from>
    <xdr:to>
      <xdr:col>8</xdr:col>
      <xdr:colOff>533400</xdr:colOff>
      <xdr:row>8</xdr:row>
      <xdr:rowOff>104775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3950" y="2358390"/>
          <a:ext cx="37052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8</xdr:row>
      <xdr:rowOff>114300</xdr:rowOff>
    </xdr:from>
    <xdr:to>
      <xdr:col>8</xdr:col>
      <xdr:colOff>495300</xdr:colOff>
      <xdr:row>13</xdr:row>
      <xdr:rowOff>123825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2575" y="2872740"/>
          <a:ext cx="3238500" cy="1409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36</xdr:row>
      <xdr:rowOff>95250</xdr:rowOff>
    </xdr:from>
    <xdr:to>
      <xdr:col>14</xdr:col>
      <xdr:colOff>561975</xdr:colOff>
      <xdr:row>78</xdr:row>
      <xdr:rowOff>123825</xdr:rowOff>
    </xdr:to>
    <xdr:pic>
      <xdr:nvPicPr>
        <xdr:cNvPr id="10" name="图片 9" descr="C:\Users\Administrator\AppData\Roaming\Tencent\Users\501232853\QQ\WinTemp\RichOle\GB6Y`)4TB[`I)ZOXI0FM{6R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11546205"/>
          <a:ext cx="7677150" cy="722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109296</xdr:colOff>
      <xdr:row>3</xdr:row>
      <xdr:rowOff>171450</xdr:rowOff>
    </xdr:from>
    <xdr:to>
      <xdr:col>23</xdr:col>
      <xdr:colOff>266700</xdr:colOff>
      <xdr:row>14</xdr:row>
      <xdr:rowOff>133349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4745" y="1122045"/>
          <a:ext cx="5491480" cy="342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695325</xdr:colOff>
      <xdr:row>8</xdr:row>
      <xdr:rowOff>57150</xdr:rowOff>
    </xdr:from>
    <xdr:to>
      <xdr:col>18</xdr:col>
      <xdr:colOff>266700</xdr:colOff>
      <xdr:row>9</xdr:row>
      <xdr:rowOff>152400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63025" y="2815590"/>
          <a:ext cx="1695450" cy="41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676275</xdr:colOff>
      <xdr:row>9</xdr:row>
      <xdr:rowOff>228600</xdr:rowOff>
    </xdr:from>
    <xdr:to>
      <xdr:col>21</xdr:col>
      <xdr:colOff>609600</xdr:colOff>
      <xdr:row>12</xdr:row>
      <xdr:rowOff>123825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3303905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676275</xdr:colOff>
      <xdr:row>5</xdr:row>
      <xdr:rowOff>57150</xdr:rowOff>
    </xdr:from>
    <xdr:to>
      <xdr:col>19</xdr:col>
      <xdr:colOff>762000</xdr:colOff>
      <xdr:row>7</xdr:row>
      <xdr:rowOff>142875</xdr:rowOff>
    </xdr:to>
    <xdr:pic>
      <xdr:nvPicPr>
        <xdr:cNvPr id="5" name="图片 4" descr="C:\Users\Administrator\AppData\Roaming\Tencent\Users\501232853\QQ\WinTemp\RichOle\M}7M9BTR[AFR]%5KYPCQ[XL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1641475"/>
          <a:ext cx="286702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7</xdr:row>
      <xdr:rowOff>28575</xdr:rowOff>
    </xdr:from>
    <xdr:to>
      <xdr:col>8</xdr:col>
      <xdr:colOff>533400</xdr:colOff>
      <xdr:row>8</xdr:row>
      <xdr:rowOff>104775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3950" y="2358390"/>
          <a:ext cx="37052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8</xdr:row>
      <xdr:rowOff>114300</xdr:rowOff>
    </xdr:from>
    <xdr:to>
      <xdr:col>8</xdr:col>
      <xdr:colOff>495300</xdr:colOff>
      <xdr:row>13</xdr:row>
      <xdr:rowOff>123825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2575" y="2872740"/>
          <a:ext cx="3238500" cy="1409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13</xdr:col>
      <xdr:colOff>38100</xdr:colOff>
      <xdr:row>76</xdr:row>
      <xdr:rowOff>123825</xdr:rowOff>
    </xdr:to>
    <xdr:pic>
      <xdr:nvPicPr>
        <xdr:cNvPr id="8" name="图片 7" descr="C:\Users\Administrator\AppData\Roaming\Tencent\Users\501232853\QQ\WinTemp\RichOle\)9EHCT[5D5@846G)06MSXGA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6225" y="11557635"/>
          <a:ext cx="6848475" cy="698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828675</xdr:colOff>
      <xdr:row>4</xdr:row>
      <xdr:rowOff>304800</xdr:rowOff>
    </xdr:from>
    <xdr:to>
      <xdr:col>21</xdr:col>
      <xdr:colOff>762000</xdr:colOff>
      <xdr:row>6</xdr:row>
      <xdr:rowOff>393700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572260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609600</xdr:colOff>
      <xdr:row>17</xdr:row>
      <xdr:rowOff>117475</xdr:rowOff>
    </xdr:from>
    <xdr:to>
      <xdr:col>25</xdr:col>
      <xdr:colOff>36830</xdr:colOff>
      <xdr:row>31</xdr:row>
      <xdr:rowOff>315595</xdr:rowOff>
    </xdr:to>
    <xdr:pic>
      <xdr:nvPicPr>
        <xdr:cNvPr id="9" name="图片 8" descr="APW3OHJ8%[AJ_OS`8S(QZ{V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77300" y="5745480"/>
          <a:ext cx="7942580" cy="49244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37</xdr:row>
      <xdr:rowOff>85725</xdr:rowOff>
    </xdr:from>
    <xdr:to>
      <xdr:col>14</xdr:col>
      <xdr:colOff>94615</xdr:colOff>
      <xdr:row>78</xdr:row>
      <xdr:rowOff>94615</xdr:rowOff>
    </xdr:to>
    <xdr:pic>
      <xdr:nvPicPr>
        <xdr:cNvPr id="2" name="图片 1" descr="_81W9M1P[6[GY_`JC4N)CK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4825" y="12230735"/>
          <a:ext cx="7095490" cy="7038340"/>
        </a:xfrm>
        <a:prstGeom prst="rect">
          <a:avLst/>
        </a:prstGeom>
      </xdr:spPr>
    </xdr:pic>
    <xdr:clientData/>
  </xdr:twoCellAnchor>
  <xdr:twoCellAnchor editAs="oneCell">
    <xdr:from>
      <xdr:col>16</xdr:col>
      <xdr:colOff>782320</xdr:colOff>
      <xdr:row>10</xdr:row>
      <xdr:rowOff>219075</xdr:rowOff>
    </xdr:from>
    <xdr:to>
      <xdr:col>27</xdr:col>
      <xdr:colOff>258445</xdr:colOff>
      <xdr:row>18</xdr:row>
      <xdr:rowOff>84455</xdr:rowOff>
    </xdr:to>
    <xdr:pic>
      <xdr:nvPicPr>
        <xdr:cNvPr id="3" name="图片 2" descr="IFU)H]G]1~W}}LSS]5H38{J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97745" y="3850640"/>
          <a:ext cx="10058400" cy="2115820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17</xdr:row>
      <xdr:rowOff>114300</xdr:rowOff>
    </xdr:from>
    <xdr:to>
      <xdr:col>25</xdr:col>
      <xdr:colOff>722630</xdr:colOff>
      <xdr:row>19</xdr:row>
      <xdr:rowOff>118745</xdr:rowOff>
    </xdr:to>
    <xdr:pic>
      <xdr:nvPicPr>
        <xdr:cNvPr id="6" name="图片 5" descr=")%3RRLYOGTYZ_DV~SJFZA]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96300" y="5742305"/>
          <a:ext cx="9009380" cy="51244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13</xdr:row>
      <xdr:rowOff>47625</xdr:rowOff>
    </xdr:from>
    <xdr:to>
      <xdr:col>19</xdr:col>
      <xdr:colOff>1513840</xdr:colOff>
      <xdr:row>15</xdr:row>
      <xdr:rowOff>238125</xdr:rowOff>
    </xdr:to>
    <xdr:pic>
      <xdr:nvPicPr>
        <xdr:cNvPr id="5" name="图片 4" descr="1_)WLG)XTJ}7@SC$R[K97`T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05800" y="4558030"/>
          <a:ext cx="425704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828675</xdr:colOff>
      <xdr:row>4</xdr:row>
      <xdr:rowOff>304800</xdr:rowOff>
    </xdr:from>
    <xdr:to>
      <xdr:col>21</xdr:col>
      <xdr:colOff>762000</xdr:colOff>
      <xdr:row>6</xdr:row>
      <xdr:rowOff>393700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572260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542925</xdr:colOff>
      <xdr:row>17</xdr:row>
      <xdr:rowOff>203200</xdr:rowOff>
    </xdr:from>
    <xdr:to>
      <xdr:col>26</xdr:col>
      <xdr:colOff>1894205</xdr:colOff>
      <xdr:row>31</xdr:row>
      <xdr:rowOff>541655</xdr:rowOff>
    </xdr:to>
    <xdr:pic>
      <xdr:nvPicPr>
        <xdr:cNvPr id="3" name="图片 2" descr="APW3OHJ8%[AJ_OS`8S(QZ{V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91925" y="5804535"/>
          <a:ext cx="7942580" cy="4924425"/>
        </a:xfrm>
        <a:prstGeom prst="rect">
          <a:avLst/>
        </a:prstGeom>
      </xdr:spPr>
    </xdr:pic>
    <xdr:clientData/>
  </xdr:twoCellAnchor>
  <xdr:twoCellAnchor editAs="oneCell">
    <xdr:from>
      <xdr:col>16</xdr:col>
      <xdr:colOff>782320</xdr:colOff>
      <xdr:row>10</xdr:row>
      <xdr:rowOff>219075</xdr:rowOff>
    </xdr:from>
    <xdr:to>
      <xdr:col>27</xdr:col>
      <xdr:colOff>258445</xdr:colOff>
      <xdr:row>18</xdr:row>
      <xdr:rowOff>111125</xdr:rowOff>
    </xdr:to>
    <xdr:pic>
      <xdr:nvPicPr>
        <xdr:cNvPr id="5" name="图片 4" descr="IFU)H]G]1~W}}LSS]5H38{J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97745" y="3850640"/>
          <a:ext cx="10058400" cy="2115820"/>
        </a:xfrm>
        <a:prstGeom prst="rect">
          <a:avLst/>
        </a:prstGeom>
      </xdr:spPr>
    </xdr:pic>
    <xdr:clientData/>
  </xdr:twoCellAnchor>
  <xdr:twoCellAnchor editAs="oneCell">
    <xdr:from>
      <xdr:col>16</xdr:col>
      <xdr:colOff>50800</xdr:colOff>
      <xdr:row>8</xdr:row>
      <xdr:rowOff>139700</xdr:rowOff>
    </xdr:from>
    <xdr:to>
      <xdr:col>26</xdr:col>
      <xdr:colOff>535305</xdr:colOff>
      <xdr:row>10</xdr:row>
      <xdr:rowOff>99695</xdr:rowOff>
    </xdr:to>
    <xdr:pic>
      <xdr:nvPicPr>
        <xdr:cNvPr id="6" name="图片 5" descr=")%3RRLYOGTYZ_DV~SJFZA]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66225" y="3218815"/>
          <a:ext cx="9009380" cy="512445"/>
        </a:xfrm>
        <a:prstGeom prst="rect">
          <a:avLst/>
        </a:prstGeom>
      </xdr:spPr>
    </xdr:pic>
    <xdr:clientData/>
  </xdr:twoCellAnchor>
  <xdr:twoCellAnchor editAs="oneCell">
    <xdr:from>
      <xdr:col>16</xdr:col>
      <xdr:colOff>596900</xdr:colOff>
      <xdr:row>13</xdr:row>
      <xdr:rowOff>22225</xdr:rowOff>
    </xdr:from>
    <xdr:to>
      <xdr:col>21</xdr:col>
      <xdr:colOff>310515</xdr:colOff>
      <xdr:row>15</xdr:row>
      <xdr:rowOff>212725</xdr:rowOff>
    </xdr:to>
    <xdr:pic>
      <xdr:nvPicPr>
        <xdr:cNvPr id="7" name="图片 6" descr="1_)WLG)XTJ}7@SC$R[K97`T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12325" y="4391660"/>
          <a:ext cx="4257040" cy="800100"/>
        </a:xfrm>
        <a:prstGeom prst="rect">
          <a:avLst/>
        </a:prstGeom>
      </xdr:spPr>
    </xdr:pic>
    <xdr:clientData/>
  </xdr:twoCellAnchor>
  <xdr:twoCellAnchor editAs="oneCell">
    <xdr:from>
      <xdr:col>17</xdr:col>
      <xdr:colOff>85725</xdr:colOff>
      <xdr:row>12</xdr:row>
      <xdr:rowOff>339725</xdr:rowOff>
    </xdr:from>
    <xdr:to>
      <xdr:col>21</xdr:col>
      <xdr:colOff>558165</xdr:colOff>
      <xdr:row>18</xdr:row>
      <xdr:rowOff>247650</xdr:rowOff>
    </xdr:to>
    <xdr:pic>
      <xdr:nvPicPr>
        <xdr:cNvPr id="8" name="图片 7" descr="45)FY}VAY]3M`MW}JG[)84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01250" y="4340860"/>
          <a:ext cx="4215765" cy="17621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37</xdr:row>
      <xdr:rowOff>161925</xdr:rowOff>
    </xdr:from>
    <xdr:to>
      <xdr:col>11</xdr:col>
      <xdr:colOff>237490</xdr:colOff>
      <xdr:row>77</xdr:row>
      <xdr:rowOff>94615</xdr:rowOff>
    </xdr:to>
    <xdr:pic>
      <xdr:nvPicPr>
        <xdr:cNvPr id="9" name="图片 8" descr="E9]M6{902__F[)C1_S2{7C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4875" y="12139930"/>
          <a:ext cx="5228590" cy="67906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828675</xdr:colOff>
      <xdr:row>4</xdr:row>
      <xdr:rowOff>304800</xdr:rowOff>
    </xdr:from>
    <xdr:to>
      <xdr:col>21</xdr:col>
      <xdr:colOff>762000</xdr:colOff>
      <xdr:row>6</xdr:row>
      <xdr:rowOff>393700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96375" y="1572260"/>
          <a:ext cx="5324475" cy="72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542925</xdr:colOff>
      <xdr:row>17</xdr:row>
      <xdr:rowOff>203200</xdr:rowOff>
    </xdr:from>
    <xdr:to>
      <xdr:col>26</xdr:col>
      <xdr:colOff>1894205</xdr:colOff>
      <xdr:row>31</xdr:row>
      <xdr:rowOff>541655</xdr:rowOff>
    </xdr:to>
    <xdr:pic>
      <xdr:nvPicPr>
        <xdr:cNvPr id="3" name="图片 2" descr="APW3OHJ8%[AJ_OS`8S(QZ{V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91925" y="5804535"/>
          <a:ext cx="7942580" cy="4924425"/>
        </a:xfrm>
        <a:prstGeom prst="rect">
          <a:avLst/>
        </a:prstGeom>
      </xdr:spPr>
    </xdr:pic>
    <xdr:clientData/>
  </xdr:twoCellAnchor>
  <xdr:twoCellAnchor editAs="oneCell">
    <xdr:from>
      <xdr:col>16</xdr:col>
      <xdr:colOff>782320</xdr:colOff>
      <xdr:row>10</xdr:row>
      <xdr:rowOff>219075</xdr:rowOff>
    </xdr:from>
    <xdr:to>
      <xdr:col>27</xdr:col>
      <xdr:colOff>258445</xdr:colOff>
      <xdr:row>18</xdr:row>
      <xdr:rowOff>111125</xdr:rowOff>
    </xdr:to>
    <xdr:pic>
      <xdr:nvPicPr>
        <xdr:cNvPr id="4" name="图片 3" descr="IFU)H]G]1~W}}LSS]5H38{J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97745" y="3850640"/>
          <a:ext cx="10058400" cy="2115820"/>
        </a:xfrm>
        <a:prstGeom prst="rect">
          <a:avLst/>
        </a:prstGeom>
      </xdr:spPr>
    </xdr:pic>
    <xdr:clientData/>
  </xdr:twoCellAnchor>
  <xdr:twoCellAnchor editAs="oneCell">
    <xdr:from>
      <xdr:col>16</xdr:col>
      <xdr:colOff>50800</xdr:colOff>
      <xdr:row>8</xdr:row>
      <xdr:rowOff>139700</xdr:rowOff>
    </xdr:from>
    <xdr:to>
      <xdr:col>26</xdr:col>
      <xdr:colOff>535305</xdr:colOff>
      <xdr:row>10</xdr:row>
      <xdr:rowOff>99695</xdr:rowOff>
    </xdr:to>
    <xdr:pic>
      <xdr:nvPicPr>
        <xdr:cNvPr id="5" name="图片 4" descr=")%3RRLYOGTYZ_DV~SJFZA]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166225" y="3218815"/>
          <a:ext cx="9009380" cy="512445"/>
        </a:xfrm>
        <a:prstGeom prst="rect">
          <a:avLst/>
        </a:prstGeom>
      </xdr:spPr>
    </xdr:pic>
    <xdr:clientData/>
  </xdr:twoCellAnchor>
  <xdr:twoCellAnchor editAs="oneCell">
    <xdr:from>
      <xdr:col>16</xdr:col>
      <xdr:colOff>596900</xdr:colOff>
      <xdr:row>13</xdr:row>
      <xdr:rowOff>22225</xdr:rowOff>
    </xdr:from>
    <xdr:to>
      <xdr:col>21</xdr:col>
      <xdr:colOff>310515</xdr:colOff>
      <xdr:row>15</xdr:row>
      <xdr:rowOff>212725</xdr:rowOff>
    </xdr:to>
    <xdr:pic>
      <xdr:nvPicPr>
        <xdr:cNvPr id="6" name="图片 5" descr="1_)WLG)XTJ}7@SC$R[K97`T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12325" y="4391660"/>
          <a:ext cx="4257040" cy="800100"/>
        </a:xfrm>
        <a:prstGeom prst="rect">
          <a:avLst/>
        </a:prstGeom>
      </xdr:spPr>
    </xdr:pic>
    <xdr:clientData/>
  </xdr:twoCellAnchor>
  <xdr:twoCellAnchor editAs="oneCell">
    <xdr:from>
      <xdr:col>17</xdr:col>
      <xdr:colOff>85725</xdr:colOff>
      <xdr:row>12</xdr:row>
      <xdr:rowOff>339725</xdr:rowOff>
    </xdr:from>
    <xdr:to>
      <xdr:col>21</xdr:col>
      <xdr:colOff>558165</xdr:colOff>
      <xdr:row>18</xdr:row>
      <xdr:rowOff>247650</xdr:rowOff>
    </xdr:to>
    <xdr:pic>
      <xdr:nvPicPr>
        <xdr:cNvPr id="7" name="图片 6" descr="45)FY}VAY]3M`MW}JG[)84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001250" y="4340860"/>
          <a:ext cx="4215765" cy="17621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37</xdr:row>
      <xdr:rowOff>161925</xdr:rowOff>
    </xdr:from>
    <xdr:to>
      <xdr:col>11</xdr:col>
      <xdr:colOff>237490</xdr:colOff>
      <xdr:row>77</xdr:row>
      <xdr:rowOff>94615</xdr:rowOff>
    </xdr:to>
    <xdr:pic>
      <xdr:nvPicPr>
        <xdr:cNvPr id="8" name="图片 7" descr="E9]M6{902__F[)C1_S2{7C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4875" y="12139930"/>
          <a:ext cx="5228590" cy="679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37"/>
  <sheetViews>
    <sheetView workbookViewId="0">
      <selection activeCell="G19" sqref="G19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ht="24.95" customHeight="1" spans="1:20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  <c r="R4" s="1"/>
      <c r="S4" s="1"/>
      <c r="T4" s="1"/>
    </row>
    <row r="5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ht="33.75" customHeight="1" spans="1:18">
      <c r="A7" s="39">
        <v>1</v>
      </c>
      <c r="B7" s="40">
        <v>42781</v>
      </c>
      <c r="C7" s="41" t="s">
        <v>36</v>
      </c>
      <c r="D7" s="42">
        <v>2100000</v>
      </c>
      <c r="E7" s="43">
        <v>42779</v>
      </c>
      <c r="F7" s="42">
        <v>2100000</v>
      </c>
      <c r="G7" s="42">
        <v>1137052</v>
      </c>
      <c r="H7" s="32">
        <v>0.02</v>
      </c>
      <c r="I7" s="98">
        <f>D7*0.02</f>
        <v>42000</v>
      </c>
      <c r="J7" s="156" t="s">
        <v>37</v>
      </c>
      <c r="K7" s="98">
        <v>630</v>
      </c>
      <c r="L7" s="158">
        <v>200000</v>
      </c>
      <c r="M7" s="159" t="s">
        <v>38</v>
      </c>
      <c r="N7" s="52" t="s">
        <v>39</v>
      </c>
      <c r="O7" s="98">
        <f>D7-I7-K7-K8-L7-L8-O8</f>
        <v>651306.65</v>
      </c>
      <c r="P7" s="85"/>
      <c r="R7" s="1"/>
    </row>
    <row r="8" ht="33.75" customHeight="1" spans="1:18">
      <c r="A8" s="39"/>
      <c r="B8" s="40"/>
      <c r="C8" s="41"/>
      <c r="D8" s="42"/>
      <c r="E8" s="43"/>
      <c r="F8" s="42"/>
      <c r="G8" s="42"/>
      <c r="H8" s="32"/>
      <c r="I8" s="98"/>
      <c r="J8" s="156" t="s">
        <v>40</v>
      </c>
      <c r="K8" s="98">
        <v>5563.35</v>
      </c>
      <c r="L8" s="30">
        <v>500</v>
      </c>
      <c r="M8" s="52" t="s">
        <v>41</v>
      </c>
      <c r="N8" s="100" t="s">
        <v>42</v>
      </c>
      <c r="O8" s="98">
        <v>1200000</v>
      </c>
      <c r="P8" s="85"/>
      <c r="R8" s="1"/>
    </row>
    <row r="9" ht="24.95" customHeight="1" spans="1:18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R9" s="1"/>
    </row>
    <row r="10" ht="24.95" customHeight="1" spans="1:18">
      <c r="A10" s="39"/>
      <c r="B10" s="40"/>
      <c r="C10" s="41"/>
      <c r="D10" s="42"/>
      <c r="E10" s="43"/>
      <c r="F10" s="42"/>
      <c r="G10" s="42"/>
      <c r="H10" s="32"/>
      <c r="I10" s="98"/>
      <c r="J10" s="106"/>
      <c r="K10" s="98"/>
      <c r="L10" s="30"/>
      <c r="M10" s="52"/>
      <c r="N10" s="52"/>
      <c r="O10" s="101"/>
      <c r="P10" s="85"/>
      <c r="R10" s="1"/>
    </row>
    <row r="11" ht="20.1" customHeight="1" spans="1:18">
      <c r="A11" s="39"/>
      <c r="B11" s="40"/>
      <c r="C11" s="41"/>
      <c r="D11"/>
      <c r="E11" s="43"/>
      <c r="F11" s="42"/>
      <c r="G11" s="42"/>
      <c r="H11" s="32"/>
      <c r="I11" s="98"/>
      <c r="J11" s="106"/>
      <c r="K11" s="98"/>
      <c r="L11" s="30"/>
      <c r="M11" s="52"/>
      <c r="N11" s="52"/>
      <c r="O11" s="101"/>
      <c r="P11" s="85"/>
      <c r="R11" s="1"/>
    </row>
    <row r="12" ht="20.1" customHeight="1" spans="1:18">
      <c r="A12" s="39"/>
      <c r="B12" s="40"/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R12" s="1"/>
    </row>
    <row r="13" ht="20.1" customHeight="1" spans="1:18">
      <c r="A13" s="39"/>
      <c r="B13" s="40"/>
      <c r="C13" s="41"/>
      <c r="D13" s="42"/>
      <c r="E13" s="43"/>
      <c r="F13" s="42"/>
      <c r="G13" s="42"/>
      <c r="H13" s="32"/>
      <c r="I13" s="98"/>
      <c r="J13" s="106"/>
      <c r="K13" s="98"/>
      <c r="L13" s="30"/>
      <c r="M13" s="52"/>
      <c r="N13" s="52"/>
      <c r="O13" s="101"/>
      <c r="P13" s="85"/>
      <c r="R13" s="1"/>
    </row>
    <row r="14" ht="20.1" customHeight="1" spans="1:18">
      <c r="A14" s="39"/>
      <c r="B14" s="40"/>
      <c r="C14" s="41"/>
      <c r="D14" s="42"/>
      <c r="E14" s="43"/>
      <c r="F14" s="42"/>
      <c r="G14" s="42"/>
      <c r="H14" s="32"/>
      <c r="I14" s="98"/>
      <c r="J14" s="106"/>
      <c r="K14" s="98"/>
      <c r="L14" s="30"/>
      <c r="M14" s="52"/>
      <c r="N14" s="52"/>
      <c r="O14" s="101"/>
      <c r="P14" s="85"/>
      <c r="R14" s="1"/>
    </row>
    <row r="15" ht="20.1" customHeight="1" spans="1:18">
      <c r="A15" s="39"/>
      <c r="B15" s="40"/>
      <c r="C15" s="41"/>
      <c r="D15" s="42"/>
      <c r="E15" s="43"/>
      <c r="F15" s="42"/>
      <c r="G15" s="42"/>
      <c r="H15" s="32"/>
      <c r="I15" s="98"/>
      <c r="J15" s="106"/>
      <c r="K15" s="98"/>
      <c r="L15" s="30"/>
      <c r="M15" s="52"/>
      <c r="N15" s="52"/>
      <c r="O15" s="101"/>
      <c r="P15" s="85"/>
      <c r="R15" s="1"/>
    </row>
    <row r="16" ht="20.1" customHeight="1" spans="1:18">
      <c r="A16" s="39"/>
      <c r="B16" s="40"/>
      <c r="C16" s="41"/>
      <c r="D16" s="42"/>
      <c r="E16" s="43"/>
      <c r="F16" s="42"/>
      <c r="G16" s="42"/>
      <c r="H16" s="32"/>
      <c r="I16" s="98"/>
      <c r="J16" s="106"/>
      <c r="K16" s="98"/>
      <c r="L16" s="30"/>
      <c r="M16" s="52"/>
      <c r="N16" s="52"/>
      <c r="O16" s="101"/>
      <c r="P16" s="85"/>
      <c r="R16" s="1"/>
    </row>
    <row r="17" ht="20.1" customHeight="1" spans="1:18">
      <c r="A17" s="39"/>
      <c r="B17" s="40"/>
      <c r="C17" s="41"/>
      <c r="D17" s="42"/>
      <c r="E17" s="43"/>
      <c r="F17" s="42"/>
      <c r="G17" s="42"/>
      <c r="H17" s="32"/>
      <c r="I17" s="98"/>
      <c r="J17" s="106"/>
      <c r="K17" s="98"/>
      <c r="L17" s="30"/>
      <c r="M17" s="52"/>
      <c r="N17" s="52"/>
      <c r="O17" s="101"/>
      <c r="P17" s="85"/>
      <c r="R17" s="1"/>
    </row>
    <row r="18" ht="20.1" customHeight="1" spans="1:18">
      <c r="A18" s="39"/>
      <c r="B18" s="40"/>
      <c r="C18" s="41"/>
      <c r="D18" s="42"/>
      <c r="E18" s="43"/>
      <c r="F18" s="42"/>
      <c r="G18" s="42"/>
      <c r="H18" s="32"/>
      <c r="I18" s="98"/>
      <c r="J18" s="106"/>
      <c r="K18" s="98"/>
      <c r="L18" s="30"/>
      <c r="M18" s="52"/>
      <c r="N18" s="52"/>
      <c r="O18" s="101"/>
      <c r="P18" s="85"/>
      <c r="R18" s="1"/>
    </row>
    <row r="19" ht="20.1" customHeight="1" spans="1:18">
      <c r="A19" s="39"/>
      <c r="B19" s="40"/>
      <c r="C19" s="41"/>
      <c r="D19" s="42"/>
      <c r="E19" s="43"/>
      <c r="F19" s="42"/>
      <c r="G19" s="42"/>
      <c r="H19" s="32"/>
      <c r="I19" s="98"/>
      <c r="J19" s="106"/>
      <c r="K19" s="98"/>
      <c r="L19" s="30"/>
      <c r="M19" s="52"/>
      <c r="N19" s="52"/>
      <c r="O19" s="101"/>
      <c r="P19" s="85"/>
      <c r="R19" s="1"/>
    </row>
    <row r="20" ht="20.1" customHeight="1" spans="1:20">
      <c r="A20" s="39"/>
      <c r="B20" s="40"/>
      <c r="C20" s="41"/>
      <c r="D20" s="42"/>
      <c r="E20" s="43"/>
      <c r="F20" s="42"/>
      <c r="G20" s="42"/>
      <c r="H20" s="32"/>
      <c r="I20" s="98"/>
      <c r="J20" s="106"/>
      <c r="K20" s="98"/>
      <c r="L20" s="30"/>
      <c r="M20" s="52"/>
      <c r="N20" s="52"/>
      <c r="O20" s="101"/>
      <c r="P20" s="85"/>
      <c r="R20" s="1"/>
      <c r="S20" s="1"/>
      <c r="T20" s="1"/>
    </row>
    <row r="21" ht="20.1" customHeight="1" spans="1:16">
      <c r="A21" s="27"/>
      <c r="B21" s="28"/>
      <c r="C21" s="29"/>
      <c r="D21" s="30"/>
      <c r="E21" s="31"/>
      <c r="F21" s="30"/>
      <c r="G21" s="30"/>
      <c r="H21" s="52"/>
      <c r="I21" s="98"/>
      <c r="J21" s="27"/>
      <c r="K21" s="98"/>
      <c r="L21" s="30"/>
      <c r="M21" s="119"/>
      <c r="N21" s="119"/>
      <c r="O21" s="98"/>
      <c r="P21" s="85"/>
    </row>
    <row r="22" ht="20.1" customHeight="1" spans="1:18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30"/>
      <c r="M22" s="52"/>
      <c r="N22" s="52"/>
      <c r="O22" s="98"/>
      <c r="P22" s="85"/>
      <c r="Q22" s="161"/>
      <c r="R22" s="161"/>
    </row>
    <row r="23" ht="20.1" customHeight="1" spans="1:16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30"/>
      <c r="M23" s="52"/>
      <c r="N23" s="52"/>
      <c r="O23" s="98"/>
      <c r="P23" s="85"/>
    </row>
    <row r="24" ht="20.1" customHeight="1" spans="1:16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30"/>
      <c r="M24" s="52"/>
      <c r="N24" s="52"/>
      <c r="O24" s="98"/>
      <c r="P24" s="85"/>
    </row>
    <row r="25" s="3" customFormat="1" ht="24.95" customHeight="1" spans="1:22">
      <c r="A25" s="18" t="s">
        <v>43</v>
      </c>
      <c r="B25" s="18"/>
      <c r="C25" s="163" t="s">
        <v>44</v>
      </c>
      <c r="D25" s="164">
        <f>SUM(D7:D24)</f>
        <v>2100000</v>
      </c>
      <c r="E25" s="163" t="s">
        <v>44</v>
      </c>
      <c r="F25" s="164">
        <f>SUM(F7:F24)</f>
        <v>2100000</v>
      </c>
      <c r="G25" s="164">
        <f>SUM(G7:G24)</f>
        <v>1137052</v>
      </c>
      <c r="H25" s="163" t="s">
        <v>44</v>
      </c>
      <c r="I25" s="164">
        <f>SUM(I7:I24)</f>
        <v>42000</v>
      </c>
      <c r="J25" s="163" t="s">
        <v>44</v>
      </c>
      <c r="K25" s="164">
        <f>SUM(K7:K24)</f>
        <v>6193.35</v>
      </c>
      <c r="L25" s="164">
        <f>SUM(L7:L24)</f>
        <v>200500</v>
      </c>
      <c r="M25" s="163" t="s">
        <v>44</v>
      </c>
      <c r="N25" s="163"/>
      <c r="O25" s="164">
        <f>SUM(O7:O24)</f>
        <v>1851306.65</v>
      </c>
      <c r="P25" s="120"/>
      <c r="Q25" s="144" t="e">
        <f>#REF!/C3</f>
        <v>#REF!</v>
      </c>
      <c r="R25" s="4"/>
      <c r="S25" s="4"/>
      <c r="T25" s="4"/>
      <c r="U25" s="1"/>
      <c r="V25" s="1"/>
    </row>
    <row r="26" ht="26.1" customHeight="1" spans="1:17">
      <c r="A26" s="56" t="s">
        <v>45</v>
      </c>
      <c r="B26" s="56"/>
      <c r="C26" s="27" t="s">
        <v>46</v>
      </c>
      <c r="D26" s="165">
        <f>G26+G27</f>
        <v>1851306.65</v>
      </c>
      <c r="E26" s="166"/>
      <c r="F26" s="167" t="s">
        <v>47</v>
      </c>
      <c r="G26" s="168">
        <f>O7</f>
        <v>651306.65</v>
      </c>
      <c r="H26" s="169"/>
      <c r="I26" s="121" t="s">
        <v>48</v>
      </c>
      <c r="J26" s="21" t="s">
        <v>49</v>
      </c>
      <c r="K26" s="21"/>
      <c r="L26" s="21"/>
      <c r="M26" s="21"/>
      <c r="N26" s="21"/>
      <c r="O26" s="21"/>
      <c r="P26" s="85"/>
      <c r="Q26" s="145" t="s">
        <v>50</v>
      </c>
    </row>
    <row r="27" ht="26.1" customHeight="1" spans="1:18">
      <c r="A27" s="56"/>
      <c r="B27" s="56"/>
      <c r="C27" s="62" t="s">
        <v>51</v>
      </c>
      <c r="D27" s="170">
        <f>D26</f>
        <v>1851306.65</v>
      </c>
      <c r="E27" s="171"/>
      <c r="F27" s="172" t="s">
        <v>52</v>
      </c>
      <c r="G27" s="168">
        <f>O8</f>
        <v>1200000</v>
      </c>
      <c r="H27" s="169"/>
      <c r="I27" s="123"/>
      <c r="J27" s="124" t="s">
        <v>53</v>
      </c>
      <c r="K27" s="125"/>
      <c r="L27" s="125"/>
      <c r="M27" s="125"/>
      <c r="N27" s="125"/>
      <c r="O27" s="126"/>
      <c r="P27" s="85"/>
      <c r="R27" s="1"/>
    </row>
    <row r="28" ht="45" customHeight="1" spans="1:20">
      <c r="A28" s="66" t="s">
        <v>54</v>
      </c>
      <c r="B28" s="8"/>
      <c r="C28" s="67" t="s">
        <v>55</v>
      </c>
      <c r="D28" s="174" t="s">
        <v>56</v>
      </c>
      <c r="E28" s="174"/>
      <c r="F28" s="174"/>
      <c r="G28" s="174"/>
      <c r="H28" s="174"/>
      <c r="I28" s="174"/>
      <c r="J28" s="68" t="s">
        <v>57</v>
      </c>
      <c r="K28" s="68"/>
      <c r="L28" s="68"/>
      <c r="M28" s="68"/>
      <c r="N28" s="68"/>
      <c r="O28" s="127"/>
      <c r="P28" s="85"/>
      <c r="R28" s="146"/>
      <c r="S28" s="147"/>
      <c r="T28" s="147"/>
    </row>
    <row r="29" ht="45" customHeight="1" spans="1:16">
      <c r="A29" s="18" t="s">
        <v>58</v>
      </c>
      <c r="B29" s="18"/>
      <c r="C29" s="69" t="s">
        <v>59</v>
      </c>
      <c r="D29" s="70"/>
      <c r="E29" s="70"/>
      <c r="F29" s="70"/>
      <c r="G29" s="70"/>
      <c r="H29" s="70"/>
      <c r="I29" s="70"/>
      <c r="J29" s="128"/>
      <c r="K29" s="128"/>
      <c r="L29" s="128"/>
      <c r="M29" s="128"/>
      <c r="N29" s="128"/>
      <c r="O29" s="129"/>
      <c r="P29" s="85"/>
    </row>
    <row r="30" ht="45" customHeight="1" spans="1:16">
      <c r="A30" s="18" t="s">
        <v>60</v>
      </c>
      <c r="B30" s="18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130"/>
      <c r="P30" s="85"/>
    </row>
    <row r="31" ht="45" customHeight="1" spans="1:20">
      <c r="A31" s="18" t="s">
        <v>61</v>
      </c>
      <c r="B31" s="18"/>
      <c r="C31" s="73" t="s">
        <v>62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131"/>
      <c r="P31" s="85"/>
      <c r="T31" s="146"/>
    </row>
    <row r="32" ht="42" customHeight="1" spans="1:16">
      <c r="A32" s="18" t="s">
        <v>63</v>
      </c>
      <c r="B32" s="1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85"/>
    </row>
    <row r="35" s="4" customFormat="1"/>
    <row r="36" s="4" customFormat="1" spans="17:22">
      <c r="Q36" s="1"/>
      <c r="U36" s="1"/>
      <c r="V36" s="1"/>
    </row>
    <row r="37" spans="4:4">
      <c r="D37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D26:E26"/>
    <mergeCell ref="G26:H26"/>
    <mergeCell ref="J26:O26"/>
    <mergeCell ref="D27:E27"/>
    <mergeCell ref="G27:H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O32"/>
    <mergeCell ref="A5:A6"/>
    <mergeCell ref="I26:I27"/>
    <mergeCell ref="A26:B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37"/>
  <sheetViews>
    <sheetView workbookViewId="0">
      <selection activeCell="Q1" sqref="Q1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ht="24.95" customHeight="1" spans="1:20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  <c r="R4" s="1"/>
      <c r="S4" s="1"/>
      <c r="T4" s="1"/>
    </row>
    <row r="5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="2" customFormat="1" ht="33.75" customHeight="1" spans="1:20">
      <c r="A7" s="21">
        <v>1</v>
      </c>
      <c r="B7" s="22">
        <v>42781</v>
      </c>
      <c r="C7" s="23" t="s">
        <v>36</v>
      </c>
      <c r="D7" s="24">
        <v>2100000</v>
      </c>
      <c r="E7" s="25">
        <v>42779</v>
      </c>
      <c r="F7" s="24">
        <v>2100000</v>
      </c>
      <c r="G7" s="24">
        <v>1137052</v>
      </c>
      <c r="H7" s="26">
        <v>0.02</v>
      </c>
      <c r="I7" s="90">
        <f>D7*0.02</f>
        <v>42000</v>
      </c>
      <c r="J7" s="91" t="s">
        <v>37</v>
      </c>
      <c r="K7" s="90">
        <v>630</v>
      </c>
      <c r="L7" s="158">
        <v>200000</v>
      </c>
      <c r="M7" s="159" t="s">
        <v>38</v>
      </c>
      <c r="N7" s="94" t="s">
        <v>39</v>
      </c>
      <c r="O7" s="90">
        <f>D7-I7-K7-K8-L7-L8-O8</f>
        <v>651306.65</v>
      </c>
      <c r="P7" s="95"/>
      <c r="S7" s="141"/>
      <c r="T7" s="141"/>
    </row>
    <row r="8" s="2" customFormat="1" ht="33.75" customHeight="1" spans="1:20">
      <c r="A8" s="21"/>
      <c r="B8" s="22"/>
      <c r="C8" s="23"/>
      <c r="D8" s="24"/>
      <c r="E8" s="25"/>
      <c r="F8" s="24"/>
      <c r="G8" s="24"/>
      <c r="H8" s="26"/>
      <c r="I8" s="90"/>
      <c r="J8" s="91" t="s">
        <v>40</v>
      </c>
      <c r="K8" s="90">
        <v>5563.35</v>
      </c>
      <c r="L8" s="96">
        <v>500</v>
      </c>
      <c r="M8" s="94" t="s">
        <v>41</v>
      </c>
      <c r="N8" s="97" t="s">
        <v>42</v>
      </c>
      <c r="O8" s="90">
        <v>1200000</v>
      </c>
      <c r="P8" s="95"/>
      <c r="S8" s="141"/>
      <c r="T8" s="141"/>
    </row>
    <row r="9" ht="24.95" customHeight="1" spans="1:18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R9" s="1"/>
    </row>
    <row r="10" ht="24.95" customHeight="1" spans="1:18">
      <c r="A10" s="39"/>
      <c r="B10" s="40"/>
      <c r="C10" s="41"/>
      <c r="D10" s="42"/>
      <c r="E10" s="43"/>
      <c r="F10" s="42"/>
      <c r="G10" s="42"/>
      <c r="H10" s="32"/>
      <c r="I10" s="98"/>
      <c r="J10" s="106"/>
      <c r="K10" s="98"/>
      <c r="L10" s="30"/>
      <c r="M10" s="52"/>
      <c r="N10" s="52"/>
      <c r="O10" s="101"/>
      <c r="P10" s="85"/>
      <c r="R10" s="1"/>
    </row>
    <row r="11" ht="20.1" customHeight="1" spans="1:18">
      <c r="A11" s="39"/>
      <c r="B11" s="40"/>
      <c r="C11" s="41"/>
      <c r="D11"/>
      <c r="E11" s="43"/>
      <c r="F11" s="42"/>
      <c r="G11" s="42"/>
      <c r="H11" s="32"/>
      <c r="I11" s="98"/>
      <c r="J11" s="106"/>
      <c r="K11" s="98"/>
      <c r="L11" s="30"/>
      <c r="M11" s="52"/>
      <c r="N11" s="52"/>
      <c r="O11" s="101"/>
      <c r="P11" s="85"/>
      <c r="R11" s="1"/>
    </row>
    <row r="12" ht="20.1" customHeight="1" spans="1:18">
      <c r="A12" s="39"/>
      <c r="B12" s="40"/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R12" s="1"/>
    </row>
    <row r="13" ht="20.1" customHeight="1" spans="1:18">
      <c r="A13" s="39"/>
      <c r="B13" s="40"/>
      <c r="C13" s="41"/>
      <c r="D13" s="42"/>
      <c r="E13" s="43"/>
      <c r="F13" s="42"/>
      <c r="G13" s="42"/>
      <c r="H13" s="32"/>
      <c r="I13" s="98"/>
      <c r="J13" s="106"/>
      <c r="K13" s="98"/>
      <c r="L13" s="30"/>
      <c r="M13" s="52"/>
      <c r="N13" s="52"/>
      <c r="O13" s="101"/>
      <c r="P13" s="85"/>
      <c r="R13" s="1"/>
    </row>
    <row r="14" ht="20.1" customHeight="1" spans="1:18">
      <c r="A14" s="39"/>
      <c r="B14" s="40"/>
      <c r="C14" s="41"/>
      <c r="D14" s="42"/>
      <c r="E14" s="43"/>
      <c r="F14" s="42"/>
      <c r="G14" s="42"/>
      <c r="H14" s="32"/>
      <c r="I14" s="98"/>
      <c r="J14" s="106"/>
      <c r="K14" s="98"/>
      <c r="L14" s="173"/>
      <c r="M14" s="52"/>
      <c r="N14" s="52"/>
      <c r="O14" s="98"/>
      <c r="P14" s="85"/>
      <c r="R14" s="1"/>
    </row>
    <row r="15" ht="28.5" customHeight="1" spans="1:18">
      <c r="A15" s="39">
        <v>2</v>
      </c>
      <c r="B15" s="162" t="s">
        <v>64</v>
      </c>
      <c r="C15" s="41"/>
      <c r="D15" s="42"/>
      <c r="E15" s="43"/>
      <c r="F15" s="42"/>
      <c r="G15" s="42"/>
      <c r="H15" s="32"/>
      <c r="I15" s="98"/>
      <c r="J15" s="106"/>
      <c r="K15" s="98"/>
      <c r="L15" s="158">
        <v>-200000</v>
      </c>
      <c r="M15" s="159" t="s">
        <v>65</v>
      </c>
      <c r="N15" s="52" t="s">
        <v>66</v>
      </c>
      <c r="O15" s="98">
        <v>199600</v>
      </c>
      <c r="P15" s="85"/>
      <c r="R15" s="1"/>
    </row>
    <row r="16" ht="20.1" customHeight="1" spans="1:18">
      <c r="A16" s="39"/>
      <c r="B16" s="40"/>
      <c r="C16" s="41"/>
      <c r="D16" s="42"/>
      <c r="E16" s="43"/>
      <c r="F16" s="42"/>
      <c r="G16" s="42"/>
      <c r="H16" s="32"/>
      <c r="I16" s="98"/>
      <c r="J16" s="106"/>
      <c r="K16" s="98"/>
      <c r="L16" s="30"/>
      <c r="M16" s="52"/>
      <c r="N16" s="52" t="s">
        <v>39</v>
      </c>
      <c r="O16" s="98">
        <v>400</v>
      </c>
      <c r="P16" s="85"/>
      <c r="R16" s="1"/>
    </row>
    <row r="17" ht="20.1" customHeight="1" spans="1:18">
      <c r="A17" s="39"/>
      <c r="B17" s="40"/>
      <c r="C17" s="41"/>
      <c r="D17" s="42"/>
      <c r="E17" s="43"/>
      <c r="F17" s="42"/>
      <c r="G17" s="42"/>
      <c r="H17" s="32"/>
      <c r="I17" s="98"/>
      <c r="J17" s="106"/>
      <c r="K17" s="98"/>
      <c r="L17" s="30"/>
      <c r="M17" s="52"/>
      <c r="N17" s="52"/>
      <c r="O17" s="101"/>
      <c r="P17" s="85"/>
      <c r="R17" s="1"/>
    </row>
    <row r="18" ht="20.1" customHeight="1" spans="1:18">
      <c r="A18" s="39"/>
      <c r="B18" s="40"/>
      <c r="C18" s="41"/>
      <c r="D18" s="42"/>
      <c r="E18" s="43"/>
      <c r="F18" s="42"/>
      <c r="G18" s="42"/>
      <c r="H18" s="32"/>
      <c r="I18" s="98"/>
      <c r="J18" s="106"/>
      <c r="K18" s="98"/>
      <c r="L18" s="30"/>
      <c r="M18" s="52"/>
      <c r="N18" s="52"/>
      <c r="O18" s="101"/>
      <c r="P18" s="85"/>
      <c r="R18" s="1"/>
    </row>
    <row r="19" ht="20.1" customHeight="1" spans="1:18">
      <c r="A19" s="39"/>
      <c r="B19" s="40"/>
      <c r="C19" s="41"/>
      <c r="D19" s="42"/>
      <c r="E19" s="43"/>
      <c r="F19" s="42"/>
      <c r="G19" s="42"/>
      <c r="H19" s="32"/>
      <c r="I19" s="98"/>
      <c r="J19" s="106"/>
      <c r="K19" s="98"/>
      <c r="L19" s="30"/>
      <c r="M19" s="52"/>
      <c r="N19" s="52"/>
      <c r="O19" s="101"/>
      <c r="P19" s="85"/>
      <c r="R19" s="1"/>
    </row>
    <row r="20" ht="20.1" customHeight="1" spans="1:20">
      <c r="A20" s="39"/>
      <c r="B20" s="40"/>
      <c r="C20" s="41"/>
      <c r="D20" s="42"/>
      <c r="E20" s="43"/>
      <c r="F20" s="42"/>
      <c r="G20" s="42"/>
      <c r="H20" s="32"/>
      <c r="I20" s="98"/>
      <c r="J20" s="106"/>
      <c r="K20" s="98"/>
      <c r="L20" s="30"/>
      <c r="M20" s="52"/>
      <c r="N20" s="52"/>
      <c r="O20" s="101"/>
      <c r="P20" s="85"/>
      <c r="R20" s="1"/>
      <c r="S20" s="1"/>
      <c r="T20" s="1"/>
    </row>
    <row r="21" ht="20.1" customHeight="1" spans="1:16">
      <c r="A21" s="27"/>
      <c r="B21" s="28"/>
      <c r="C21" s="29"/>
      <c r="D21" s="30"/>
      <c r="E21" s="31"/>
      <c r="F21" s="30"/>
      <c r="G21" s="30"/>
      <c r="H21" s="52"/>
      <c r="I21" s="98"/>
      <c r="J21" s="27"/>
      <c r="K21" s="98"/>
      <c r="L21" s="30"/>
      <c r="M21" s="119"/>
      <c r="N21" s="119"/>
      <c r="O21" s="98"/>
      <c r="P21" s="85"/>
    </row>
    <row r="22" ht="20.1" customHeight="1" spans="1:18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30"/>
      <c r="M22" s="52"/>
      <c r="N22" s="52"/>
      <c r="O22" s="98"/>
      <c r="P22" s="85"/>
      <c r="Q22" s="161"/>
      <c r="R22" s="161"/>
    </row>
    <row r="23" ht="20.1" customHeight="1" spans="1:16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30"/>
      <c r="M23" s="52"/>
      <c r="N23" s="52"/>
      <c r="O23" s="98"/>
      <c r="P23" s="85"/>
    </row>
    <row r="24" ht="20.1" customHeight="1" spans="1:16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30"/>
      <c r="M24" s="52"/>
      <c r="N24" s="52"/>
      <c r="O24" s="98"/>
      <c r="P24" s="85"/>
    </row>
    <row r="25" s="3" customFormat="1" ht="24.95" customHeight="1" spans="1:22">
      <c r="A25" s="18" t="s">
        <v>43</v>
      </c>
      <c r="B25" s="18"/>
      <c r="C25" s="163" t="s">
        <v>44</v>
      </c>
      <c r="D25" s="164">
        <f>SUM(D7:D24)</f>
        <v>2100000</v>
      </c>
      <c r="E25" s="163" t="s">
        <v>44</v>
      </c>
      <c r="F25" s="164">
        <f>SUM(F7:F24)</f>
        <v>2100000</v>
      </c>
      <c r="G25" s="164">
        <f>SUM(G7:G24)</f>
        <v>1137052</v>
      </c>
      <c r="H25" s="163" t="s">
        <v>44</v>
      </c>
      <c r="I25" s="164">
        <f>SUM(I7:I24)</f>
        <v>42000</v>
      </c>
      <c r="J25" s="163" t="s">
        <v>44</v>
      </c>
      <c r="K25" s="164">
        <f>SUM(K7:K24)</f>
        <v>6193.35</v>
      </c>
      <c r="L25" s="164">
        <f>SUM(L7:L24)</f>
        <v>500</v>
      </c>
      <c r="M25" s="163" t="s">
        <v>44</v>
      </c>
      <c r="N25" s="163"/>
      <c r="O25" s="164">
        <f>SUM(O7:O24)</f>
        <v>2051306.65</v>
      </c>
      <c r="P25" s="120"/>
      <c r="Q25" s="144" t="e">
        <f>#REF!/C3</f>
        <v>#REF!</v>
      </c>
      <c r="R25" s="4"/>
      <c r="S25" s="4"/>
      <c r="T25" s="4"/>
      <c r="U25" s="1"/>
      <c r="V25" s="1"/>
    </row>
    <row r="26" ht="26.1" customHeight="1" spans="1:17">
      <c r="A26" s="56" t="s">
        <v>45</v>
      </c>
      <c r="B26" s="56"/>
      <c r="C26" s="27" t="s">
        <v>46</v>
      </c>
      <c r="D26" s="165">
        <f>G26+G27</f>
        <v>200000</v>
      </c>
      <c r="E26" s="166"/>
      <c r="F26" s="167" t="s">
        <v>47</v>
      </c>
      <c r="G26" s="168">
        <v>400</v>
      </c>
      <c r="H26" s="169"/>
      <c r="I26" s="121" t="s">
        <v>48</v>
      </c>
      <c r="J26" s="21" t="s">
        <v>49</v>
      </c>
      <c r="K26" s="21"/>
      <c r="L26" s="21"/>
      <c r="M26" s="21"/>
      <c r="N26" s="21"/>
      <c r="O26" s="21"/>
      <c r="P26" s="85"/>
      <c r="Q26" s="145" t="s">
        <v>50</v>
      </c>
    </row>
    <row r="27" ht="26.1" customHeight="1" spans="1:18">
      <c r="A27" s="56"/>
      <c r="B27" s="56"/>
      <c r="C27" s="62" t="s">
        <v>51</v>
      </c>
      <c r="D27" s="170">
        <f>D26</f>
        <v>200000</v>
      </c>
      <c r="E27" s="171"/>
      <c r="F27" s="172" t="s">
        <v>52</v>
      </c>
      <c r="G27" s="168">
        <f>O15</f>
        <v>199600</v>
      </c>
      <c r="H27" s="169"/>
      <c r="I27" s="123"/>
      <c r="J27" s="124" t="s">
        <v>53</v>
      </c>
      <c r="K27" s="125"/>
      <c r="L27" s="125"/>
      <c r="M27" s="125"/>
      <c r="N27" s="125"/>
      <c r="O27" s="126"/>
      <c r="P27" s="85"/>
      <c r="R27" s="1"/>
    </row>
    <row r="28" ht="45" customHeight="1" spans="1:20">
      <c r="A28" s="66" t="s">
        <v>54</v>
      </c>
      <c r="B28" s="8"/>
      <c r="C28" s="67" t="s">
        <v>55</v>
      </c>
      <c r="D28" s="68" t="s">
        <v>56</v>
      </c>
      <c r="E28" s="68"/>
      <c r="F28" s="68"/>
      <c r="G28" s="68"/>
      <c r="H28" s="68"/>
      <c r="I28" s="68"/>
      <c r="J28" s="68" t="s">
        <v>67</v>
      </c>
      <c r="K28" s="68"/>
      <c r="L28" s="68"/>
      <c r="M28" s="68"/>
      <c r="N28" s="68"/>
      <c r="O28" s="127"/>
      <c r="P28" s="85"/>
      <c r="R28" s="146"/>
      <c r="S28" s="147"/>
      <c r="T28" s="147"/>
    </row>
    <row r="29" ht="45" customHeight="1" spans="1:16">
      <c r="A29" s="18" t="s">
        <v>58</v>
      </c>
      <c r="B29" s="18"/>
      <c r="C29" s="69" t="s">
        <v>59</v>
      </c>
      <c r="D29" s="70"/>
      <c r="E29" s="70"/>
      <c r="F29" s="70"/>
      <c r="G29" s="70"/>
      <c r="H29" s="70"/>
      <c r="I29" s="70"/>
      <c r="J29" s="128"/>
      <c r="K29" s="128"/>
      <c r="L29" s="128"/>
      <c r="M29" s="128"/>
      <c r="N29" s="128"/>
      <c r="O29" s="129"/>
      <c r="P29" s="85"/>
    </row>
    <row r="30" ht="45" customHeight="1" spans="1:16">
      <c r="A30" s="18" t="s">
        <v>60</v>
      </c>
      <c r="B30" s="18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130"/>
      <c r="P30" s="85"/>
    </row>
    <row r="31" ht="45" customHeight="1" spans="1:20">
      <c r="A31" s="18" t="s">
        <v>61</v>
      </c>
      <c r="B31" s="18"/>
      <c r="C31" s="73" t="s">
        <v>62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131"/>
      <c r="P31" s="85"/>
      <c r="T31" s="146"/>
    </row>
    <row r="32" ht="42" customHeight="1" spans="1:16">
      <c r="A32" s="18" t="s">
        <v>63</v>
      </c>
      <c r="B32" s="1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85"/>
    </row>
    <row r="35" s="4" customFormat="1"/>
    <row r="36" s="4" customFormat="1" spans="17:22">
      <c r="Q36" s="1"/>
      <c r="U36" s="1"/>
      <c r="V36" s="1"/>
    </row>
    <row r="37" spans="2:4">
      <c r="B37"/>
      <c r="D37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D26:E26"/>
    <mergeCell ref="G26:H26"/>
    <mergeCell ref="J26:O26"/>
    <mergeCell ref="D27:E27"/>
    <mergeCell ref="G27:H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O32"/>
    <mergeCell ref="A5:A6"/>
    <mergeCell ref="I26:I27"/>
    <mergeCell ref="A26:B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9"/>
  <sheetViews>
    <sheetView workbookViewId="0">
      <selection activeCell="M18" sqref="M18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ht="24.95" customHeight="1" spans="1:20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  <c r="R4" s="1"/>
      <c r="S4" s="1"/>
      <c r="T4" s="1"/>
    </row>
    <row r="5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="2" customFormat="1" ht="33.75" customHeight="1" spans="1:20">
      <c r="A7" s="21">
        <v>1</v>
      </c>
      <c r="B7" s="22">
        <v>42781</v>
      </c>
      <c r="C7" s="23" t="s">
        <v>36</v>
      </c>
      <c r="D7" s="24">
        <v>2100000</v>
      </c>
      <c r="E7" s="25">
        <v>42779</v>
      </c>
      <c r="F7" s="24">
        <v>2100000</v>
      </c>
      <c r="G7" s="24">
        <v>1137052</v>
      </c>
      <c r="H7" s="26">
        <v>0.02</v>
      </c>
      <c r="I7" s="90">
        <f>D7*0.02</f>
        <v>42000</v>
      </c>
      <c r="J7" s="91" t="s">
        <v>37</v>
      </c>
      <c r="K7" s="90">
        <v>630</v>
      </c>
      <c r="L7" s="92">
        <v>200000</v>
      </c>
      <c r="M7" s="93" t="s">
        <v>38</v>
      </c>
      <c r="N7" s="94" t="s">
        <v>39</v>
      </c>
      <c r="O7" s="90">
        <f>D7-I7-K7-K8-L7-L8-O8</f>
        <v>651306.65</v>
      </c>
      <c r="P7" s="95"/>
      <c r="S7" s="141"/>
      <c r="T7" s="141"/>
    </row>
    <row r="8" s="2" customFormat="1" ht="59" customHeight="1" spans="1:20">
      <c r="A8" s="21"/>
      <c r="B8" s="22"/>
      <c r="C8" s="23"/>
      <c r="D8" s="24"/>
      <c r="E8" s="25"/>
      <c r="F8" s="24"/>
      <c r="G8" s="24"/>
      <c r="H8" s="26"/>
      <c r="I8" s="90"/>
      <c r="J8" s="91" t="s">
        <v>40</v>
      </c>
      <c r="K8" s="90">
        <v>5563.35</v>
      </c>
      <c r="L8" s="96">
        <v>500</v>
      </c>
      <c r="M8" s="94" t="s">
        <v>41</v>
      </c>
      <c r="N8" s="97" t="s">
        <v>42</v>
      </c>
      <c r="O8" s="96">
        <v>1200000</v>
      </c>
      <c r="P8" s="95"/>
      <c r="S8" s="141"/>
      <c r="T8" s="141"/>
    </row>
    <row r="9" ht="15" customHeight="1" spans="1:18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R9" s="1"/>
    </row>
    <row r="10" s="3" customFormat="1" ht="28.5" customHeight="1" spans="1:20">
      <c r="A10" s="33">
        <v>2</v>
      </c>
      <c r="B10" s="34" t="s">
        <v>64</v>
      </c>
      <c r="C10" s="35"/>
      <c r="D10" s="36"/>
      <c r="E10" s="37"/>
      <c r="F10" s="36"/>
      <c r="G10" s="36"/>
      <c r="H10" s="38"/>
      <c r="I10" s="102"/>
      <c r="J10" s="103"/>
      <c r="K10" s="102"/>
      <c r="L10" s="92">
        <v>-200000</v>
      </c>
      <c r="M10" s="93" t="s">
        <v>65</v>
      </c>
      <c r="N10" s="19" t="s">
        <v>66</v>
      </c>
      <c r="O10" s="104">
        <v>199600</v>
      </c>
      <c r="P10" s="105"/>
      <c r="S10" s="142"/>
      <c r="T10" s="142"/>
    </row>
    <row r="11" ht="20.1" customHeight="1" spans="1:18">
      <c r="A11" s="39"/>
      <c r="B11" s="40"/>
      <c r="C11" s="41"/>
      <c r="D11" s="42"/>
      <c r="E11" s="43"/>
      <c r="F11" s="42"/>
      <c r="G11" s="42"/>
      <c r="H11" s="32"/>
      <c r="I11" s="98"/>
      <c r="J11" s="106"/>
      <c r="K11" s="98"/>
      <c r="L11" s="30"/>
      <c r="M11" s="52"/>
      <c r="N11" s="52" t="s">
        <v>39</v>
      </c>
      <c r="O11" s="98">
        <v>400</v>
      </c>
      <c r="P11" s="85"/>
      <c r="R11" s="1"/>
    </row>
    <row r="12" ht="20.1" customHeight="1" spans="1:18">
      <c r="A12" s="39"/>
      <c r="B12" s="44" t="s">
        <v>1</v>
      </c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R12" s="1"/>
    </row>
    <row r="13" ht="29" customHeight="1" spans="1:18">
      <c r="A13" s="39">
        <v>3</v>
      </c>
      <c r="B13" s="40">
        <v>43021</v>
      </c>
      <c r="C13" s="41" t="s">
        <v>36</v>
      </c>
      <c r="D13" s="42">
        <v>300000</v>
      </c>
      <c r="E13" s="43">
        <v>43020</v>
      </c>
      <c r="F13" s="42">
        <v>300000</v>
      </c>
      <c r="G13" s="42">
        <v>1063795</v>
      </c>
      <c r="H13" s="32">
        <v>0.02</v>
      </c>
      <c r="I13" s="98">
        <f>D13*0.02</f>
        <v>6000</v>
      </c>
      <c r="J13" s="156"/>
      <c r="K13" s="98">
        <v>0</v>
      </c>
      <c r="L13" s="42">
        <v>650</v>
      </c>
      <c r="M13" s="157"/>
      <c r="N13" s="100" t="s">
        <v>68</v>
      </c>
      <c r="O13" s="155">
        <v>163194.5</v>
      </c>
      <c r="P13" s="85"/>
      <c r="R13" s="1"/>
    </row>
    <row r="14" ht="28" customHeight="1" spans="1:18">
      <c r="A14" s="39"/>
      <c r="B14" s="40"/>
      <c r="C14" s="41"/>
      <c r="D14" s="42"/>
      <c r="E14" s="43"/>
      <c r="F14" s="42"/>
      <c r="G14" s="42"/>
      <c r="I14" s="98"/>
      <c r="J14" s="119" t="s">
        <v>69</v>
      </c>
      <c r="K14" s="98"/>
      <c r="L14" s="158">
        <v>30000</v>
      </c>
      <c r="M14" s="159" t="s">
        <v>70</v>
      </c>
      <c r="N14" s="100" t="s">
        <v>39</v>
      </c>
      <c r="O14" s="160">
        <f>D13-I13-L13-L14-O13</f>
        <v>100155.5</v>
      </c>
      <c r="P14" s="85"/>
      <c r="R14" s="1"/>
    </row>
    <row r="15" ht="20" customHeight="1" spans="1:20">
      <c r="A15" s="39"/>
      <c r="B15" s="40"/>
      <c r="C15" s="41"/>
      <c r="D15" s="42"/>
      <c r="E15" s="43"/>
      <c r="F15" s="42"/>
      <c r="G15" s="42"/>
      <c r="H15" s="32"/>
      <c r="I15" s="98"/>
      <c r="J15" s="106"/>
      <c r="K15" s="98"/>
      <c r="L15" s="30"/>
      <c r="M15" s="52"/>
      <c r="N15" s="52"/>
      <c r="O15" s="101"/>
      <c r="P15" s="85"/>
      <c r="R15" s="1"/>
      <c r="S15" s="1"/>
      <c r="T15" s="1"/>
    </row>
    <row r="16" ht="20" customHeight="1" spans="1:20">
      <c r="A16" s="39"/>
      <c r="B16" s="40"/>
      <c r="C16" s="41"/>
      <c r="D16" s="42"/>
      <c r="E16" s="43"/>
      <c r="F16" s="42"/>
      <c r="G16" s="42"/>
      <c r="H16" s="32"/>
      <c r="I16" s="98"/>
      <c r="J16" s="106"/>
      <c r="K16" s="98"/>
      <c r="L16" s="30"/>
      <c r="M16" s="52"/>
      <c r="N16" s="52"/>
      <c r="O16" s="101"/>
      <c r="P16" s="85"/>
      <c r="R16" s="143"/>
      <c r="S16" s="143"/>
      <c r="T16" s="143"/>
    </row>
    <row r="17" ht="20" customHeight="1" spans="1:20">
      <c r="A17" s="39"/>
      <c r="B17" s="40"/>
      <c r="C17" s="41"/>
      <c r="D17" s="42"/>
      <c r="E17" s="43"/>
      <c r="F17" s="42"/>
      <c r="G17" s="42"/>
      <c r="H17" s="32"/>
      <c r="I17" s="98"/>
      <c r="J17" s="106"/>
      <c r="K17" s="98"/>
      <c r="L17" s="30"/>
      <c r="M17" s="52"/>
      <c r="N17" s="52"/>
      <c r="O17" s="101"/>
      <c r="P17" s="85"/>
      <c r="R17" s="143"/>
      <c r="S17" s="143"/>
      <c r="T17" s="143"/>
    </row>
    <row r="18" ht="20" customHeight="1" spans="1:20">
      <c r="A18" s="39"/>
      <c r="B18" s="40"/>
      <c r="C18" s="41"/>
      <c r="D18" s="42"/>
      <c r="E18" s="43"/>
      <c r="F18" s="42"/>
      <c r="G18" s="42"/>
      <c r="H18" s="32"/>
      <c r="I18" s="98"/>
      <c r="J18" s="106"/>
      <c r="K18" s="98"/>
      <c r="L18" s="30"/>
      <c r="M18" s="52"/>
      <c r="N18" s="52"/>
      <c r="O18" s="101"/>
      <c r="P18" s="85"/>
      <c r="R18" s="143"/>
      <c r="S18" s="143"/>
      <c r="T18" s="143"/>
    </row>
    <row r="19" ht="20" customHeight="1" spans="1:20">
      <c r="A19" s="39"/>
      <c r="B19" s="40"/>
      <c r="C19" s="41"/>
      <c r="D19" s="42"/>
      <c r="E19" s="43"/>
      <c r="F19" s="42"/>
      <c r="G19" s="42"/>
      <c r="H19" s="32"/>
      <c r="I19" s="98"/>
      <c r="J19" s="106"/>
      <c r="K19" s="98"/>
      <c r="L19" s="30"/>
      <c r="M19" s="52"/>
      <c r="N19" s="52"/>
      <c r="O19" s="101"/>
      <c r="P19" s="85"/>
      <c r="R19" s="143"/>
      <c r="S19" s="143"/>
      <c r="T19" s="143"/>
    </row>
    <row r="20" ht="20" customHeight="1" spans="1:20">
      <c r="A20" s="39"/>
      <c r="B20" s="40"/>
      <c r="C20" s="41"/>
      <c r="D20" s="42"/>
      <c r="E20" s="43"/>
      <c r="F20" s="42"/>
      <c r="G20" s="42"/>
      <c r="H20" s="32"/>
      <c r="I20" s="98"/>
      <c r="J20" s="106"/>
      <c r="K20" s="98"/>
      <c r="L20" s="30"/>
      <c r="M20" s="52"/>
      <c r="N20" s="52"/>
      <c r="O20" s="101"/>
      <c r="P20" s="85"/>
      <c r="R20" s="143"/>
      <c r="S20" s="143"/>
      <c r="T20" s="143"/>
    </row>
    <row r="21" ht="20" customHeight="1" spans="1:20">
      <c r="A21" s="39"/>
      <c r="B21" s="40"/>
      <c r="C21" s="41"/>
      <c r="D21" s="42"/>
      <c r="E21" s="43"/>
      <c r="F21" s="42"/>
      <c r="G21" s="42"/>
      <c r="H21" s="32"/>
      <c r="I21" s="98"/>
      <c r="J21" s="106"/>
      <c r="K21" s="98"/>
      <c r="L21" s="30"/>
      <c r="M21" s="52"/>
      <c r="N21" s="52"/>
      <c r="O21" s="101"/>
      <c r="P21" s="85"/>
      <c r="R21" s="143"/>
      <c r="S21" s="143"/>
      <c r="T21" s="143"/>
    </row>
    <row r="22" ht="20" customHeight="1" spans="1:16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30"/>
      <c r="M22" s="119"/>
      <c r="N22" s="119"/>
      <c r="O22" s="98"/>
      <c r="P22" s="85"/>
    </row>
    <row r="23" ht="20" customHeight="1" spans="1:18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30"/>
      <c r="M23" s="52"/>
      <c r="N23" s="52"/>
      <c r="O23" s="98"/>
      <c r="P23" s="85"/>
      <c r="Q23" s="161"/>
      <c r="R23" s="161"/>
    </row>
    <row r="24" ht="20" customHeight="1" spans="1:16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30"/>
      <c r="M24" s="52"/>
      <c r="N24" s="52"/>
      <c r="O24" s="98"/>
      <c r="P24" s="85"/>
    </row>
    <row r="25" ht="20" customHeight="1" spans="1:16">
      <c r="A25" s="27"/>
      <c r="B25" s="28"/>
      <c r="C25" s="29"/>
      <c r="D25" s="30"/>
      <c r="E25" s="31"/>
      <c r="F25" s="30"/>
      <c r="G25" s="30"/>
      <c r="H25" s="52"/>
      <c r="I25" s="98"/>
      <c r="J25" s="27"/>
      <c r="K25" s="98"/>
      <c r="L25" s="30"/>
      <c r="M25" s="52"/>
      <c r="N25" s="52"/>
      <c r="O25" s="98"/>
      <c r="P25" s="85"/>
    </row>
    <row r="26" s="3" customFormat="1" ht="24.95" customHeight="1" spans="1:22">
      <c r="A26" s="53" t="s">
        <v>43</v>
      </c>
      <c r="B26" s="53"/>
      <c r="C26" s="54" t="s">
        <v>44</v>
      </c>
      <c r="D26" s="55">
        <f>SUM(D7:D25)</f>
        <v>2400000</v>
      </c>
      <c r="E26" s="54" t="s">
        <v>44</v>
      </c>
      <c r="F26" s="55">
        <f>SUM(F7:F25)</f>
        <v>2400000</v>
      </c>
      <c r="G26" s="55">
        <f>SUM(G7:G25)</f>
        <v>2200847</v>
      </c>
      <c r="H26" s="54" t="s">
        <v>44</v>
      </c>
      <c r="I26" s="55">
        <f>SUM(I7:I25)</f>
        <v>48000</v>
      </c>
      <c r="J26" s="54" t="s">
        <v>44</v>
      </c>
      <c r="K26" s="55">
        <f>SUM(K7:K25)</f>
        <v>6193.35</v>
      </c>
      <c r="L26" s="55">
        <f>SUM(L7:L25)</f>
        <v>31150</v>
      </c>
      <c r="M26" s="54" t="s">
        <v>44</v>
      </c>
      <c r="N26" s="54"/>
      <c r="O26" s="55">
        <f>SUM(O7:O25)</f>
        <v>2314656.65</v>
      </c>
      <c r="P26" s="120"/>
      <c r="Q26" s="144" t="e">
        <f>#REF!/C3</f>
        <v>#REF!</v>
      </c>
      <c r="R26" s="4"/>
      <c r="S26" s="4"/>
      <c r="T26" s="4"/>
      <c r="U26" s="1"/>
      <c r="V26" s="1"/>
    </row>
    <row r="27" ht="26.1" customHeight="1" spans="1:17">
      <c r="A27" s="56" t="s">
        <v>45</v>
      </c>
      <c r="B27" s="56"/>
      <c r="C27" s="27" t="s">
        <v>46</v>
      </c>
      <c r="D27" s="57">
        <f>G27+G28</f>
        <v>263350</v>
      </c>
      <c r="E27" s="58"/>
      <c r="F27" s="59"/>
      <c r="G27" s="60">
        <f>O14</f>
        <v>100155.5</v>
      </c>
      <c r="H27" s="61"/>
      <c r="I27" s="121" t="s">
        <v>48</v>
      </c>
      <c r="J27" s="122" t="s">
        <v>71</v>
      </c>
      <c r="K27" s="122"/>
      <c r="L27" s="122"/>
      <c r="M27" s="122"/>
      <c r="N27" s="122"/>
      <c r="O27" s="122"/>
      <c r="P27" s="85"/>
      <c r="Q27" s="145" t="s">
        <v>50</v>
      </c>
    </row>
    <row r="28" ht="26.1" customHeight="1" spans="1:18">
      <c r="A28" s="56"/>
      <c r="B28" s="56"/>
      <c r="C28" s="62" t="s">
        <v>51</v>
      </c>
      <c r="D28" s="63"/>
      <c r="E28" s="64"/>
      <c r="F28" s="65"/>
      <c r="G28" s="60">
        <f>O13</f>
        <v>163194.5</v>
      </c>
      <c r="H28" s="61"/>
      <c r="I28" s="123"/>
      <c r="J28" s="124" t="s">
        <v>53</v>
      </c>
      <c r="K28" s="125"/>
      <c r="L28" s="125"/>
      <c r="M28" s="125"/>
      <c r="N28" s="125"/>
      <c r="O28" s="126"/>
      <c r="P28" s="85"/>
      <c r="R28" s="1"/>
    </row>
    <row r="29" ht="45" customHeight="1" spans="1:20">
      <c r="A29" s="66" t="s">
        <v>54</v>
      </c>
      <c r="B29" s="8"/>
      <c r="C29" s="67" t="s">
        <v>55</v>
      </c>
      <c r="D29" s="68" t="s">
        <v>56</v>
      </c>
      <c r="E29" s="68"/>
      <c r="F29" s="68"/>
      <c r="G29" s="68"/>
      <c r="H29" s="68"/>
      <c r="I29" s="68"/>
      <c r="J29" s="68" t="s">
        <v>72</v>
      </c>
      <c r="K29" s="68"/>
      <c r="L29" s="68"/>
      <c r="M29" s="68"/>
      <c r="N29" s="68"/>
      <c r="O29" s="127"/>
      <c r="P29" s="85"/>
      <c r="R29" s="146"/>
      <c r="S29" s="147"/>
      <c r="T29" s="147"/>
    </row>
    <row r="30" ht="45" customHeight="1" spans="1:16">
      <c r="A30" s="18" t="s">
        <v>58</v>
      </c>
      <c r="B30" s="18"/>
      <c r="C30" s="69" t="s">
        <v>59</v>
      </c>
      <c r="D30" s="70"/>
      <c r="E30" s="70"/>
      <c r="F30" s="70"/>
      <c r="G30" s="70"/>
      <c r="H30" s="70"/>
      <c r="I30" s="70"/>
      <c r="J30" s="128"/>
      <c r="K30" s="128"/>
      <c r="L30" s="128"/>
      <c r="M30" s="128"/>
      <c r="N30" s="128"/>
      <c r="O30" s="129"/>
      <c r="P30" s="85"/>
    </row>
    <row r="31" ht="45" customHeight="1" spans="1:16">
      <c r="A31" s="18" t="s">
        <v>60</v>
      </c>
      <c r="B31" s="18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130"/>
      <c r="P31" s="85"/>
    </row>
    <row r="32" ht="45" customHeight="1" spans="1:24">
      <c r="A32" s="18" t="s">
        <v>61</v>
      </c>
      <c r="B32" s="18"/>
      <c r="C32" s="73" t="s">
        <v>62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131"/>
      <c r="P32" s="85"/>
      <c r="S32" s="148" t="s">
        <v>73</v>
      </c>
      <c r="T32" s="148"/>
      <c r="U32" s="148"/>
      <c r="V32" s="148"/>
      <c r="W32" s="148"/>
      <c r="X32" s="148"/>
    </row>
    <row r="33" ht="42" customHeight="1" spans="1:24">
      <c r="A33" s="66" t="s">
        <v>63</v>
      </c>
      <c r="B33" s="66"/>
      <c r="C33" s="75"/>
      <c r="D33" s="75"/>
      <c r="E33" s="75"/>
      <c r="F33" s="75"/>
      <c r="G33" s="75"/>
      <c r="H33" s="75"/>
      <c r="I33" s="66" t="s">
        <v>74</v>
      </c>
      <c r="J33" s="66"/>
      <c r="K33" s="75"/>
      <c r="L33" s="75"/>
      <c r="M33" s="75"/>
      <c r="N33" s="75"/>
      <c r="O33" s="75"/>
      <c r="P33" s="85"/>
      <c r="S33" s="148"/>
      <c r="T33" s="148"/>
      <c r="U33" s="148"/>
      <c r="V33" s="148"/>
      <c r="W33" s="148"/>
      <c r="X33" s="148"/>
    </row>
    <row r="34" spans="19:24">
      <c r="S34" s="148"/>
      <c r="T34" s="148"/>
      <c r="U34" s="148"/>
      <c r="V34" s="148"/>
      <c r="W34" s="148"/>
      <c r="X34" s="148"/>
    </row>
    <row r="35" spans="19:24">
      <c r="S35" s="148"/>
      <c r="T35" s="148"/>
      <c r="U35" s="148"/>
      <c r="V35" s="148"/>
      <c r="W35" s="148"/>
      <c r="X35" s="148"/>
    </row>
    <row r="36" s="4" customFormat="1" spans="19:24">
      <c r="S36" s="148"/>
      <c r="T36" s="148"/>
      <c r="U36" s="148"/>
      <c r="V36" s="148"/>
      <c r="W36" s="148"/>
      <c r="X36" s="148"/>
    </row>
    <row r="37" s="4" customFormat="1" spans="17:24">
      <c r="Q37" s="1"/>
      <c r="S37" s="148"/>
      <c r="T37" s="148"/>
      <c r="U37" s="148"/>
      <c r="V37" s="148"/>
      <c r="W37" s="148"/>
      <c r="X37" s="148"/>
    </row>
    <row r="38" spans="2:24">
      <c r="B38"/>
      <c r="D38"/>
      <c r="S38" s="148"/>
      <c r="T38" s="148"/>
      <c r="U38" s="148"/>
      <c r="V38" s="148"/>
      <c r="W38" s="148"/>
      <c r="X38" s="148"/>
    </row>
    <row r="39" spans="19:24">
      <c r="S39" s="148"/>
      <c r="T39" s="148"/>
      <c r="U39" s="148"/>
      <c r="V39" s="148"/>
      <c r="W39" s="148"/>
      <c r="X39" s="148"/>
    </row>
    <row r="40" spans="19:24">
      <c r="S40" s="148"/>
      <c r="T40" s="148"/>
      <c r="U40" s="148"/>
      <c r="V40" s="148"/>
      <c r="W40" s="148"/>
      <c r="X40" s="148"/>
    </row>
    <row r="41" spans="19:24">
      <c r="S41" s="148"/>
      <c r="T41" s="148"/>
      <c r="U41" s="148"/>
      <c r="V41" s="148"/>
      <c r="W41" s="148"/>
      <c r="X41" s="148"/>
    </row>
    <row r="42" spans="19:24">
      <c r="S42" s="148"/>
      <c r="T42" s="148"/>
      <c r="U42" s="148"/>
      <c r="V42" s="148"/>
      <c r="W42" s="148"/>
      <c r="X42" s="148"/>
    </row>
    <row r="43" spans="19:24">
      <c r="S43" s="148"/>
      <c r="T43" s="148"/>
      <c r="U43" s="148"/>
      <c r="V43" s="148"/>
      <c r="W43" s="148"/>
      <c r="X43" s="148"/>
    </row>
    <row r="44" spans="19:24">
      <c r="S44" s="148"/>
      <c r="T44" s="148"/>
      <c r="U44" s="148"/>
      <c r="V44" s="148"/>
      <c r="W44" s="148"/>
      <c r="X44" s="148"/>
    </row>
    <row r="45" spans="19:24">
      <c r="S45" s="148"/>
      <c r="T45" s="148"/>
      <c r="U45" s="148"/>
      <c r="V45" s="148"/>
      <c r="W45" s="148"/>
      <c r="X45" s="148"/>
    </row>
    <row r="46" spans="19:24">
      <c r="S46" s="148"/>
      <c r="T46" s="148"/>
      <c r="U46" s="148"/>
      <c r="V46" s="148"/>
      <c r="W46" s="148"/>
      <c r="X46" s="148"/>
    </row>
    <row r="47" spans="19:24">
      <c r="S47" s="148"/>
      <c r="T47" s="148"/>
      <c r="U47" s="148"/>
      <c r="V47" s="148"/>
      <c r="W47" s="148"/>
      <c r="X47" s="148"/>
    </row>
    <row r="48" spans="19:24">
      <c r="S48" s="148"/>
      <c r="T48" s="148"/>
      <c r="U48" s="148"/>
      <c r="V48" s="148"/>
      <c r="W48" s="148"/>
      <c r="X48" s="148"/>
    </row>
    <row r="49" spans="19:24">
      <c r="S49" s="148"/>
      <c r="T49" s="148"/>
      <c r="U49" s="148"/>
      <c r="V49" s="148"/>
      <c r="W49" s="148"/>
      <c r="X49" s="148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G27:H27"/>
    <mergeCell ref="J27:O27"/>
    <mergeCell ref="G28:H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I27:I28"/>
    <mergeCell ref="A27:B28"/>
    <mergeCell ref="S32:X49"/>
    <mergeCell ref="D27:F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9"/>
  <sheetViews>
    <sheetView workbookViewId="0">
      <selection activeCell="A1" sqref="$A1:$XFD104857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ht="24.95" customHeight="1" spans="1:20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  <c r="R4" s="1"/>
      <c r="S4" s="1"/>
      <c r="T4" s="1"/>
    </row>
    <row r="5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="2" customFormat="1" ht="33.75" customHeight="1" spans="1:20">
      <c r="A7" s="21">
        <v>1</v>
      </c>
      <c r="B7" s="22">
        <v>42781</v>
      </c>
      <c r="C7" s="23" t="s">
        <v>36</v>
      </c>
      <c r="D7" s="24">
        <v>2100000</v>
      </c>
      <c r="E7" s="25">
        <v>42779</v>
      </c>
      <c r="F7" s="24">
        <v>2100000</v>
      </c>
      <c r="G7" s="24">
        <v>1137052</v>
      </c>
      <c r="H7" s="26">
        <v>0.02</v>
      </c>
      <c r="I7" s="90">
        <f>D7*0.02</f>
        <v>42000</v>
      </c>
      <c r="J7" s="91" t="s">
        <v>37</v>
      </c>
      <c r="K7" s="90">
        <v>630</v>
      </c>
      <c r="L7" s="92">
        <v>200000</v>
      </c>
      <c r="M7" s="93" t="s">
        <v>38</v>
      </c>
      <c r="N7" s="94" t="s">
        <v>39</v>
      </c>
      <c r="O7" s="90">
        <f>D7-I7-K7-K8-L7-L8-O8</f>
        <v>651306.65</v>
      </c>
      <c r="P7" s="95"/>
      <c r="S7" s="141"/>
      <c r="T7" s="141"/>
    </row>
    <row r="8" s="2" customFormat="1" ht="59" customHeight="1" spans="1:20">
      <c r="A8" s="21"/>
      <c r="B8" s="22"/>
      <c r="C8" s="23"/>
      <c r="D8" s="24"/>
      <c r="E8" s="25"/>
      <c r="F8" s="24"/>
      <c r="G8" s="24"/>
      <c r="H8" s="26"/>
      <c r="I8" s="90"/>
      <c r="J8" s="91" t="s">
        <v>40</v>
      </c>
      <c r="K8" s="90">
        <v>5563.35</v>
      </c>
      <c r="L8" s="96">
        <v>500</v>
      </c>
      <c r="M8" s="94" t="s">
        <v>41</v>
      </c>
      <c r="N8" s="97" t="s">
        <v>42</v>
      </c>
      <c r="O8" s="96">
        <v>1200000</v>
      </c>
      <c r="P8" s="95"/>
      <c r="S8" s="141"/>
      <c r="T8" s="141"/>
    </row>
    <row r="9" ht="15" customHeight="1" spans="1:18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R9" s="1"/>
    </row>
    <row r="10" s="3" customFormat="1" ht="28.5" customHeight="1" spans="1:20">
      <c r="A10" s="33">
        <v>2</v>
      </c>
      <c r="B10" s="34" t="s">
        <v>64</v>
      </c>
      <c r="C10" s="35"/>
      <c r="D10" s="36"/>
      <c r="E10" s="37"/>
      <c r="F10" s="36"/>
      <c r="G10" s="36"/>
      <c r="H10" s="38"/>
      <c r="I10" s="102"/>
      <c r="J10" s="103"/>
      <c r="K10" s="102"/>
      <c r="L10" s="92">
        <v>-200000</v>
      </c>
      <c r="M10" s="93" t="s">
        <v>65</v>
      </c>
      <c r="N10" s="19" t="s">
        <v>66</v>
      </c>
      <c r="O10" s="104">
        <v>199600</v>
      </c>
      <c r="P10" s="105"/>
      <c r="S10" s="142"/>
      <c r="T10" s="142"/>
    </row>
    <row r="11" ht="20.1" customHeight="1" spans="1:18">
      <c r="A11" s="39"/>
      <c r="B11" s="40"/>
      <c r="C11" s="41"/>
      <c r="D11" s="42"/>
      <c r="E11" s="43"/>
      <c r="F11" s="42"/>
      <c r="G11" s="42"/>
      <c r="H11" s="32"/>
      <c r="I11" s="98"/>
      <c r="J11" s="106"/>
      <c r="K11" s="98"/>
      <c r="L11" s="30"/>
      <c r="M11" s="52"/>
      <c r="N11" s="52" t="s">
        <v>39</v>
      </c>
      <c r="O11" s="98">
        <v>400</v>
      </c>
      <c r="P11" s="85"/>
      <c r="R11" s="1"/>
    </row>
    <row r="12" ht="9" customHeight="1" spans="1:18">
      <c r="A12" s="39"/>
      <c r="B12" s="44"/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R12" s="1"/>
    </row>
    <row r="13" s="3" customFormat="1" ht="29" customHeight="1" spans="1:20">
      <c r="A13" s="33">
        <v>3</v>
      </c>
      <c r="B13" s="45">
        <v>43021</v>
      </c>
      <c r="C13" s="35" t="s">
        <v>36</v>
      </c>
      <c r="D13" s="36">
        <v>300000</v>
      </c>
      <c r="E13" s="37">
        <v>43020</v>
      </c>
      <c r="F13" s="36">
        <v>300000</v>
      </c>
      <c r="G13" s="36">
        <v>1063795</v>
      </c>
      <c r="H13" s="38">
        <v>0.02</v>
      </c>
      <c r="I13" s="102">
        <f>D13*0.02</f>
        <v>6000</v>
      </c>
      <c r="J13" s="107"/>
      <c r="K13" s="102">
        <v>0</v>
      </c>
      <c r="L13" s="36">
        <v>650</v>
      </c>
      <c r="M13" s="108"/>
      <c r="N13" s="109" t="s">
        <v>68</v>
      </c>
      <c r="O13" s="110">
        <v>163194.5</v>
      </c>
      <c r="P13" s="105"/>
      <c r="S13" s="142"/>
      <c r="T13" s="142"/>
    </row>
    <row r="14" ht="28" customHeight="1" spans="1:18">
      <c r="A14" s="39"/>
      <c r="B14" s="40"/>
      <c r="C14" s="35"/>
      <c r="D14" s="36"/>
      <c r="E14" s="37"/>
      <c r="F14" s="36"/>
      <c r="G14" s="36"/>
      <c r="H14" s="3"/>
      <c r="I14" s="102"/>
      <c r="J14" s="111" t="s">
        <v>69</v>
      </c>
      <c r="K14" s="98"/>
      <c r="L14" s="92">
        <v>30000</v>
      </c>
      <c r="M14" s="93" t="s">
        <v>70</v>
      </c>
      <c r="N14" s="109" t="s">
        <v>39</v>
      </c>
      <c r="O14" s="112">
        <f>D13-I13-L13-L14-O13</f>
        <v>100155.5</v>
      </c>
      <c r="P14" s="85"/>
      <c r="R14" s="1"/>
    </row>
    <row r="15" ht="20" customHeight="1" spans="1:20">
      <c r="A15" s="39"/>
      <c r="B15" s="44" t="s">
        <v>1</v>
      </c>
      <c r="C15" s="41"/>
      <c r="D15" s="42"/>
      <c r="E15" s="43"/>
      <c r="F15" s="42"/>
      <c r="G15" s="42"/>
      <c r="H15" s="32"/>
      <c r="I15" s="98"/>
      <c r="J15" s="106"/>
      <c r="K15" s="98"/>
      <c r="L15" s="30"/>
      <c r="M15" s="52"/>
      <c r="N15" s="52"/>
      <c r="O15" s="101"/>
      <c r="P15" s="85"/>
      <c r="R15" s="1"/>
      <c r="S15" s="1"/>
      <c r="T15" s="1"/>
    </row>
    <row r="16" ht="29" customHeight="1" spans="1:20">
      <c r="A16" s="39">
        <v>4</v>
      </c>
      <c r="B16" s="153" t="s">
        <v>75</v>
      </c>
      <c r="C16" s="41"/>
      <c r="D16" s="42"/>
      <c r="E16" s="43"/>
      <c r="F16" s="42"/>
      <c r="G16" s="42"/>
      <c r="H16" s="32"/>
      <c r="I16" s="98"/>
      <c r="J16" s="106"/>
      <c r="K16" s="98"/>
      <c r="L16" s="92">
        <v>-30000</v>
      </c>
      <c r="M16" s="93" t="s">
        <v>65</v>
      </c>
      <c r="N16" s="52" t="s">
        <v>76</v>
      </c>
      <c r="O16" s="155">
        <v>30000</v>
      </c>
      <c r="P16" s="85"/>
      <c r="R16" s="143"/>
      <c r="S16" s="143"/>
      <c r="T16" s="143"/>
    </row>
    <row r="17" ht="20" customHeight="1" spans="1:20">
      <c r="A17" s="39"/>
      <c r="B17" s="40"/>
      <c r="C17" s="41"/>
      <c r="D17" s="42"/>
      <c r="E17" s="43"/>
      <c r="F17" s="42"/>
      <c r="G17" s="42"/>
      <c r="H17" s="32"/>
      <c r="I17" s="98"/>
      <c r="J17" s="106"/>
      <c r="K17" s="98"/>
      <c r="L17" s="30"/>
      <c r="M17" s="52"/>
      <c r="N17" s="52"/>
      <c r="O17" s="101"/>
      <c r="P17" s="85"/>
      <c r="R17" s="143"/>
      <c r="S17" s="143"/>
      <c r="T17" s="143"/>
    </row>
    <row r="18" ht="20" customHeight="1" spans="1:20">
      <c r="A18" s="39"/>
      <c r="B18" s="40"/>
      <c r="C18" s="41"/>
      <c r="D18" s="50"/>
      <c r="E18" s="51"/>
      <c r="F18" s="154" t="s">
        <v>77</v>
      </c>
      <c r="G18" s="50"/>
      <c r="H18" s="32"/>
      <c r="I18" s="98"/>
      <c r="J18" s="106"/>
      <c r="K18" s="98"/>
      <c r="L18" s="30"/>
      <c r="M18" s="52"/>
      <c r="N18" s="52"/>
      <c r="O18" s="101"/>
      <c r="P18" s="85"/>
      <c r="R18" s="143"/>
      <c r="S18" s="143"/>
      <c r="T18" s="143"/>
    </row>
    <row r="19" ht="20" customHeight="1" spans="1:20">
      <c r="A19" s="39"/>
      <c r="B19" s="40"/>
      <c r="C19" s="41"/>
      <c r="D19" s="50"/>
      <c r="E19" s="51"/>
      <c r="F19" s="50"/>
      <c r="G19" s="50"/>
      <c r="H19" s="32"/>
      <c r="I19" s="98"/>
      <c r="J19" s="106"/>
      <c r="K19" s="98"/>
      <c r="L19" s="30"/>
      <c r="M19" s="52"/>
      <c r="N19" s="52"/>
      <c r="O19" s="101"/>
      <c r="P19" s="85"/>
      <c r="R19" s="143"/>
      <c r="S19" s="143"/>
      <c r="T19" s="143"/>
    </row>
    <row r="20" ht="20" customHeight="1" spans="1:20">
      <c r="A20" s="39"/>
      <c r="B20" s="40"/>
      <c r="C20" s="41"/>
      <c r="D20" s="42"/>
      <c r="E20" s="43"/>
      <c r="F20" s="42"/>
      <c r="G20" s="42"/>
      <c r="H20" s="32"/>
      <c r="I20" s="98"/>
      <c r="J20" s="106"/>
      <c r="K20" s="98"/>
      <c r="L20" s="30"/>
      <c r="M20" s="52"/>
      <c r="N20" s="52"/>
      <c r="O20" s="101"/>
      <c r="P20" s="85"/>
      <c r="R20" s="143"/>
      <c r="S20" s="143"/>
      <c r="T20" s="143"/>
    </row>
    <row r="21" ht="20" customHeight="1" spans="1:20">
      <c r="A21" s="39"/>
      <c r="B21" s="40"/>
      <c r="C21" s="41"/>
      <c r="D21" s="42"/>
      <c r="E21" s="43"/>
      <c r="F21" s="42"/>
      <c r="G21" s="42"/>
      <c r="H21" s="32"/>
      <c r="I21" s="98"/>
      <c r="J21" s="106"/>
      <c r="K21" s="98"/>
      <c r="L21" s="30"/>
      <c r="M21" s="52"/>
      <c r="N21" s="52"/>
      <c r="O21" s="101"/>
      <c r="P21" s="85"/>
      <c r="R21" s="143"/>
      <c r="S21" s="143"/>
      <c r="T21" s="143"/>
    </row>
    <row r="22" ht="20" customHeight="1" spans="1:16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30"/>
      <c r="M22" s="119"/>
      <c r="N22" s="119"/>
      <c r="O22" s="98"/>
      <c r="P22" s="85"/>
    </row>
    <row r="23" ht="20" customHeight="1" spans="1:19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30"/>
      <c r="M23" s="52"/>
      <c r="N23" s="52"/>
      <c r="O23" s="98"/>
      <c r="P23" s="85"/>
      <c r="Q23" s="57">
        <f>C3-D26</f>
        <v>681982</v>
      </c>
      <c r="R23" s="58"/>
      <c r="S23" s="59"/>
    </row>
    <row r="24" ht="20" customHeight="1" spans="1:19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30"/>
      <c r="M24" s="52"/>
      <c r="N24" s="52"/>
      <c r="O24" s="98"/>
      <c r="P24" s="85"/>
      <c r="Q24" s="63"/>
      <c r="R24" s="64"/>
      <c r="S24" s="65"/>
    </row>
    <row r="25" ht="20" customHeight="1" spans="1:16">
      <c r="A25" s="27"/>
      <c r="B25" s="28"/>
      <c r="C25" s="29"/>
      <c r="D25" s="30"/>
      <c r="E25" s="31"/>
      <c r="F25" s="30"/>
      <c r="G25" s="30"/>
      <c r="H25" s="52"/>
      <c r="I25" s="98"/>
      <c r="J25" s="27"/>
      <c r="K25" s="98"/>
      <c r="L25" s="30"/>
      <c r="M25" s="52"/>
      <c r="N25" s="52"/>
      <c r="O25" s="98"/>
      <c r="P25" s="85"/>
    </row>
    <row r="26" s="3" customFormat="1" ht="20" customHeight="1" spans="1:22">
      <c r="A26" s="53" t="s">
        <v>43</v>
      </c>
      <c r="B26" s="53"/>
      <c r="C26" s="54" t="s">
        <v>44</v>
      </c>
      <c r="D26" s="55">
        <f t="shared" ref="D26:G26" si="0">SUM(D7:D25)</f>
        <v>2400000</v>
      </c>
      <c r="E26" s="54" t="s">
        <v>44</v>
      </c>
      <c r="F26" s="55">
        <f t="shared" si="0"/>
        <v>2400000</v>
      </c>
      <c r="G26" s="55">
        <f t="shared" si="0"/>
        <v>2200847</v>
      </c>
      <c r="H26" s="54" t="s">
        <v>44</v>
      </c>
      <c r="I26" s="55">
        <f t="shared" ref="I26:L26" si="1">SUM(I7:I25)</f>
        <v>48000</v>
      </c>
      <c r="J26" s="54" t="s">
        <v>44</v>
      </c>
      <c r="K26" s="55">
        <f t="shared" si="1"/>
        <v>6193.35</v>
      </c>
      <c r="L26" s="55">
        <f t="shared" si="1"/>
        <v>1150</v>
      </c>
      <c r="M26" s="54" t="s">
        <v>44</v>
      </c>
      <c r="N26" s="54"/>
      <c r="O26" s="55">
        <f>SUM(O7:O25)</f>
        <v>2344656.65</v>
      </c>
      <c r="P26" s="120"/>
      <c r="Q26" s="144" t="e">
        <f>#REF!/C3</f>
        <v>#REF!</v>
      </c>
      <c r="R26" s="4"/>
      <c r="S26" s="4"/>
      <c r="T26" s="4"/>
      <c r="U26" s="1"/>
      <c r="V26" s="1"/>
    </row>
    <row r="27" ht="20" customHeight="1" spans="1:17">
      <c r="A27" s="56" t="s">
        <v>45</v>
      </c>
      <c r="B27" s="56"/>
      <c r="C27" s="27" t="s">
        <v>46</v>
      </c>
      <c r="D27" s="57">
        <f>G27+G28</f>
        <v>30000</v>
      </c>
      <c r="E27" s="58"/>
      <c r="F27" s="59"/>
      <c r="G27" s="60">
        <v>0</v>
      </c>
      <c r="H27" s="61"/>
      <c r="I27" s="121" t="s">
        <v>48</v>
      </c>
      <c r="J27" s="122" t="s">
        <v>71</v>
      </c>
      <c r="K27" s="122"/>
      <c r="L27" s="122"/>
      <c r="M27" s="122"/>
      <c r="N27" s="122"/>
      <c r="O27" s="122"/>
      <c r="P27" s="85"/>
      <c r="Q27" s="145" t="s">
        <v>50</v>
      </c>
    </row>
    <row r="28" ht="26.1" customHeight="1" spans="1:18">
      <c r="A28" s="56"/>
      <c r="B28" s="56"/>
      <c r="C28" s="62" t="s">
        <v>51</v>
      </c>
      <c r="D28" s="63"/>
      <c r="E28" s="64"/>
      <c r="F28" s="65"/>
      <c r="G28" s="60">
        <f>O16</f>
        <v>30000</v>
      </c>
      <c r="H28" s="61"/>
      <c r="I28" s="123"/>
      <c r="J28" s="124" t="s">
        <v>53</v>
      </c>
      <c r="K28" s="125"/>
      <c r="L28" s="125"/>
      <c r="M28" s="125"/>
      <c r="N28" s="125"/>
      <c r="O28" s="126"/>
      <c r="P28" s="85"/>
      <c r="R28" s="1"/>
    </row>
    <row r="29" ht="45" customHeight="1" spans="1:20">
      <c r="A29" s="66" t="s">
        <v>54</v>
      </c>
      <c r="B29" s="8"/>
      <c r="C29" s="67" t="s">
        <v>55</v>
      </c>
      <c r="D29" s="68" t="s">
        <v>56</v>
      </c>
      <c r="E29" s="68"/>
      <c r="F29" s="68"/>
      <c r="G29" s="68"/>
      <c r="H29" s="68"/>
      <c r="I29" s="68"/>
      <c r="J29" s="68" t="s">
        <v>78</v>
      </c>
      <c r="K29" s="68"/>
      <c r="L29" s="68"/>
      <c r="M29" s="68"/>
      <c r="N29" s="68"/>
      <c r="O29" s="127"/>
      <c r="P29" s="85"/>
      <c r="Q29" s="1">
        <f>D26-I26-K26-L26-O26</f>
        <v>0</v>
      </c>
      <c r="R29" s="146"/>
      <c r="S29" s="147"/>
      <c r="T29" s="147"/>
    </row>
    <row r="30" ht="45" customHeight="1" spans="1:16">
      <c r="A30" s="18" t="s">
        <v>58</v>
      </c>
      <c r="B30" s="18"/>
      <c r="C30" s="69" t="s">
        <v>59</v>
      </c>
      <c r="D30" s="70"/>
      <c r="E30" s="70"/>
      <c r="F30" s="70"/>
      <c r="G30" s="70"/>
      <c r="H30" s="70"/>
      <c r="I30" s="70"/>
      <c r="J30" s="128"/>
      <c r="K30" s="128"/>
      <c r="L30" s="128"/>
      <c r="M30" s="128"/>
      <c r="N30" s="128"/>
      <c r="O30" s="129"/>
      <c r="P30" s="85"/>
    </row>
    <row r="31" ht="45" customHeight="1" spans="1:16">
      <c r="A31" s="18" t="s">
        <v>60</v>
      </c>
      <c r="B31" s="18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130"/>
      <c r="P31" s="85"/>
    </row>
    <row r="32" ht="45" customHeight="1" spans="1:24">
      <c r="A32" s="18" t="s">
        <v>61</v>
      </c>
      <c r="B32" s="18"/>
      <c r="C32" s="73" t="s">
        <v>62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131"/>
      <c r="P32" s="85"/>
      <c r="S32" s="148" t="s">
        <v>73</v>
      </c>
      <c r="T32" s="148"/>
      <c r="U32" s="148"/>
      <c r="V32" s="148"/>
      <c r="W32" s="148"/>
      <c r="X32" s="148"/>
    </row>
    <row r="33" ht="42" customHeight="1" spans="1:24">
      <c r="A33" s="66" t="s">
        <v>63</v>
      </c>
      <c r="B33" s="66"/>
      <c r="C33" s="75"/>
      <c r="D33" s="75"/>
      <c r="E33" s="75"/>
      <c r="F33" s="75"/>
      <c r="G33" s="75"/>
      <c r="H33" s="75"/>
      <c r="I33" s="66" t="s">
        <v>74</v>
      </c>
      <c r="J33" s="66"/>
      <c r="K33" s="75"/>
      <c r="L33" s="75"/>
      <c r="M33" s="75"/>
      <c r="N33" s="75"/>
      <c r="O33" s="75"/>
      <c r="P33" s="85"/>
      <c r="S33" s="148"/>
      <c r="T33" s="148"/>
      <c r="U33" s="148"/>
      <c r="V33" s="148"/>
      <c r="W33" s="148"/>
      <c r="X33" s="148"/>
    </row>
    <row r="34" spans="19:24">
      <c r="S34" s="148"/>
      <c r="T34" s="148"/>
      <c r="U34" s="148"/>
      <c r="V34" s="148"/>
      <c r="W34" s="148"/>
      <c r="X34" s="148"/>
    </row>
    <row r="35" spans="19:24">
      <c r="S35" s="148"/>
      <c r="T35" s="148"/>
      <c r="U35" s="148"/>
      <c r="V35" s="148"/>
      <c r="W35" s="148"/>
      <c r="X35" s="148"/>
    </row>
    <row r="36" s="4" customFormat="1" spans="19:24">
      <c r="S36" s="148"/>
      <c r="T36" s="148"/>
      <c r="U36" s="148"/>
      <c r="V36" s="148"/>
      <c r="W36" s="148"/>
      <c r="X36" s="148"/>
    </row>
    <row r="37" s="4" customFormat="1" spans="17:24">
      <c r="Q37" s="1"/>
      <c r="S37" s="148"/>
      <c r="T37" s="148"/>
      <c r="U37" s="148"/>
      <c r="V37" s="148"/>
      <c r="W37" s="148"/>
      <c r="X37" s="148"/>
    </row>
    <row r="38" spans="2:24">
      <c r="B38"/>
      <c r="D38"/>
      <c r="S38" s="148"/>
      <c r="T38" s="148"/>
      <c r="U38" s="148"/>
      <c r="V38" s="148"/>
      <c r="W38" s="148"/>
      <c r="X38" s="148"/>
    </row>
    <row r="39" spans="19:24">
      <c r="S39" s="148"/>
      <c r="T39" s="148"/>
      <c r="U39" s="148"/>
      <c r="V39" s="148"/>
      <c r="W39" s="148"/>
      <c r="X39" s="148"/>
    </row>
    <row r="40" spans="19:24">
      <c r="S40" s="148"/>
      <c r="T40" s="148"/>
      <c r="U40" s="148"/>
      <c r="V40" s="148"/>
      <c r="W40" s="148"/>
      <c r="X40" s="148"/>
    </row>
    <row r="41" spans="19:24">
      <c r="S41" s="148"/>
      <c r="T41" s="148"/>
      <c r="U41" s="148"/>
      <c r="V41" s="148"/>
      <c r="W41" s="148"/>
      <c r="X41" s="148"/>
    </row>
    <row r="42" spans="19:24">
      <c r="S42" s="148"/>
      <c r="T42" s="148"/>
      <c r="U42" s="148"/>
      <c r="V42" s="148"/>
      <c r="W42" s="148"/>
      <c r="X42" s="148"/>
    </row>
    <row r="43" spans="19:24">
      <c r="S43" s="148"/>
      <c r="T43" s="148"/>
      <c r="U43" s="148"/>
      <c r="V43" s="148"/>
      <c r="W43" s="148"/>
      <c r="X43" s="148"/>
    </row>
    <row r="44" spans="19:24">
      <c r="S44" s="148"/>
      <c r="T44" s="148"/>
      <c r="U44" s="148"/>
      <c r="V44" s="148"/>
      <c r="W44" s="148"/>
      <c r="X44" s="148"/>
    </row>
    <row r="45" spans="19:24">
      <c r="S45" s="148"/>
      <c r="T45" s="148"/>
      <c r="U45" s="148"/>
      <c r="V45" s="148"/>
      <c r="W45" s="148"/>
      <c r="X45" s="148"/>
    </row>
    <row r="46" spans="19:24">
      <c r="S46" s="148"/>
      <c r="T46" s="148"/>
      <c r="U46" s="148"/>
      <c r="V46" s="148"/>
      <c r="W46" s="148"/>
      <c r="X46" s="148"/>
    </row>
    <row r="47" spans="19:24">
      <c r="S47" s="148"/>
      <c r="T47" s="148"/>
      <c r="U47" s="148"/>
      <c r="V47" s="148"/>
      <c r="W47" s="148"/>
      <c r="X47" s="148"/>
    </row>
    <row r="48" spans="19:24">
      <c r="S48" s="148"/>
      <c r="T48" s="148"/>
      <c r="U48" s="148"/>
      <c r="V48" s="148"/>
      <c r="W48" s="148"/>
      <c r="X48" s="148"/>
    </row>
    <row r="49" spans="19:24">
      <c r="S49" s="148"/>
      <c r="T49" s="148"/>
      <c r="U49" s="148"/>
      <c r="V49" s="148"/>
      <c r="W49" s="148"/>
      <c r="X49" s="148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G27:H27"/>
    <mergeCell ref="J27:O27"/>
    <mergeCell ref="G28:H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I27:I28"/>
    <mergeCell ref="A27:B28"/>
    <mergeCell ref="D27:F28"/>
    <mergeCell ref="S32:X49"/>
    <mergeCell ref="Q23:S24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9"/>
  <sheetViews>
    <sheetView tabSelected="1" workbookViewId="0">
      <selection activeCell="O24" sqref="O24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1" customWidth="1"/>
    <col min="9" max="9" width="9.75" style="6" customWidth="1"/>
    <col min="10" max="10" width="4.125" style="1" customWidth="1"/>
    <col min="11" max="11" width="7.125" style="6" customWidth="1"/>
    <col min="12" max="12" width="10.125" style="6" customWidth="1"/>
    <col min="13" max="14" width="5.5" style="1" customWidth="1"/>
    <col min="15" max="15" width="10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6"/>
      <c r="Q1" s="44" t="s">
        <v>1</v>
      </c>
      <c r="R1" s="4"/>
      <c r="S1" s="4"/>
      <c r="T1" s="4"/>
    </row>
    <row r="2" s="1" customFormat="1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77"/>
      <c r="L2" s="8" t="s">
        <v>4</v>
      </c>
      <c r="M2" s="9"/>
      <c r="N2" s="78" t="s">
        <v>5</v>
      </c>
      <c r="O2" s="79"/>
      <c r="P2" s="80"/>
      <c r="Q2" s="80"/>
      <c r="R2" s="132"/>
      <c r="S2" s="132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s="1" customFormat="1" ht="24.95" customHeight="1" spans="1:36">
      <c r="A3" s="8" t="s">
        <v>6</v>
      </c>
      <c r="B3" s="9"/>
      <c r="C3" s="12">
        <v>3081982</v>
      </c>
      <c r="D3" s="13"/>
      <c r="E3" s="13"/>
      <c r="F3" s="14"/>
      <c r="G3" s="15" t="s">
        <v>7</v>
      </c>
      <c r="H3" s="16" t="s">
        <v>8</v>
      </c>
      <c r="I3" s="81"/>
      <c r="J3" s="81"/>
      <c r="K3" s="82"/>
      <c r="L3" s="8" t="s">
        <v>9</v>
      </c>
      <c r="M3" s="9"/>
      <c r="N3" s="83" t="s">
        <v>10</v>
      </c>
      <c r="O3" s="84"/>
      <c r="P3" s="85"/>
      <c r="Q3" s="133" t="s">
        <v>5</v>
      </c>
      <c r="R3" s="134">
        <v>96</v>
      </c>
      <c r="S3" s="134">
        <v>4460</v>
      </c>
      <c r="T3" s="135" t="s">
        <v>3</v>
      </c>
      <c r="U3" s="136" t="s">
        <v>8</v>
      </c>
      <c r="V3" s="137">
        <v>3081982</v>
      </c>
      <c r="W3" s="138" t="s">
        <v>11</v>
      </c>
      <c r="X3" s="139" t="s">
        <v>12</v>
      </c>
      <c r="Y3" s="149" t="s">
        <v>13</v>
      </c>
      <c r="Z3" s="138" t="s">
        <v>14</v>
      </c>
      <c r="AA3" s="138" t="s">
        <v>10</v>
      </c>
      <c r="AB3" s="150" t="s">
        <v>15</v>
      </c>
      <c r="AC3" s="151" t="s">
        <v>16</v>
      </c>
      <c r="AD3" s="152" t="s">
        <v>17</v>
      </c>
      <c r="AE3" s="85"/>
      <c r="AF3" s="85"/>
      <c r="AG3" s="85"/>
      <c r="AH3" s="85"/>
      <c r="AI3" s="85"/>
      <c r="AJ3" s="85"/>
    </row>
    <row r="4" s="1" customFormat="1" ht="24.95" customHeight="1" spans="1:17">
      <c r="A4" s="8" t="s">
        <v>18</v>
      </c>
      <c r="B4" s="9"/>
      <c r="C4" s="8"/>
      <c r="D4" s="17"/>
      <c r="E4" s="17"/>
      <c r="F4" s="9"/>
      <c r="G4" s="15" t="s">
        <v>19</v>
      </c>
      <c r="H4" s="12"/>
      <c r="I4" s="13"/>
      <c r="J4" s="13"/>
      <c r="K4" s="14"/>
      <c r="L4" s="8" t="s">
        <v>20</v>
      </c>
      <c r="M4" s="9"/>
      <c r="N4" s="86">
        <v>4460</v>
      </c>
      <c r="O4" s="87"/>
      <c r="P4" s="85"/>
      <c r="Q4" s="140"/>
    </row>
    <row r="5" s="1" customFormat="1" ht="24.95" customHeight="1" spans="1:37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88" t="s">
        <v>28</v>
      </c>
      <c r="O5" s="88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</row>
    <row r="6" s="1" customFormat="1" ht="24.95" customHeight="1" spans="1:37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9" t="s">
        <v>31</v>
      </c>
      <c r="L6" s="19" t="s">
        <v>31</v>
      </c>
      <c r="M6" s="18" t="s">
        <v>34</v>
      </c>
      <c r="N6" s="88" t="s">
        <v>35</v>
      </c>
      <c r="O6" s="88" t="s">
        <v>31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</row>
    <row r="7" s="2" customFormat="1" ht="33.75" customHeight="1" spans="1:20">
      <c r="A7" s="21">
        <v>1</v>
      </c>
      <c r="B7" s="22">
        <v>42781</v>
      </c>
      <c r="C7" s="23" t="s">
        <v>36</v>
      </c>
      <c r="D7" s="24">
        <v>2100000</v>
      </c>
      <c r="E7" s="25">
        <v>42779</v>
      </c>
      <c r="F7" s="24">
        <v>2100000</v>
      </c>
      <c r="G7" s="24">
        <v>1137052</v>
      </c>
      <c r="H7" s="26">
        <v>0.02</v>
      </c>
      <c r="I7" s="90">
        <f>D7*0.02</f>
        <v>42000</v>
      </c>
      <c r="J7" s="91" t="s">
        <v>37</v>
      </c>
      <c r="K7" s="90">
        <v>630</v>
      </c>
      <c r="L7" s="92">
        <v>200000</v>
      </c>
      <c r="M7" s="93" t="s">
        <v>38</v>
      </c>
      <c r="N7" s="94" t="s">
        <v>39</v>
      </c>
      <c r="O7" s="90">
        <f>D7-I7-K7-K8-L7-L8-O8</f>
        <v>651306.65</v>
      </c>
      <c r="P7" s="95"/>
      <c r="S7" s="141"/>
      <c r="T7" s="141"/>
    </row>
    <row r="8" s="2" customFormat="1" ht="59" customHeight="1" spans="1:20">
      <c r="A8" s="21"/>
      <c r="B8" s="22"/>
      <c r="C8" s="23"/>
      <c r="D8" s="24"/>
      <c r="E8" s="25"/>
      <c r="F8" s="24"/>
      <c r="G8" s="24"/>
      <c r="H8" s="26"/>
      <c r="I8" s="90"/>
      <c r="J8" s="91" t="s">
        <v>40</v>
      </c>
      <c r="K8" s="90">
        <v>5563.35</v>
      </c>
      <c r="L8" s="96">
        <v>500</v>
      </c>
      <c r="M8" s="94" t="s">
        <v>41</v>
      </c>
      <c r="N8" s="97" t="s">
        <v>42</v>
      </c>
      <c r="O8" s="96">
        <v>1200000</v>
      </c>
      <c r="P8" s="95"/>
      <c r="S8" s="141"/>
      <c r="T8" s="141"/>
    </row>
    <row r="9" s="1" customFormat="1" ht="15" customHeight="1" spans="1:20">
      <c r="A9" s="27"/>
      <c r="B9" s="28"/>
      <c r="C9" s="29"/>
      <c r="D9" s="30"/>
      <c r="E9" s="31"/>
      <c r="F9" s="30"/>
      <c r="G9" s="30"/>
      <c r="H9" s="32"/>
      <c r="I9" s="98"/>
      <c r="J9" s="27"/>
      <c r="K9" s="98"/>
      <c r="L9" s="30"/>
      <c r="M9" s="99"/>
      <c r="N9" s="100"/>
      <c r="O9" s="101"/>
      <c r="P9" s="85"/>
      <c r="S9" s="4"/>
      <c r="T9" s="4"/>
    </row>
    <row r="10" s="3" customFormat="1" ht="28.5" customHeight="1" spans="1:20">
      <c r="A10" s="33">
        <v>2</v>
      </c>
      <c r="B10" s="34" t="s">
        <v>64</v>
      </c>
      <c r="C10" s="35"/>
      <c r="D10" s="36"/>
      <c r="E10" s="37"/>
      <c r="F10" s="36"/>
      <c r="G10" s="36"/>
      <c r="H10" s="38"/>
      <c r="I10" s="102"/>
      <c r="J10" s="103"/>
      <c r="K10" s="102"/>
      <c r="L10" s="92">
        <v>-200000</v>
      </c>
      <c r="M10" s="93" t="s">
        <v>65</v>
      </c>
      <c r="N10" s="19" t="s">
        <v>66</v>
      </c>
      <c r="O10" s="104">
        <v>199600</v>
      </c>
      <c r="P10" s="105"/>
      <c r="S10" s="142"/>
      <c r="T10" s="142"/>
    </row>
    <row r="11" s="1" customFormat="1" ht="20.1" customHeight="1" spans="1:20">
      <c r="A11" s="39"/>
      <c r="B11" s="40"/>
      <c r="C11" s="41"/>
      <c r="D11" s="42"/>
      <c r="E11" s="43"/>
      <c r="F11" s="42"/>
      <c r="G11" s="42"/>
      <c r="H11" s="32"/>
      <c r="I11" s="98"/>
      <c r="J11" s="106"/>
      <c r="K11" s="98"/>
      <c r="L11" s="30"/>
      <c r="M11" s="52"/>
      <c r="N11" s="52" t="s">
        <v>39</v>
      </c>
      <c r="O11" s="98">
        <v>400</v>
      </c>
      <c r="P11" s="85"/>
      <c r="S11" s="4"/>
      <c r="T11" s="4"/>
    </row>
    <row r="12" s="1" customFormat="1" ht="9" customHeight="1" spans="1:20">
      <c r="A12" s="39"/>
      <c r="B12" s="44"/>
      <c r="C12" s="41"/>
      <c r="D12" s="42"/>
      <c r="E12" s="43"/>
      <c r="F12" s="42"/>
      <c r="G12" s="42"/>
      <c r="H12" s="32"/>
      <c r="I12" s="98"/>
      <c r="J12" s="106"/>
      <c r="K12" s="98"/>
      <c r="L12" s="30"/>
      <c r="M12" s="52"/>
      <c r="N12" s="52"/>
      <c r="O12" s="101"/>
      <c r="P12" s="85"/>
      <c r="S12" s="4"/>
      <c r="T12" s="4"/>
    </row>
    <row r="13" s="3" customFormat="1" ht="29" customHeight="1" spans="1:20">
      <c r="A13" s="33">
        <v>3</v>
      </c>
      <c r="B13" s="45">
        <v>43021</v>
      </c>
      <c r="C13" s="35" t="s">
        <v>36</v>
      </c>
      <c r="D13" s="36">
        <v>300000</v>
      </c>
      <c r="E13" s="37">
        <v>43020</v>
      </c>
      <c r="F13" s="36">
        <v>300000</v>
      </c>
      <c r="G13" s="36">
        <v>1063795</v>
      </c>
      <c r="H13" s="38">
        <v>0.02</v>
      </c>
      <c r="I13" s="102">
        <f>D13*0.02</f>
        <v>6000</v>
      </c>
      <c r="J13" s="107"/>
      <c r="K13" s="102">
        <v>0</v>
      </c>
      <c r="L13" s="36">
        <v>650</v>
      </c>
      <c r="M13" s="108"/>
      <c r="N13" s="109" t="s">
        <v>68</v>
      </c>
      <c r="O13" s="110">
        <v>163194.5</v>
      </c>
      <c r="P13" s="105"/>
      <c r="S13" s="142"/>
      <c r="T13" s="142"/>
    </row>
    <row r="14" s="1" customFormat="1" ht="28" customHeight="1" spans="1:20">
      <c r="A14" s="39"/>
      <c r="B14" s="40"/>
      <c r="C14" s="35"/>
      <c r="D14" s="36"/>
      <c r="E14" s="37"/>
      <c r="F14" s="36"/>
      <c r="G14" s="36"/>
      <c r="H14" s="3"/>
      <c r="I14" s="102"/>
      <c r="J14" s="111" t="s">
        <v>69</v>
      </c>
      <c r="K14" s="98"/>
      <c r="L14" s="92">
        <v>30000</v>
      </c>
      <c r="M14" s="93" t="s">
        <v>70</v>
      </c>
      <c r="N14" s="109" t="s">
        <v>39</v>
      </c>
      <c r="O14" s="112">
        <f>D13-I13-L13-L14-O13</f>
        <v>100155.5</v>
      </c>
      <c r="P14" s="85"/>
      <c r="S14" s="4"/>
      <c r="T14" s="4"/>
    </row>
    <row r="15" s="1" customFormat="1" ht="20" customHeight="1" spans="1:16">
      <c r="A15" s="39"/>
      <c r="B15" s="44"/>
      <c r="C15" s="41"/>
      <c r="D15" s="42"/>
      <c r="E15" s="43"/>
      <c r="F15" s="42"/>
      <c r="G15" s="42"/>
      <c r="H15" s="32"/>
      <c r="I15" s="98"/>
      <c r="J15" s="106"/>
      <c r="K15" s="98"/>
      <c r="L15" s="30"/>
      <c r="M15" s="52"/>
      <c r="N15" s="52"/>
      <c r="O15" s="101"/>
      <c r="P15" s="85"/>
    </row>
    <row r="16" s="1" customFormat="1" ht="29" customHeight="1" spans="1:20">
      <c r="A16" s="21">
        <v>4</v>
      </c>
      <c r="B16" s="46" t="s">
        <v>75</v>
      </c>
      <c r="C16" s="23"/>
      <c r="D16" s="24"/>
      <c r="E16" s="25"/>
      <c r="F16" s="24"/>
      <c r="G16" s="24"/>
      <c r="H16" s="26"/>
      <c r="I16" s="90"/>
      <c r="J16" s="113"/>
      <c r="K16" s="90"/>
      <c r="L16" s="114">
        <v>-30000</v>
      </c>
      <c r="M16" s="88" t="s">
        <v>65</v>
      </c>
      <c r="N16" s="94" t="s">
        <v>76</v>
      </c>
      <c r="O16" s="115">
        <v>30000</v>
      </c>
      <c r="P16" s="85"/>
      <c r="R16" s="143"/>
      <c r="S16" s="143"/>
      <c r="T16" s="143"/>
    </row>
    <row r="17" s="1" customFormat="1" ht="20" customHeight="1" spans="1:20">
      <c r="A17" s="21"/>
      <c r="B17" s="22"/>
      <c r="C17" s="23"/>
      <c r="D17" s="24"/>
      <c r="E17" s="25"/>
      <c r="F17" s="24"/>
      <c r="G17" s="24"/>
      <c r="H17" s="26"/>
      <c r="I17" s="90"/>
      <c r="J17" s="113"/>
      <c r="K17" s="90"/>
      <c r="L17" s="96"/>
      <c r="M17" s="94"/>
      <c r="N17" s="94"/>
      <c r="O17" s="116"/>
      <c r="P17" s="85"/>
      <c r="R17" s="143"/>
      <c r="S17" s="143"/>
      <c r="T17" s="143"/>
    </row>
    <row r="18" s="1" customFormat="1" ht="20" customHeight="1" spans="1:20">
      <c r="A18" s="21"/>
      <c r="B18" s="22"/>
      <c r="C18" s="23"/>
      <c r="D18" s="47"/>
      <c r="E18" s="48"/>
      <c r="F18" s="49" t="s">
        <v>77</v>
      </c>
      <c r="G18" s="47"/>
      <c r="H18" s="26"/>
      <c r="I18" s="90"/>
      <c r="J18" s="113"/>
      <c r="K18" s="90"/>
      <c r="L18" s="117">
        <v>412</v>
      </c>
      <c r="M18" s="118" t="s">
        <v>79</v>
      </c>
      <c r="N18" s="94"/>
      <c r="O18" s="116"/>
      <c r="P18" s="85"/>
      <c r="R18" s="143"/>
      <c r="S18" s="143"/>
      <c r="T18" s="143"/>
    </row>
    <row r="19" s="1" customFormat="1" ht="20" customHeight="1" spans="1:20">
      <c r="A19" s="39"/>
      <c r="B19" s="40"/>
      <c r="C19" s="41"/>
      <c r="D19" s="50"/>
      <c r="E19" s="51"/>
      <c r="F19" s="50"/>
      <c r="G19" s="50"/>
      <c r="H19" s="32"/>
      <c r="I19" s="98"/>
      <c r="J19" s="106"/>
      <c r="K19" s="98"/>
      <c r="L19" s="117">
        <v>197</v>
      </c>
      <c r="M19" s="118" t="s">
        <v>80</v>
      </c>
      <c r="N19" s="52"/>
      <c r="O19" s="101"/>
      <c r="P19" s="85"/>
      <c r="R19" s="143"/>
      <c r="S19" s="143"/>
      <c r="T19" s="143"/>
    </row>
    <row r="20" s="1" customFormat="1" ht="20" customHeight="1" spans="1:20">
      <c r="A20" s="39">
        <v>5</v>
      </c>
      <c r="B20" s="40">
        <v>44266</v>
      </c>
      <c r="C20" s="41" t="s">
        <v>36</v>
      </c>
      <c r="D20" s="42">
        <v>300000</v>
      </c>
      <c r="E20" s="43"/>
      <c r="F20" s="42"/>
      <c r="G20" s="42"/>
      <c r="H20" s="32"/>
      <c r="I20" s="98"/>
      <c r="J20" s="106"/>
      <c r="K20" s="98"/>
      <c r="L20" s="117">
        <v>774</v>
      </c>
      <c r="M20" s="118" t="s">
        <v>81</v>
      </c>
      <c r="N20" s="52" t="s">
        <v>82</v>
      </c>
      <c r="O20" s="101">
        <v>141237.24</v>
      </c>
      <c r="P20" s="85" t="s">
        <v>83</v>
      </c>
      <c r="R20" s="143"/>
      <c r="S20" s="143"/>
      <c r="T20" s="143"/>
    </row>
    <row r="21" s="1" customFormat="1" ht="20" customHeight="1" spans="1:20">
      <c r="A21" s="39"/>
      <c r="B21" s="40"/>
      <c r="C21" s="41"/>
      <c r="D21" s="42"/>
      <c r="E21" s="43"/>
      <c r="F21" s="42"/>
      <c r="G21" s="42"/>
      <c r="H21" s="32"/>
      <c r="I21" s="98"/>
      <c r="J21" s="106"/>
      <c r="K21" s="98"/>
      <c r="L21" s="117">
        <v>436</v>
      </c>
      <c r="M21" s="118" t="s">
        <v>84</v>
      </c>
      <c r="N21" s="52"/>
      <c r="O21" s="101"/>
      <c r="P21" s="85"/>
      <c r="R21" s="143"/>
      <c r="S21" s="143"/>
      <c r="T21" s="143"/>
    </row>
    <row r="22" s="1" customFormat="1" ht="20" customHeight="1" spans="1:20">
      <c r="A22" s="27"/>
      <c r="B22" s="28"/>
      <c r="C22" s="29"/>
      <c r="D22" s="30"/>
      <c r="E22" s="31"/>
      <c r="F22" s="30"/>
      <c r="G22" s="30"/>
      <c r="H22" s="52"/>
      <c r="I22" s="98"/>
      <c r="J22" s="27"/>
      <c r="K22" s="98"/>
      <c r="L22" s="117">
        <v>344</v>
      </c>
      <c r="M22" s="118" t="s">
        <v>85</v>
      </c>
      <c r="N22" s="119"/>
      <c r="O22" s="98"/>
      <c r="P22" s="85"/>
      <c r="R22" s="4"/>
      <c r="S22" s="4"/>
      <c r="T22" s="4"/>
    </row>
    <row r="23" s="1" customFormat="1" ht="20" customHeight="1" spans="1:20">
      <c r="A23" s="27"/>
      <c r="B23" s="28"/>
      <c r="C23" s="29"/>
      <c r="D23" s="30"/>
      <c r="E23" s="31"/>
      <c r="F23" s="30"/>
      <c r="G23" s="30"/>
      <c r="H23" s="52"/>
      <c r="I23" s="98"/>
      <c r="J23" s="27"/>
      <c r="K23" s="98"/>
      <c r="L23" s="117">
        <v>464</v>
      </c>
      <c r="M23" s="118" t="s">
        <v>86</v>
      </c>
      <c r="N23" s="52"/>
      <c r="O23" s="98"/>
      <c r="P23" s="85"/>
      <c r="Q23" s="57">
        <f>C3-D26</f>
        <v>381982</v>
      </c>
      <c r="R23" s="58"/>
      <c r="S23" s="59"/>
      <c r="T23" s="4"/>
    </row>
    <row r="24" s="1" customFormat="1" ht="20" customHeight="1" spans="1:20">
      <c r="A24" s="27"/>
      <c r="B24" s="28"/>
      <c r="C24" s="29"/>
      <c r="D24" s="30"/>
      <c r="E24" s="31"/>
      <c r="F24" s="30"/>
      <c r="G24" s="30"/>
      <c r="H24" s="52"/>
      <c r="I24" s="98"/>
      <c r="J24" s="27"/>
      <c r="K24" s="98"/>
      <c r="L24" s="117">
        <v>216</v>
      </c>
      <c r="M24" s="118" t="s">
        <v>87</v>
      </c>
      <c r="N24" s="52"/>
      <c r="O24" s="98"/>
      <c r="P24" s="85"/>
      <c r="Q24" s="63"/>
      <c r="R24" s="64"/>
      <c r="S24" s="65"/>
      <c r="T24" s="4"/>
    </row>
    <row r="25" s="1" customFormat="1" ht="20" customHeight="1" spans="1:20">
      <c r="A25" s="27"/>
      <c r="B25" s="28"/>
      <c r="C25" s="29"/>
      <c r="D25" s="30"/>
      <c r="E25" s="31"/>
      <c r="F25" s="30"/>
      <c r="G25" s="30"/>
      <c r="H25" s="52"/>
      <c r="I25" s="98"/>
      <c r="J25" s="27"/>
      <c r="K25" s="98"/>
      <c r="L25" s="30"/>
      <c r="M25" s="52"/>
      <c r="N25" s="52"/>
      <c r="O25" s="98"/>
      <c r="P25" s="85"/>
      <c r="R25" s="4"/>
      <c r="S25" s="4"/>
      <c r="T25" s="4"/>
    </row>
    <row r="26" s="3" customFormat="1" ht="20" customHeight="1" spans="1:22">
      <c r="A26" s="53" t="s">
        <v>43</v>
      </c>
      <c r="B26" s="53"/>
      <c r="C26" s="54" t="s">
        <v>44</v>
      </c>
      <c r="D26" s="55">
        <f t="shared" ref="D26:G26" si="0">SUM(D7:D25)</f>
        <v>2700000</v>
      </c>
      <c r="E26" s="54" t="s">
        <v>44</v>
      </c>
      <c r="F26" s="55">
        <f t="shared" si="0"/>
        <v>2400000</v>
      </c>
      <c r="G26" s="55">
        <f t="shared" si="0"/>
        <v>2200847</v>
      </c>
      <c r="H26" s="54" t="s">
        <v>44</v>
      </c>
      <c r="I26" s="55">
        <f t="shared" ref="I26:L26" si="1">SUM(I7:I25)</f>
        <v>48000</v>
      </c>
      <c r="J26" s="54" t="s">
        <v>44</v>
      </c>
      <c r="K26" s="55">
        <f t="shared" si="1"/>
        <v>6193.35</v>
      </c>
      <c r="L26" s="55">
        <f t="shared" si="1"/>
        <v>3993</v>
      </c>
      <c r="M26" s="54" t="s">
        <v>44</v>
      </c>
      <c r="N26" s="54"/>
      <c r="O26" s="55">
        <f>SUM(O7:O25)</f>
        <v>2485893.89</v>
      </c>
      <c r="P26" s="120"/>
      <c r="Q26" s="144" t="e">
        <f>#REF!/C3</f>
        <v>#REF!</v>
      </c>
      <c r="R26" s="4"/>
      <c r="S26" s="4"/>
      <c r="T26" s="4"/>
      <c r="U26" s="1"/>
      <c r="V26" s="1"/>
    </row>
    <row r="27" s="1" customFormat="1" ht="20" customHeight="1" spans="1:20">
      <c r="A27" s="56" t="s">
        <v>45</v>
      </c>
      <c r="B27" s="56"/>
      <c r="C27" s="27" t="s">
        <v>46</v>
      </c>
      <c r="D27" s="57">
        <f>G27+G28</f>
        <v>30000</v>
      </c>
      <c r="E27" s="58"/>
      <c r="F27" s="59"/>
      <c r="G27" s="60">
        <v>0</v>
      </c>
      <c r="H27" s="61"/>
      <c r="I27" s="121" t="s">
        <v>48</v>
      </c>
      <c r="J27" s="122" t="s">
        <v>71</v>
      </c>
      <c r="K27" s="122"/>
      <c r="L27" s="122"/>
      <c r="M27" s="122"/>
      <c r="N27" s="122"/>
      <c r="O27" s="122"/>
      <c r="P27" s="85"/>
      <c r="Q27" s="145" t="s">
        <v>50</v>
      </c>
      <c r="R27" s="4"/>
      <c r="S27" s="4"/>
      <c r="T27" s="4"/>
    </row>
    <row r="28" s="1" customFormat="1" ht="26.1" customHeight="1" spans="1:20">
      <c r="A28" s="56"/>
      <c r="B28" s="56"/>
      <c r="C28" s="62" t="s">
        <v>51</v>
      </c>
      <c r="D28" s="63"/>
      <c r="E28" s="64"/>
      <c r="F28" s="65"/>
      <c r="G28" s="60">
        <f>O16</f>
        <v>30000</v>
      </c>
      <c r="H28" s="61"/>
      <c r="I28" s="123"/>
      <c r="J28" s="124" t="s">
        <v>53</v>
      </c>
      <c r="K28" s="125"/>
      <c r="L28" s="125"/>
      <c r="M28" s="125"/>
      <c r="N28" s="125"/>
      <c r="O28" s="126"/>
      <c r="P28" s="85"/>
      <c r="S28" s="4"/>
      <c r="T28" s="4"/>
    </row>
    <row r="29" s="1" customFormat="1" ht="45" customHeight="1" spans="1:20">
      <c r="A29" s="66" t="s">
        <v>54</v>
      </c>
      <c r="B29" s="8"/>
      <c r="C29" s="67" t="s">
        <v>55</v>
      </c>
      <c r="D29" s="68" t="s">
        <v>56</v>
      </c>
      <c r="E29" s="68"/>
      <c r="F29" s="68"/>
      <c r="G29" s="68"/>
      <c r="H29" s="68"/>
      <c r="I29" s="68"/>
      <c r="J29" s="68" t="s">
        <v>78</v>
      </c>
      <c r="K29" s="68"/>
      <c r="L29" s="68"/>
      <c r="M29" s="68"/>
      <c r="N29" s="68"/>
      <c r="O29" s="127"/>
      <c r="P29" s="85"/>
      <c r="Q29" s="1">
        <f>D26-I26-K26-L26-O26</f>
        <v>155919.76</v>
      </c>
      <c r="R29" s="146"/>
      <c r="S29" s="147"/>
      <c r="T29" s="147"/>
    </row>
    <row r="30" s="1" customFormat="1" ht="45" customHeight="1" spans="1:20">
      <c r="A30" s="18" t="s">
        <v>58</v>
      </c>
      <c r="B30" s="18"/>
      <c r="C30" s="69" t="s">
        <v>59</v>
      </c>
      <c r="D30" s="70"/>
      <c r="E30" s="70"/>
      <c r="F30" s="70"/>
      <c r="G30" s="70"/>
      <c r="H30" s="70"/>
      <c r="I30" s="70"/>
      <c r="J30" s="128"/>
      <c r="K30" s="128"/>
      <c r="L30" s="128"/>
      <c r="M30" s="128"/>
      <c r="N30" s="128"/>
      <c r="O30" s="129"/>
      <c r="P30" s="85"/>
      <c r="R30" s="4"/>
      <c r="S30" s="4"/>
      <c r="T30" s="4"/>
    </row>
    <row r="31" s="1" customFormat="1" ht="45" customHeight="1" spans="1:20">
      <c r="A31" s="18" t="s">
        <v>60</v>
      </c>
      <c r="B31" s="18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130"/>
      <c r="P31" s="85"/>
      <c r="R31" s="4"/>
      <c r="S31" s="4"/>
      <c r="T31" s="4"/>
    </row>
    <row r="32" s="1" customFormat="1" ht="45" customHeight="1" spans="1:24">
      <c r="A32" s="18" t="s">
        <v>61</v>
      </c>
      <c r="B32" s="18"/>
      <c r="C32" s="73" t="s">
        <v>62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131"/>
      <c r="P32" s="85"/>
      <c r="R32" s="4"/>
      <c r="S32" s="148" t="s">
        <v>73</v>
      </c>
      <c r="T32" s="148"/>
      <c r="U32" s="148"/>
      <c r="V32" s="148"/>
      <c r="W32" s="148"/>
      <c r="X32" s="148"/>
    </row>
    <row r="33" s="1" customFormat="1" ht="42" customHeight="1" spans="1:24">
      <c r="A33" s="66" t="s">
        <v>63</v>
      </c>
      <c r="B33" s="66"/>
      <c r="C33" s="75"/>
      <c r="D33" s="75"/>
      <c r="E33" s="75"/>
      <c r="F33" s="75"/>
      <c r="G33" s="75"/>
      <c r="H33" s="75"/>
      <c r="I33" s="66" t="s">
        <v>74</v>
      </c>
      <c r="J33" s="66"/>
      <c r="K33" s="75"/>
      <c r="L33" s="75"/>
      <c r="M33" s="75"/>
      <c r="N33" s="75"/>
      <c r="O33" s="75"/>
      <c r="P33" s="85"/>
      <c r="R33" s="4"/>
      <c r="S33" s="148"/>
      <c r="T33" s="148"/>
      <c r="U33" s="148"/>
      <c r="V33" s="148"/>
      <c r="W33" s="148"/>
      <c r="X33" s="148"/>
    </row>
    <row r="34" s="1" customFormat="1" spans="2:24">
      <c r="B34" s="5"/>
      <c r="D34" s="6"/>
      <c r="E34" s="5"/>
      <c r="F34" s="6"/>
      <c r="G34" s="6"/>
      <c r="I34" s="6"/>
      <c r="K34" s="6"/>
      <c r="L34" s="6"/>
      <c r="O34" s="6"/>
      <c r="R34" s="4"/>
      <c r="S34" s="148"/>
      <c r="T34" s="148"/>
      <c r="U34" s="148"/>
      <c r="V34" s="148"/>
      <c r="W34" s="148"/>
      <c r="X34" s="148"/>
    </row>
    <row r="35" s="1" customFormat="1" spans="2:24">
      <c r="B35" s="5"/>
      <c r="D35" s="6"/>
      <c r="E35" s="5"/>
      <c r="F35" s="6"/>
      <c r="G35" s="6"/>
      <c r="I35" s="6"/>
      <c r="K35" s="6"/>
      <c r="L35" s="6"/>
      <c r="O35" s="6"/>
      <c r="R35" s="4"/>
      <c r="S35" s="148"/>
      <c r="T35" s="148"/>
      <c r="U35" s="148"/>
      <c r="V35" s="148"/>
      <c r="W35" s="148"/>
      <c r="X35" s="148"/>
    </row>
    <row r="36" s="4" customFormat="1" spans="19:24">
      <c r="S36" s="148"/>
      <c r="T36" s="148"/>
      <c r="U36" s="148"/>
      <c r="V36" s="148"/>
      <c r="W36" s="148"/>
      <c r="X36" s="148"/>
    </row>
    <row r="37" s="4" customFormat="1" spans="17:24">
      <c r="Q37" s="1"/>
      <c r="S37" s="148"/>
      <c r="T37" s="148"/>
      <c r="U37" s="148"/>
      <c r="V37" s="148"/>
      <c r="W37" s="148"/>
      <c r="X37" s="148"/>
    </row>
    <row r="38" s="1" customFormat="1" spans="2:24">
      <c r="B38"/>
      <c r="D38"/>
      <c r="E38" s="5"/>
      <c r="F38" s="6"/>
      <c r="G38" s="6"/>
      <c r="I38" s="6"/>
      <c r="K38" s="6"/>
      <c r="L38" s="6"/>
      <c r="O38" s="6"/>
      <c r="R38" s="4"/>
      <c r="S38" s="148"/>
      <c r="T38" s="148"/>
      <c r="U38" s="148"/>
      <c r="V38" s="148"/>
      <c r="W38" s="148"/>
      <c r="X38" s="148"/>
    </row>
    <row r="39" s="1" customFormat="1" spans="2:24">
      <c r="B39" s="5"/>
      <c r="D39" s="6"/>
      <c r="E39" s="5"/>
      <c r="F39" s="6"/>
      <c r="G39" s="6"/>
      <c r="I39" s="6"/>
      <c r="K39" s="6"/>
      <c r="L39" s="6"/>
      <c r="O39" s="6"/>
      <c r="R39" s="4"/>
      <c r="S39" s="148"/>
      <c r="T39" s="148"/>
      <c r="U39" s="148"/>
      <c r="V39" s="148"/>
      <c r="W39" s="148"/>
      <c r="X39" s="148"/>
    </row>
    <row r="40" s="1" customFormat="1" spans="2:24">
      <c r="B40" s="5"/>
      <c r="D40" s="6"/>
      <c r="E40" s="5"/>
      <c r="F40" s="6"/>
      <c r="G40" s="6"/>
      <c r="I40" s="6"/>
      <c r="K40" s="6"/>
      <c r="L40" s="6"/>
      <c r="O40" s="6"/>
      <c r="R40" s="4"/>
      <c r="S40" s="148"/>
      <c r="T40" s="148"/>
      <c r="U40" s="148"/>
      <c r="V40" s="148"/>
      <c r="W40" s="148"/>
      <c r="X40" s="148"/>
    </row>
    <row r="41" s="1" customFormat="1" spans="2:24">
      <c r="B41" s="5"/>
      <c r="D41" s="6"/>
      <c r="E41" s="5"/>
      <c r="F41" s="6"/>
      <c r="G41" s="6"/>
      <c r="I41" s="6"/>
      <c r="K41" s="6"/>
      <c r="L41" s="6"/>
      <c r="O41" s="6"/>
      <c r="R41" s="4"/>
      <c r="S41" s="148"/>
      <c r="T41" s="148"/>
      <c r="U41" s="148"/>
      <c r="V41" s="148"/>
      <c r="W41" s="148"/>
      <c r="X41" s="148"/>
    </row>
    <row r="42" s="1" customFormat="1" spans="2:24">
      <c r="B42" s="5"/>
      <c r="D42" s="6"/>
      <c r="E42" s="5"/>
      <c r="F42" s="6"/>
      <c r="G42" s="6"/>
      <c r="I42" s="6"/>
      <c r="K42" s="6"/>
      <c r="L42" s="6"/>
      <c r="O42" s="6"/>
      <c r="R42" s="4"/>
      <c r="S42" s="148"/>
      <c r="T42" s="148"/>
      <c r="U42" s="148"/>
      <c r="V42" s="148"/>
      <c r="W42" s="148"/>
      <c r="X42" s="148"/>
    </row>
    <row r="43" s="1" customFormat="1" spans="2:24">
      <c r="B43" s="5"/>
      <c r="D43" s="6"/>
      <c r="E43" s="5"/>
      <c r="F43" s="6"/>
      <c r="G43" s="6"/>
      <c r="I43" s="6"/>
      <c r="K43" s="6"/>
      <c r="L43" s="6"/>
      <c r="O43" s="6"/>
      <c r="R43" s="4"/>
      <c r="S43" s="148"/>
      <c r="T43" s="148"/>
      <c r="U43" s="148"/>
      <c r="V43" s="148"/>
      <c r="W43" s="148"/>
      <c r="X43" s="148"/>
    </row>
    <row r="44" s="1" customFormat="1" spans="2:24">
      <c r="B44" s="5"/>
      <c r="D44" s="6"/>
      <c r="E44" s="5"/>
      <c r="F44" s="6"/>
      <c r="G44" s="6"/>
      <c r="I44" s="6"/>
      <c r="K44" s="6"/>
      <c r="L44" s="6"/>
      <c r="O44" s="6"/>
      <c r="R44" s="4"/>
      <c r="S44" s="148"/>
      <c r="T44" s="148"/>
      <c r="U44" s="148"/>
      <c r="V44" s="148"/>
      <c r="W44" s="148"/>
      <c r="X44" s="148"/>
    </row>
    <row r="45" s="1" customFormat="1" spans="2:24">
      <c r="B45" s="5"/>
      <c r="D45" s="6"/>
      <c r="E45" s="5"/>
      <c r="F45" s="6"/>
      <c r="G45" s="6"/>
      <c r="I45" s="6"/>
      <c r="K45" s="6"/>
      <c r="L45" s="6"/>
      <c r="O45" s="6"/>
      <c r="R45" s="4"/>
      <c r="S45" s="148"/>
      <c r="T45" s="148"/>
      <c r="U45" s="148"/>
      <c r="V45" s="148"/>
      <c r="W45" s="148"/>
      <c r="X45" s="148"/>
    </row>
    <row r="46" s="1" customFormat="1" spans="2:24">
      <c r="B46" s="5"/>
      <c r="D46" s="6"/>
      <c r="E46" s="5"/>
      <c r="F46" s="6"/>
      <c r="G46" s="6"/>
      <c r="I46" s="6"/>
      <c r="K46" s="6"/>
      <c r="L46" s="6"/>
      <c r="O46" s="6"/>
      <c r="R46" s="4"/>
      <c r="S46" s="148"/>
      <c r="T46" s="148"/>
      <c r="U46" s="148"/>
      <c r="V46" s="148"/>
      <c r="W46" s="148"/>
      <c r="X46" s="148"/>
    </row>
    <row r="47" s="1" customFormat="1" spans="2:24">
      <c r="B47" s="5"/>
      <c r="D47" s="6"/>
      <c r="E47" s="5"/>
      <c r="F47" s="6"/>
      <c r="G47" s="6"/>
      <c r="I47" s="6"/>
      <c r="K47" s="6"/>
      <c r="L47" s="6"/>
      <c r="O47" s="6"/>
      <c r="R47" s="4"/>
      <c r="S47" s="148"/>
      <c r="T47" s="148"/>
      <c r="U47" s="148"/>
      <c r="V47" s="148"/>
      <c r="W47" s="148"/>
      <c r="X47" s="148"/>
    </row>
    <row r="48" s="1" customFormat="1" spans="2:24">
      <c r="B48" s="5"/>
      <c r="D48" s="6"/>
      <c r="E48" s="5"/>
      <c r="F48" s="6"/>
      <c r="G48" s="6"/>
      <c r="I48" s="6"/>
      <c r="K48" s="6"/>
      <c r="L48" s="6"/>
      <c r="O48" s="6"/>
      <c r="R48" s="4"/>
      <c r="S48" s="148"/>
      <c r="T48" s="148"/>
      <c r="U48" s="148"/>
      <c r="V48" s="148"/>
      <c r="W48" s="148"/>
      <c r="X48" s="148"/>
    </row>
    <row r="49" s="1" customFormat="1" spans="2:24">
      <c r="B49" s="5"/>
      <c r="D49" s="6"/>
      <c r="E49" s="5"/>
      <c r="F49" s="6"/>
      <c r="G49" s="6"/>
      <c r="I49" s="6"/>
      <c r="K49" s="6"/>
      <c r="L49" s="6"/>
      <c r="O49" s="6"/>
      <c r="R49" s="4"/>
      <c r="S49" s="148"/>
      <c r="T49" s="148"/>
      <c r="U49" s="148"/>
      <c r="V49" s="148"/>
      <c r="W49" s="148"/>
      <c r="X49" s="148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6:B26"/>
    <mergeCell ref="G27:H27"/>
    <mergeCell ref="J27:O27"/>
    <mergeCell ref="G28:H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I27:I28"/>
    <mergeCell ref="Q23:S24"/>
    <mergeCell ref="A27:B28"/>
    <mergeCell ref="D27:F28"/>
    <mergeCell ref="S32:X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4460-1</vt:lpstr>
      <vt:lpstr>4460- (2)</vt:lpstr>
      <vt:lpstr>4460- (3)</vt:lpstr>
      <vt:lpstr>4460- (4)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WPS_1680575033</cp:lastModifiedBy>
  <dcterms:created xsi:type="dcterms:W3CDTF">2017-01-21T06:29:00Z</dcterms:created>
  <cp:lastPrinted>2017-04-10T05:37:00Z</cp:lastPrinted>
  <dcterms:modified xsi:type="dcterms:W3CDTF">2024-12-31T01:45:22Z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48EAB94C10B2499BA35508B4D616B992_12</vt:lpwstr>
  </property>
</Properties>
</file>