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4" activeTab="5"/>
  </bookViews>
  <sheets>
    <sheet name="2704   宿松县陈汉乡2015年梅桥" sheetId="1" r:id="rId1"/>
    <sheet name="2704   宿松县陈汉乡2015年梅桥 (2)" sheetId="2" r:id="rId2"/>
    <sheet name="2704   宿松县陈汉乡2015年梅桥 (3)" sheetId="3" r:id="rId3"/>
    <sheet name="2704   宿松县陈汉乡2015年梅桥 (4)" sheetId="4" r:id="rId4"/>
    <sheet name="2704   宿松县陈汉乡2015年梅桥 (5)" sheetId="5" r:id="rId5"/>
    <sheet name="2704   宿松县陈汉乡2015年梅桥 (6)" sheetId="6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<sst xmlns="http://schemas.openxmlformats.org/spreadsheetml/2006/main" count="253" uniqueCount="70">
  <si>
    <t xml:space="preserve"> 合作工程款支付证书</t>
  </si>
  <si>
    <t>工程名称</t>
  </si>
  <si>
    <t>宿松县陈汉乡2015年梅桥改造工程</t>
  </si>
  <si>
    <t>合作单位</t>
  </si>
  <si>
    <t>吴瑞祥13966985199</t>
  </si>
  <si>
    <r>
      <rPr>
        <sz val="9"/>
        <color rgb="FFFF0000"/>
        <rFont val="宋体"/>
        <charset val="134"/>
      </rPr>
      <t>宿松县陈汉乡</t>
    </r>
    <r>
      <rPr>
        <sz val="9"/>
        <color rgb="FFFF0000"/>
        <rFont val="ˎ̥"/>
        <charset val="134"/>
      </rPr>
      <t>2015</t>
    </r>
    <r>
      <rPr>
        <sz val="9"/>
        <color rgb="FFFF0000"/>
        <rFont val="宋体"/>
        <charset val="134"/>
      </rPr>
      <t>年梅桥改造工程</t>
    </r>
  </si>
  <si>
    <t>吴瑞祥</t>
  </si>
  <si>
    <t>合同金额</t>
  </si>
  <si>
    <t>（2015-12-11中标）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</si>
  <si>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</si>
  <si>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</si>
  <si>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</si>
  <si>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</si>
  <si>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</si>
  <si>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</t>
  </si>
  <si>
    <t>代扣税金（2%）</t>
  </si>
  <si>
    <t>代扣其它款</t>
  </si>
  <si>
    <t>实际支付金额(元)</t>
  </si>
  <si>
    <t>证</t>
  </si>
  <si>
    <t>成本 ~45万</t>
  </si>
  <si>
    <t>个1%</t>
  </si>
  <si>
    <t>已提供成本票</t>
  </si>
  <si>
    <t>2016-4-20办外经证</t>
  </si>
  <si>
    <t>外经证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</si>
  <si>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</si>
  <si>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</si>
  <si>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</si>
  <si>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</si>
  <si>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</si>
  <si>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</si>
  <si>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</si>
  <si>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</si>
  <si>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</si>
  <si>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吴瑞祥 建设银行宿松孚玉支行</t>
  </si>
  <si>
    <t>信   息：</t>
  </si>
  <si>
    <t>6236 6816 8000 0168 657</t>
  </si>
  <si>
    <t>申请部门
意见</t>
  </si>
  <si>
    <r>
      <rPr>
        <sz val="11"/>
        <rFont val="宋体"/>
        <charset val="134"/>
      </rPr>
      <t>1.中标通知书、施工合同原件在庐江（安文志）；   2.此次的借条、税票</t>
    </r>
    <r>
      <rPr>
        <sz val="11"/>
        <rFont val="宋体"/>
        <charset val="134"/>
      </rPr>
      <t>原件已提供。</t>
    </r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</si>
  <si>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</si>
  <si>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</si>
  <si>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</si>
  <si>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</si>
  <si>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</si>
  <si>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</si>
  <si>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</si>
  <si>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</si>
  <si>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此次</t>
  </si>
  <si>
    <t>大地财产保险赔偿金</t>
  </si>
  <si>
    <t>2016.11.7马宁出场费1000+马兰辉出场费500+车费1300，</t>
  </si>
  <si>
    <r>
      <rPr>
        <sz val="11"/>
        <rFont val="宋体"/>
        <charset val="134"/>
      </rPr>
      <t xml:space="preserve">1.中标通知书、施工合同原件在庐江（安文志）；     </t>
    </r>
    <r>
      <rPr>
        <sz val="11"/>
        <color rgb="FFFF0000"/>
        <rFont val="宋体"/>
        <charset val="134"/>
      </rPr>
      <t>2.赔偿确认书（复印件，原件在保险公司）。</t>
    </r>
  </si>
  <si>
    <t>2016.11.7马宁出场费（李家胜代）1000+马兰辉出场费500+车费1300，</t>
  </si>
  <si>
    <t>CD201547(无盒)</t>
  </si>
  <si>
    <t>6236 6816 8000 0895 689</t>
  </si>
  <si>
    <t>1.中标通知书、施工合同原件已供（庐江）；       2.此次借条已供。</t>
  </si>
  <si>
    <t xml:space="preserve"> 工程款支付证书       </t>
  </si>
  <si>
    <t>年费内</t>
  </si>
  <si>
    <t xml:space="preserve">此次退回现场已收2017.11.8马宁出场费1000（李家胜代）马兰辉车费1300餐费200共计2500，
</t>
  </si>
  <si>
    <t>暂扣</t>
  </si>
  <si>
    <t>少成本暂扣5万</t>
  </si>
  <si>
    <t>2439296(审计价：2699655.46）</t>
  </si>
  <si>
    <t>申请退还上次因税暂扣的5万元</t>
  </si>
  <si>
    <t>企业所得税</t>
  </si>
  <si>
    <t>退</t>
  </si>
  <si>
    <r>
      <rPr>
        <sz val="11"/>
        <color rgb="FF00B050"/>
        <rFont val="宋体"/>
        <charset val="134"/>
      </rPr>
      <t>1.中标通知书、施工合同原件已供（庐江）。    交工验收证书是原件、</t>
    </r>
    <r>
      <rPr>
        <sz val="11"/>
        <color rgb="FFFF0000"/>
        <rFont val="宋体"/>
        <charset val="134"/>
      </rPr>
      <t xml:space="preserve">审计报告（复印件） </t>
    </r>
    <r>
      <rPr>
        <sz val="11"/>
        <color rgb="FF00B050"/>
        <rFont val="宋体"/>
        <charset val="134"/>
      </rPr>
      <t xml:space="preserve">  </t>
    </r>
  </si>
  <si>
    <t>董事长审批</t>
  </si>
  <si>
    <t>本次</t>
  </si>
  <si>
    <t>2017.12.12办理涉税事项报告表费用500</t>
  </si>
  <si>
    <t>吴瑞祥 建设银行宿松孚玉支行6236 6816 8000 0895 689</t>
  </si>
  <si>
    <t>详见报销单</t>
  </si>
  <si>
    <t xml:space="preserve">中标通知书、施工合同和交工验收证书原件及审计报告复印件均在庐江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</si>
</sst>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9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color rgb="FFFF0000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u/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C000"/>
      <name val="宋体"/>
      <charset val="134"/>
    </font>
    <font>
      <b/>
      <sz val="10"/>
      <color rgb="FF7030A0"/>
      <name val="宋体"/>
      <charset val="134"/>
    </font>
    <font>
      <b/>
      <sz val="12"/>
      <color rgb="FF7030A0"/>
      <name val="宋体"/>
      <charset val="134"/>
    </font>
    <font>
      <sz val="12"/>
      <color rgb="FFFFC000"/>
      <name val="宋体"/>
      <charset val="134"/>
    </font>
    <font>
      <sz val="10"/>
      <color rgb="FFFF0000"/>
      <name val="宋体"/>
      <charset val="134"/>
    </font>
    <font>
      <sz val="18"/>
      <color rgb="FFFF0000"/>
      <name val="宋体"/>
      <charset val="134"/>
    </font>
    <font>
      <sz val="12"/>
      <color rgb="FFFF0000"/>
      <name val="Arial"/>
      <charset val="134"/>
    </font>
    <font>
      <b/>
      <sz val="16"/>
      <color rgb="FFFF0000"/>
      <name val="宋体"/>
      <charset val="134"/>
    </font>
    <font>
      <sz val="11"/>
      <color rgb="FF00B05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9"/>
      <color rgb="FFFF0000"/>
      <name val="ˎ̥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3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40" applyNumberFormat="0" applyAlignment="0" applyProtection="0">
      <alignment vertical="center"/>
    </xf>
    <xf numFmtId="0" fontId="39" fillId="8" borderId="41" applyNumberFormat="0" applyAlignment="0" applyProtection="0">
      <alignment vertical="center"/>
    </xf>
    <xf numFmtId="0" fontId="40" fillId="8" borderId="40" applyNumberFormat="0" applyAlignment="0" applyProtection="0">
      <alignment vertical="center"/>
    </xf>
    <xf numFmtId="0" fontId="41" fillId="9" borderId="42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0" applyFont="1">
      <alignment vertical="center"/>
    </xf>
    <xf numFmtId="0" fontId="3" fillId="0" borderId="1" xfId="50" applyFont="1" applyBorder="1" applyAlignment="1">
      <alignment vertical="center"/>
    </xf>
    <xf numFmtId="0" fontId="4" fillId="0" borderId="1" xfId="50" applyFont="1" applyBorder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shrinkToFit="1"/>
    </xf>
    <xf numFmtId="0" fontId="4" fillId="0" borderId="4" xfId="50" applyFont="1" applyBorder="1" applyAlignment="1">
      <alignment horizontal="center" vertical="center" shrinkToFit="1"/>
    </xf>
    <xf numFmtId="0" fontId="4" fillId="0" borderId="3" xfId="50" applyFont="1" applyBorder="1" applyAlignment="1">
      <alignment horizontal="center" vertical="center" shrinkToFit="1"/>
    </xf>
    <xf numFmtId="176" fontId="4" fillId="2" borderId="5" xfId="50" applyNumberFormat="1" applyFont="1" applyFill="1" applyBorder="1" applyAlignment="1">
      <alignment horizontal="right" vertical="center" shrinkToFit="1"/>
    </xf>
    <xf numFmtId="0" fontId="7" fillId="2" borderId="2" xfId="50" applyFont="1" applyFill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0" fontId="8" fillId="0" borderId="9" xfId="50" applyFont="1" applyBorder="1" applyAlignment="1">
      <alignment horizontal="center" vertical="center" wrapText="1"/>
    </xf>
    <xf numFmtId="0" fontId="8" fillId="0" borderId="10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/>
    </xf>
    <xf numFmtId="0" fontId="7" fillId="0" borderId="7" xfId="50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 wrapText="1"/>
    </xf>
    <xf numFmtId="176" fontId="7" fillId="0" borderId="5" xfId="50" applyNumberFormat="1" applyFont="1" applyBorder="1" applyAlignment="1">
      <alignment horizontal="right" vertical="center" wrapText="1"/>
    </xf>
    <xf numFmtId="176" fontId="1" fillId="0" borderId="5" xfId="50" applyNumberFormat="1" applyFont="1" applyBorder="1" applyAlignment="1">
      <alignment horizontal="center" vertical="center" wrapText="1"/>
    </xf>
    <xf numFmtId="176" fontId="7" fillId="2" borderId="5" xfId="50" applyNumberFormat="1" applyFont="1" applyFill="1" applyBorder="1" applyAlignment="1">
      <alignment horizontal="center" vertical="center" wrapText="1"/>
    </xf>
    <xf numFmtId="176" fontId="7" fillId="2" borderId="5" xfId="50" applyNumberFormat="1" applyFont="1" applyFill="1" applyBorder="1" applyAlignment="1">
      <alignment horizontal="right" vertical="center" wrapText="1"/>
    </xf>
    <xf numFmtId="176" fontId="7" fillId="0" borderId="2" xfId="50" applyNumberFormat="1" applyFont="1" applyBorder="1" applyAlignment="1">
      <alignment horizontal="right" vertical="center" wrapText="1"/>
    </xf>
    <xf numFmtId="176" fontId="9" fillId="2" borderId="5" xfId="50" applyNumberFormat="1" applyFont="1" applyFill="1" applyBorder="1" applyAlignment="1">
      <alignment horizontal="center" vertical="center"/>
    </xf>
    <xf numFmtId="0" fontId="2" fillId="0" borderId="5" xfId="50" applyFont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center" vertical="center" wrapText="1"/>
    </xf>
    <xf numFmtId="176" fontId="11" fillId="0" borderId="5" xfId="50" applyNumberFormat="1" applyFont="1" applyBorder="1" applyAlignment="1">
      <alignment horizontal="right" vertical="center" wrapText="1"/>
    </xf>
    <xf numFmtId="176" fontId="11" fillId="0" borderId="2" xfId="50" applyNumberFormat="1" applyFont="1" applyBorder="1" applyAlignment="1">
      <alignment horizontal="right" vertical="center" wrapText="1"/>
    </xf>
    <xf numFmtId="0" fontId="11" fillId="0" borderId="5" xfId="50" applyFont="1" applyBorder="1" applyAlignment="1">
      <alignment horizontal="center" vertical="center" wrapText="1"/>
    </xf>
    <xf numFmtId="176" fontId="11" fillId="0" borderId="5" xfId="50" applyNumberFormat="1" applyFont="1" applyBorder="1" applyAlignment="1">
      <alignment horizontal="center" vertical="center" wrapText="1"/>
    </xf>
    <xf numFmtId="176" fontId="7" fillId="2" borderId="5" xfId="50" applyNumberFormat="1" applyFont="1" applyFill="1" applyBorder="1" applyAlignment="1">
      <alignment horizontal="center" vertical="center"/>
    </xf>
    <xf numFmtId="176" fontId="7" fillId="0" borderId="5" xfId="50" applyNumberFormat="1" applyFont="1" applyBorder="1" applyAlignment="1">
      <alignment horizontal="center" vertical="center" wrapText="1"/>
    </xf>
    <xf numFmtId="176" fontId="12" fillId="0" borderId="5" xfId="50" applyNumberFormat="1" applyFont="1" applyFill="1" applyBorder="1" applyAlignment="1">
      <alignment horizontal="right" vertical="center" wrapText="1"/>
    </xf>
    <xf numFmtId="14" fontId="9" fillId="0" borderId="5" xfId="50" applyNumberFormat="1" applyFont="1" applyBorder="1" applyAlignment="1">
      <alignment horizontal="left" vertical="center"/>
    </xf>
    <xf numFmtId="176" fontId="9" fillId="2" borderId="2" xfId="50" applyNumberFormat="1" applyFont="1" applyFill="1" applyBorder="1" applyAlignment="1">
      <alignment horizontal="center" vertical="center"/>
    </xf>
    <xf numFmtId="0" fontId="1" fillId="0" borderId="11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176" fontId="7" fillId="0" borderId="5" xfId="50" applyNumberFormat="1" applyFont="1" applyBorder="1" applyAlignment="1">
      <alignment vertical="center" wrapText="1"/>
    </xf>
    <xf numFmtId="0" fontId="1" fillId="0" borderId="13" xfId="50" applyFont="1" applyBorder="1" applyAlignment="1">
      <alignment horizontal="center" vertical="center" wrapText="1"/>
    </xf>
    <xf numFmtId="176" fontId="13" fillId="0" borderId="5" xfId="50" applyNumberFormat="1" applyFont="1" applyFill="1" applyBorder="1" applyAlignment="1">
      <alignment horizontal="right" vertical="center" wrapText="1"/>
    </xf>
    <xf numFmtId="0" fontId="2" fillId="0" borderId="13" xfId="50" applyFont="1" applyBorder="1" applyAlignment="1">
      <alignment horizontal="center" vertical="center" wrapText="1"/>
    </xf>
    <xf numFmtId="14" fontId="11" fillId="0" borderId="5" xfId="50" applyNumberFormat="1" applyFont="1" applyBorder="1" applyAlignment="1">
      <alignment horizontal="left" vertical="center" wrapText="1"/>
    </xf>
    <xf numFmtId="176" fontId="14" fillId="0" borderId="5" xfId="50" applyNumberFormat="1" applyFont="1" applyBorder="1" applyAlignment="1">
      <alignment horizontal="right" vertical="center" wrapText="1"/>
    </xf>
    <xf numFmtId="176" fontId="14" fillId="0" borderId="5" xfId="50" applyNumberFormat="1" applyFont="1" applyBorder="1" applyAlignment="1">
      <alignment horizontal="center" vertical="center"/>
    </xf>
    <xf numFmtId="176" fontId="12" fillId="0" borderId="5" xfId="50" applyNumberFormat="1" applyFont="1" applyBorder="1" applyAlignment="1">
      <alignment horizontal="right" vertical="center" wrapText="1"/>
    </xf>
    <xf numFmtId="176" fontId="15" fillId="0" borderId="5" xfId="50" applyNumberFormat="1" applyFont="1" applyBorder="1" applyAlignment="1">
      <alignment horizontal="right" vertical="center" wrapText="1"/>
    </xf>
    <xf numFmtId="14" fontId="7" fillId="0" borderId="5" xfId="50" applyNumberFormat="1" applyFont="1" applyBorder="1" applyAlignment="1">
      <alignment horizontal="left" vertical="center"/>
    </xf>
    <xf numFmtId="0" fontId="9" fillId="0" borderId="5" xfId="50" applyFont="1" applyBorder="1" applyAlignment="1">
      <alignment horizontal="right" vertical="center"/>
    </xf>
    <xf numFmtId="176" fontId="13" fillId="0" borderId="5" xfId="50" applyNumberFormat="1" applyFont="1" applyFill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left" vertical="center"/>
    </xf>
    <xf numFmtId="0" fontId="16" fillId="0" borderId="5" xfId="50" applyFont="1" applyBorder="1" applyAlignment="1">
      <alignment horizontal="right" vertical="center"/>
    </xf>
    <xf numFmtId="0" fontId="2" fillId="0" borderId="11" xfId="50" applyFont="1" applyBorder="1" applyAlignment="1">
      <alignment horizontal="center" vertical="center" wrapText="1"/>
    </xf>
    <xf numFmtId="14" fontId="11" fillId="0" borderId="5" xfId="50" applyNumberFormat="1" applyFont="1" applyBorder="1" applyAlignment="1">
      <alignment horizontal="left" vertical="center"/>
    </xf>
    <xf numFmtId="176" fontId="2" fillId="0" borderId="5" xfId="50" applyNumberFormat="1" applyFont="1" applyBorder="1" applyAlignment="1">
      <alignment horizontal="center" vertical="center" wrapText="1"/>
    </xf>
    <xf numFmtId="0" fontId="16" fillId="0" borderId="3" xfId="50" applyFont="1" applyBorder="1" applyAlignment="1">
      <alignment horizontal="right" vertical="center"/>
    </xf>
    <xf numFmtId="176" fontId="16" fillId="2" borderId="5" xfId="50" applyNumberFormat="1" applyFont="1" applyFill="1" applyBorder="1" applyAlignment="1">
      <alignment horizontal="center" vertical="center"/>
    </xf>
    <xf numFmtId="14" fontId="11" fillId="0" borderId="11" xfId="50" applyNumberFormat="1" applyFont="1" applyBorder="1" applyAlignment="1">
      <alignment horizontal="left" vertical="center" wrapText="1"/>
    </xf>
    <xf numFmtId="176" fontId="11" fillId="0" borderId="11" xfId="50" applyNumberFormat="1" applyFont="1" applyBorder="1" applyAlignment="1">
      <alignment horizontal="right" vertical="center" wrapText="1"/>
    </xf>
    <xf numFmtId="0" fontId="17" fillId="0" borderId="14" xfId="50" applyFont="1" applyBorder="1" applyAlignment="1">
      <alignment horizontal="center" vertical="center" wrapText="1"/>
    </xf>
    <xf numFmtId="0" fontId="17" fillId="0" borderId="15" xfId="50" applyFont="1" applyBorder="1" applyAlignment="1">
      <alignment horizontal="center" vertical="center" wrapText="1"/>
    </xf>
    <xf numFmtId="176" fontId="18" fillId="0" borderId="16" xfId="50" applyNumberFormat="1" applyFont="1" applyBorder="1" applyAlignment="1">
      <alignment horizontal="right" vertical="center" wrapText="1"/>
    </xf>
    <xf numFmtId="176" fontId="11" fillId="0" borderId="16" xfId="50" applyNumberFormat="1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5" xfId="50" applyFont="1" applyBorder="1" applyAlignment="1">
      <alignment horizontal="center" vertical="center" wrapText="1"/>
    </xf>
    <xf numFmtId="176" fontId="18" fillId="0" borderId="16" xfId="50" applyNumberFormat="1" applyFont="1" applyBorder="1" applyAlignment="1">
      <alignment horizontal="center" vertical="center" wrapText="1"/>
    </xf>
    <xf numFmtId="176" fontId="18" fillId="0" borderId="17" xfId="50" applyNumberFormat="1" applyFont="1" applyBorder="1" applyAlignment="1">
      <alignment vertical="center" wrapText="1"/>
    </xf>
    <xf numFmtId="0" fontId="7" fillId="0" borderId="18" xfId="50" applyFont="1" applyBorder="1" applyAlignment="1">
      <alignment horizontal="center" vertical="center" wrapText="1"/>
    </xf>
    <xf numFmtId="0" fontId="7" fillId="0" borderId="19" xfId="50" applyFont="1" applyBorder="1" applyAlignment="1">
      <alignment horizontal="center" vertical="center" wrapText="1"/>
    </xf>
    <xf numFmtId="0" fontId="19" fillId="0" borderId="20" xfId="50" applyFont="1" applyBorder="1" applyAlignment="1">
      <alignment horizontal="center" vertical="center" wrapText="1"/>
    </xf>
    <xf numFmtId="0" fontId="19" fillId="0" borderId="21" xfId="50" applyFont="1" applyBorder="1" applyAlignment="1">
      <alignment horizontal="center" vertical="center" wrapText="1"/>
    </xf>
    <xf numFmtId="176" fontId="18" fillId="0" borderId="22" xfId="50" applyNumberFormat="1" applyFont="1" applyBorder="1" applyAlignment="1">
      <alignment horizontal="center" vertical="center" wrapText="1"/>
    </xf>
    <xf numFmtId="176" fontId="18" fillId="0" borderId="23" xfId="50" applyNumberFormat="1" applyFont="1" applyBorder="1" applyAlignment="1">
      <alignment vertical="center" wrapText="1"/>
    </xf>
    <xf numFmtId="0" fontId="11" fillId="0" borderId="24" xfId="50" applyFont="1" applyBorder="1" applyAlignment="1">
      <alignment horizontal="center" vertical="center" wrapText="1"/>
    </xf>
    <xf numFmtId="0" fontId="11" fillId="0" borderId="25" xfId="50" applyFont="1" applyBorder="1" applyAlignment="1">
      <alignment horizontal="center" vertical="center" wrapText="1"/>
    </xf>
    <xf numFmtId="0" fontId="7" fillId="0" borderId="26" xfId="50" applyFont="1" applyBorder="1" applyAlignment="1">
      <alignment horizontal="center" vertical="center" wrapText="1"/>
    </xf>
    <xf numFmtId="0" fontId="7" fillId="0" borderId="27" xfId="50" applyFont="1" applyBorder="1" applyAlignment="1">
      <alignment horizontal="center" vertical="center" wrapText="1"/>
    </xf>
    <xf numFmtId="0" fontId="20" fillId="0" borderId="26" xfId="50" applyFont="1" applyBorder="1" applyAlignment="1">
      <alignment horizontal="left" vertical="center" wrapText="1"/>
    </xf>
    <xf numFmtId="0" fontId="20" fillId="0" borderId="1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left" vertical="center" wrapText="1"/>
    </xf>
    <xf numFmtId="0" fontId="21" fillId="0" borderId="4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vertical="center"/>
    </xf>
    <xf numFmtId="0" fontId="4" fillId="0" borderId="5" xfId="50" applyFont="1" applyBorder="1" applyAlignment="1">
      <alignment horizontal="center" vertical="center" shrinkToFit="1"/>
    </xf>
    <xf numFmtId="0" fontId="4" fillId="0" borderId="0" xfId="50" applyFont="1" applyBorder="1" applyAlignment="1">
      <alignment horizontal="center" vertical="center" shrinkToFit="1"/>
    </xf>
    <xf numFmtId="0" fontId="4" fillId="0" borderId="5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11" fillId="0" borderId="0" xfId="50" applyFont="1" applyBorder="1" applyAlignment="1">
      <alignment horizontal="center" vertical="center" wrapText="1"/>
    </xf>
    <xf numFmtId="0" fontId="7" fillId="0" borderId="10" xfId="50" applyFont="1" applyBorder="1" applyAlignment="1">
      <alignment horizontal="center" vertical="center" wrapText="1"/>
    </xf>
    <xf numFmtId="176" fontId="7" fillId="0" borderId="3" xfId="50" applyNumberFormat="1" applyFont="1" applyBorder="1" applyAlignment="1">
      <alignment horizontal="right" vertical="center" wrapText="1"/>
    </xf>
    <xf numFmtId="176" fontId="7" fillId="0" borderId="0" xfId="50" applyNumberFormat="1" applyFont="1" applyBorder="1" applyAlignment="1">
      <alignment horizontal="right" vertical="center" wrapText="1"/>
    </xf>
    <xf numFmtId="176" fontId="11" fillId="0" borderId="3" xfId="50" applyNumberFormat="1" applyFont="1" applyBorder="1" applyAlignment="1">
      <alignment horizontal="right" vertical="center" wrapText="1"/>
    </xf>
    <xf numFmtId="176" fontId="11" fillId="0" borderId="0" xfId="50" applyNumberFormat="1" applyFont="1" applyBorder="1" applyAlignment="1">
      <alignment horizontal="right" vertical="center" wrapText="1"/>
    </xf>
    <xf numFmtId="176" fontId="7" fillId="0" borderId="7" xfId="50" applyNumberFormat="1" applyFont="1" applyBorder="1" applyAlignment="1">
      <alignment horizontal="right" vertical="center" wrapText="1"/>
    </xf>
    <xf numFmtId="176" fontId="7" fillId="0" borderId="10" xfId="50" applyNumberFormat="1" applyFont="1" applyBorder="1" applyAlignment="1">
      <alignment horizontal="right" vertical="center" wrapText="1"/>
    </xf>
    <xf numFmtId="176" fontId="7" fillId="0" borderId="27" xfId="50" applyNumberFormat="1" applyFont="1" applyBorder="1" applyAlignment="1">
      <alignment horizontal="right" vertical="center" wrapText="1"/>
    </xf>
    <xf numFmtId="176" fontId="10" fillId="0" borderId="3" xfId="50" applyNumberFormat="1" applyFont="1" applyFill="1" applyBorder="1" applyAlignment="1">
      <alignment horizontal="right" vertical="center" wrapText="1"/>
    </xf>
    <xf numFmtId="176" fontId="11" fillId="0" borderId="7" xfId="50" applyNumberFormat="1" applyFont="1" applyFill="1" applyBorder="1" applyAlignment="1">
      <alignment vertical="center" wrapText="1"/>
    </xf>
    <xf numFmtId="176" fontId="11" fillId="0" borderId="27" xfId="5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76" fontId="18" fillId="0" borderId="0" xfId="50" applyNumberFormat="1" applyFont="1" applyBorder="1" applyAlignment="1">
      <alignment horizontal="right" vertical="center" wrapText="1"/>
    </xf>
    <xf numFmtId="0" fontId="7" fillId="0" borderId="28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left" vertical="center" wrapText="1"/>
    </xf>
    <xf numFmtId="0" fontId="11" fillId="0" borderId="29" xfId="50" applyFont="1" applyBorder="1" applyAlignment="1">
      <alignment horizontal="center" vertical="center" wrapText="1"/>
    </xf>
    <xf numFmtId="0" fontId="20" fillId="0" borderId="27" xfId="50" applyFont="1" applyBorder="1" applyAlignment="1">
      <alignment horizontal="left" vertical="center" wrapText="1"/>
    </xf>
    <xf numFmtId="0" fontId="1" fillId="0" borderId="0" xfId="50" applyFont="1" applyBorder="1" applyAlignment="1">
      <alignment horizontal="left" vertical="center" wrapText="1"/>
    </xf>
    <xf numFmtId="0" fontId="21" fillId="0" borderId="3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176" fontId="14" fillId="0" borderId="5" xfId="50" applyNumberFormat="1" applyFont="1" applyFill="1" applyBorder="1" applyAlignment="1">
      <alignment horizontal="right" vertical="center" wrapText="1"/>
    </xf>
    <xf numFmtId="0" fontId="17" fillId="0" borderId="30" xfId="50" applyFont="1" applyBorder="1" applyAlignment="1">
      <alignment horizontal="center" vertical="center" wrapText="1"/>
    </xf>
    <xf numFmtId="0" fontId="17" fillId="0" borderId="31" xfId="50" applyFont="1" applyBorder="1" applyAlignment="1">
      <alignment horizontal="center" vertical="center" wrapText="1"/>
    </xf>
    <xf numFmtId="176" fontId="18" fillId="0" borderId="32" xfId="50" applyNumberFormat="1" applyFont="1" applyBorder="1" applyAlignment="1">
      <alignment horizontal="right" vertical="center" wrapText="1"/>
    </xf>
    <xf numFmtId="176" fontId="11" fillId="0" borderId="32" xfId="50" applyNumberFormat="1" applyFont="1" applyBorder="1" applyAlignment="1">
      <alignment horizontal="center" vertical="center" wrapText="1"/>
    </xf>
    <xf numFmtId="0" fontId="22" fillId="0" borderId="16" xfId="50" applyFont="1" applyBorder="1" applyAlignment="1">
      <alignment horizontal="left" vertical="center" wrapText="1"/>
    </xf>
    <xf numFmtId="0" fontId="22" fillId="0" borderId="22" xfId="50" applyFont="1" applyBorder="1" applyAlignment="1">
      <alignment horizontal="left" vertical="center" wrapText="1"/>
    </xf>
    <xf numFmtId="176" fontId="10" fillId="0" borderId="5" xfId="50" applyNumberFormat="1" applyFont="1" applyFill="1" applyBorder="1" applyAlignment="1">
      <alignment horizontal="right" vertical="center" wrapText="1"/>
    </xf>
    <xf numFmtId="14" fontId="16" fillId="0" borderId="5" xfId="50" applyNumberFormat="1" applyFont="1" applyBorder="1" applyAlignment="1">
      <alignment horizontal="left" vertical="center"/>
    </xf>
    <xf numFmtId="0" fontId="2" fillId="0" borderId="12" xfId="50" applyFont="1" applyBorder="1" applyAlignment="1">
      <alignment horizontal="center" vertical="center" wrapText="1"/>
    </xf>
    <xf numFmtId="176" fontId="11" fillId="2" borderId="5" xfId="50" applyNumberFormat="1" applyFont="1" applyFill="1" applyBorder="1" applyAlignment="1">
      <alignment horizontal="center" vertical="center"/>
    </xf>
    <xf numFmtId="176" fontId="11" fillId="0" borderId="5" xfId="50" applyNumberFormat="1" applyFont="1" applyBorder="1" applyAlignment="1">
      <alignment vertical="center" wrapText="1"/>
    </xf>
    <xf numFmtId="176" fontId="11" fillId="0" borderId="5" xfId="50" applyNumberFormat="1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 wrapText="1"/>
    </xf>
    <xf numFmtId="0" fontId="22" fillId="0" borderId="27" xfId="50" applyFont="1" applyBorder="1" applyAlignment="1">
      <alignment horizontal="center" vertical="center" wrapText="1"/>
    </xf>
    <xf numFmtId="0" fontId="22" fillId="0" borderId="2" xfId="50" applyFont="1" applyBorder="1" applyAlignment="1">
      <alignment horizontal="center" vertical="center" wrapText="1"/>
    </xf>
    <xf numFmtId="0" fontId="22" fillId="0" borderId="3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176" fontId="11" fillId="0" borderId="7" xfId="50" applyNumberFormat="1" applyFont="1" applyBorder="1" applyAlignment="1">
      <alignment horizontal="center" vertical="center" wrapText="1"/>
    </xf>
    <xf numFmtId="176" fontId="11" fillId="0" borderId="10" xfId="50" applyNumberFormat="1" applyFont="1" applyBorder="1" applyAlignment="1">
      <alignment horizontal="center" vertical="center" wrapText="1"/>
    </xf>
    <xf numFmtId="176" fontId="11" fillId="0" borderId="27" xfId="50" applyNumberFormat="1" applyFont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right" vertical="center"/>
    </xf>
    <xf numFmtId="176" fontId="18" fillId="0" borderId="33" xfId="50" applyNumberFormat="1" applyFont="1" applyBorder="1" applyAlignment="1">
      <alignment horizontal="right" vertical="center" wrapText="1"/>
    </xf>
    <xf numFmtId="0" fontId="1" fillId="0" borderId="3" xfId="50" applyFont="1" applyBorder="1" applyAlignment="1">
      <alignment horizontal="left" vertical="center" wrapText="1"/>
    </xf>
    <xf numFmtId="0" fontId="23" fillId="0" borderId="1" xfId="50" applyFont="1" applyBorder="1" applyAlignment="1">
      <alignment horizontal="right" vertical="center"/>
    </xf>
    <xf numFmtId="0" fontId="24" fillId="0" borderId="1" xfId="50" applyFont="1" applyBorder="1" applyAlignment="1">
      <alignment horizontal="right" vertical="center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horizontal="center" vertical="center" wrapText="1"/>
    </xf>
    <xf numFmtId="0" fontId="22" fillId="0" borderId="18" xfId="50" applyFont="1" applyBorder="1" applyAlignment="1">
      <alignment horizontal="left" vertical="center" wrapText="1"/>
    </xf>
    <xf numFmtId="0" fontId="22" fillId="0" borderId="19" xfId="50" applyFont="1" applyBorder="1" applyAlignment="1">
      <alignment horizontal="left" vertical="center" wrapText="1"/>
    </xf>
    <xf numFmtId="0" fontId="22" fillId="0" borderId="24" xfId="50" applyFont="1" applyBorder="1" applyAlignment="1">
      <alignment horizontal="left" vertical="center" wrapText="1"/>
    </xf>
    <xf numFmtId="0" fontId="22" fillId="0" borderId="25" xfId="50" applyFont="1" applyBorder="1" applyAlignment="1">
      <alignment horizontal="left" vertical="center" wrapText="1"/>
    </xf>
    <xf numFmtId="0" fontId="1" fillId="0" borderId="26" xfId="50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0" fontId="22" fillId="0" borderId="28" xfId="50" applyFont="1" applyBorder="1" applyAlignment="1">
      <alignment horizontal="left" vertical="center" wrapText="1"/>
    </xf>
    <xf numFmtId="0" fontId="22" fillId="0" borderId="29" xfId="50" applyFont="1" applyBorder="1" applyAlignment="1">
      <alignment horizontal="left" vertical="center" wrapText="1"/>
    </xf>
    <xf numFmtId="0" fontId="1" fillId="0" borderId="27" xfId="50" applyFont="1" applyBorder="1" applyAlignment="1">
      <alignment horizontal="left" vertical="center" wrapText="1"/>
    </xf>
    <xf numFmtId="176" fontId="11" fillId="2" borderId="5" xfId="50" applyNumberFormat="1" applyFont="1" applyFill="1" applyBorder="1" applyAlignment="1">
      <alignment horizontal="right" vertical="center" wrapText="1"/>
    </xf>
    <xf numFmtId="176" fontId="18" fillId="0" borderId="34" xfId="50" applyNumberFormat="1" applyFont="1" applyBorder="1" applyAlignment="1">
      <alignment horizontal="right" vertical="center" wrapText="1"/>
    </xf>
    <xf numFmtId="176" fontId="18" fillId="0" borderId="30" xfId="50" applyNumberFormat="1" applyFont="1" applyBorder="1" applyAlignment="1">
      <alignment horizontal="right" vertical="center" wrapText="1"/>
    </xf>
    <xf numFmtId="176" fontId="18" fillId="0" borderId="35" xfId="50" applyNumberFormat="1" applyFont="1" applyBorder="1" applyAlignment="1">
      <alignment horizontal="right" vertical="center" wrapText="1"/>
    </xf>
    <xf numFmtId="0" fontId="19" fillId="0" borderId="9" xfId="50" applyFont="1" applyBorder="1" applyAlignment="1">
      <alignment horizontal="center" vertical="center" wrapText="1"/>
    </xf>
    <xf numFmtId="0" fontId="19" fillId="0" borderId="10" xfId="50" applyFont="1" applyBorder="1" applyAlignment="1">
      <alignment horizontal="center" vertical="center" wrapText="1"/>
    </xf>
    <xf numFmtId="0" fontId="22" fillId="0" borderId="12" xfId="50" applyFont="1" applyBorder="1" applyAlignment="1">
      <alignment horizontal="left" vertical="center" wrapText="1"/>
    </xf>
    <xf numFmtId="0" fontId="22" fillId="0" borderId="26" xfId="50" applyFont="1" applyBorder="1" applyAlignment="1">
      <alignment horizontal="left" vertical="center" wrapText="1"/>
    </xf>
    <xf numFmtId="0" fontId="22" fillId="0" borderId="1" xfId="50" applyFont="1" applyBorder="1" applyAlignment="1">
      <alignment horizontal="left" vertical="center" wrapText="1"/>
    </xf>
    <xf numFmtId="0" fontId="19" fillId="0" borderId="26" xfId="50" applyFont="1" applyBorder="1" applyAlignment="1">
      <alignment horizontal="center" vertical="center" wrapText="1"/>
    </xf>
    <xf numFmtId="0" fontId="19" fillId="0" borderId="27" xfId="50" applyFont="1" applyBorder="1" applyAlignment="1">
      <alignment horizontal="center" vertical="center" wrapText="1"/>
    </xf>
    <xf numFmtId="0" fontId="22" fillId="0" borderId="13" xfId="50" applyFont="1" applyBorder="1" applyAlignment="1">
      <alignment horizontal="left" vertical="center" wrapText="1"/>
    </xf>
    <xf numFmtId="0" fontId="22" fillId="0" borderId="2" xfId="50" applyFont="1" applyBorder="1" applyAlignment="1">
      <alignment horizontal="left" vertical="center" wrapText="1"/>
    </xf>
    <xf numFmtId="0" fontId="22" fillId="0" borderId="4" xfId="50" applyFont="1" applyBorder="1" applyAlignment="1">
      <alignment horizontal="left" vertical="center" wrapText="1"/>
    </xf>
    <xf numFmtId="0" fontId="25" fillId="4" borderId="36" xfId="0" applyFont="1" applyFill="1" applyBorder="1" applyAlignment="1">
      <alignment horizontal="left" vertical="center" wrapText="1"/>
    </xf>
    <xf numFmtId="0" fontId="26" fillId="4" borderId="36" xfId="0" applyFont="1" applyFill="1" applyBorder="1" applyAlignment="1">
      <alignment horizontal="left" vertical="center" wrapText="1"/>
    </xf>
    <xf numFmtId="176" fontId="16" fillId="0" borderId="5" xfId="50" applyNumberFormat="1" applyFont="1" applyBorder="1" applyAlignment="1">
      <alignment horizontal="center" vertical="center" wrapText="1"/>
    </xf>
    <xf numFmtId="176" fontId="16" fillId="0" borderId="11" xfId="50" applyNumberFormat="1" applyFont="1" applyBorder="1" applyAlignment="1">
      <alignment horizontal="center" vertical="center" wrapText="1"/>
    </xf>
    <xf numFmtId="177" fontId="2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8" fillId="5" borderId="0" xfId="0" applyFont="1" applyFill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76" fontId="11" fillId="0" borderId="2" xfId="50" applyNumberFormat="1" applyFont="1" applyBorder="1" applyAlignment="1">
      <alignment vertical="center"/>
    </xf>
    <xf numFmtId="176" fontId="11" fillId="0" borderId="4" xfId="50" applyNumberFormat="1" applyFont="1" applyBorder="1" applyAlignment="1">
      <alignment vertical="center" wrapText="1"/>
    </xf>
    <xf numFmtId="0" fontId="22" fillId="0" borderId="27" xfId="50" applyFont="1" applyBorder="1" applyAlignment="1">
      <alignment horizontal="left" vertical="center" wrapText="1"/>
    </xf>
    <xf numFmtId="0" fontId="22" fillId="0" borderId="3" xfId="5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176" fontId="11" fillId="0" borderId="3" xfId="50" applyNumberFormat="1" applyFont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jpe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png"/><Relationship Id="rId8" Type="http://schemas.openxmlformats.org/officeDocument/2006/relationships/image" Target="../media/image18.png"/><Relationship Id="rId7" Type="http://schemas.openxmlformats.org/officeDocument/2006/relationships/image" Target="../media/image17.jpe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1.png"/><Relationship Id="rId10" Type="http://schemas.openxmlformats.org/officeDocument/2006/relationships/image" Target="../media/image20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22.png"/><Relationship Id="rId4" Type="http://schemas.openxmlformats.org/officeDocument/2006/relationships/image" Target="../media/image21.png"/><Relationship Id="rId3" Type="http://schemas.openxmlformats.org/officeDocument/2006/relationships/image" Target="../media/image17.jpeg"/><Relationship Id="rId2" Type="http://schemas.openxmlformats.org/officeDocument/2006/relationships/image" Target="../media/image16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371475</xdr:colOff>
      <xdr:row>6</xdr:row>
      <xdr:rowOff>295274</xdr:rowOff>
    </xdr:from>
    <xdr:ext cx="5203825" cy="527051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2323465"/>
          <a:ext cx="5203825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812800</xdr:colOff>
      <xdr:row>14</xdr:row>
      <xdr:rowOff>273050</xdr:rowOff>
    </xdr:from>
    <xdr:ext cx="9064625" cy="5756275"/>
    <xdr:pic>
      <xdr:nvPicPr>
        <xdr:cNvPr id="3" name="图片 2" descr="C:\Users\Administrator\AppData\Roaming\Tencent\Users\501232853\QQ\WinTemp\RichOle\QY_($Q6@94~MN4%J{L(OENA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90400" y="4953635"/>
          <a:ext cx="9064625" cy="575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4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5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209550</xdr:colOff>
      <xdr:row>4</xdr:row>
      <xdr:rowOff>50800</xdr:rowOff>
    </xdr:from>
    <xdr:ext cx="4165600" cy="2559050"/>
    <xdr:pic>
      <xdr:nvPicPr>
        <xdr:cNvPr id="6" name="图片 5" descr="C:\Users\Administrator\AppData\Roaming\Tencent\Users\501232853\QQ\WinTemp\RichOle\H1OW`W~W0OCB`LLR8WM$H]8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916400" y="1416685"/>
          <a:ext cx="4165600" cy="255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4298950" cy="1635125"/>
    <xdr:pic>
      <xdr:nvPicPr>
        <xdr:cNvPr id="7" name="图片 6" descr="C:\Users\Administrator\AppData\Roaming\Tencent\Users\501232853\QQ\WinTemp\RichOle\PY(VPTZIPMBR%@X~V(YE~HE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371475"/>
          <a:ext cx="4298950" cy="163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9</xdr:row>
      <xdr:rowOff>127000</xdr:rowOff>
    </xdr:from>
    <xdr:ext cx="4137025" cy="1266825"/>
    <xdr:pic>
      <xdr:nvPicPr>
        <xdr:cNvPr id="8" name="图片 7" descr="C:\Users\Administrator\AppData\Roaming\Tencent\Users\501232853\QQ\WinTemp\RichOle\@OQ6]E[L5$]2D2(B~{29}BN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91625" y="3150235"/>
          <a:ext cx="41370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32</xdr:row>
      <xdr:rowOff>0</xdr:rowOff>
    </xdr:from>
    <xdr:to>
      <xdr:col>3</xdr:col>
      <xdr:colOff>628650</xdr:colOff>
      <xdr:row>50</xdr:row>
      <xdr:rowOff>104775</xdr:rowOff>
    </xdr:to>
    <xdr:pic>
      <xdr:nvPicPr>
        <xdr:cNvPr id="10" name="图片 9" descr="C:\Users\Administrator\AppData\Roaming\Tencent\Users\501232853\QQ\WinTemp\RichOle\BYCVNTA@V4LZX9WVL]3DWR4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169015"/>
          <a:ext cx="29337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4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5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1104900</xdr:colOff>
      <xdr:row>0</xdr:row>
      <xdr:rowOff>139700</xdr:rowOff>
    </xdr:from>
    <xdr:to>
      <xdr:col>15</xdr:col>
      <xdr:colOff>1489075</xdr:colOff>
      <xdr:row>15</xdr:row>
      <xdr:rowOff>107950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67925" y="139700"/>
          <a:ext cx="8128000" cy="489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1123950</xdr:colOff>
      <xdr:row>68</xdr:row>
      <xdr:rowOff>152400</xdr:rowOff>
    </xdr:to>
    <xdr:pic>
      <xdr:nvPicPr>
        <xdr:cNvPr id="8" name="图片 7" descr="C:\Users\Administrator\AppData\Roaming\Tencent\Users\501232853\QQ\WinTemp\RichOle\Y@RT(@M6_3WSF]F_DQE1F31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015345"/>
          <a:ext cx="8591550" cy="632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873688</xdr:colOff>
      <xdr:row>0</xdr:row>
      <xdr:rowOff>266700</xdr:rowOff>
    </xdr:from>
    <xdr:to>
      <xdr:col>19</xdr:col>
      <xdr:colOff>444500</xdr:colOff>
      <xdr:row>8</xdr:row>
      <xdr:rowOff>295275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2675" y="266700"/>
          <a:ext cx="123158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295275</xdr:colOff>
      <xdr:row>21</xdr:row>
      <xdr:rowOff>247650</xdr:rowOff>
    </xdr:from>
    <xdr:to>
      <xdr:col>12</xdr:col>
      <xdr:colOff>895350</xdr:colOff>
      <xdr:row>23</xdr:row>
      <xdr:rowOff>504825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4825" y="6580505"/>
          <a:ext cx="404812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19</xdr:row>
      <xdr:rowOff>152400</xdr:rowOff>
    </xdr:from>
    <xdr:to>
      <xdr:col>12</xdr:col>
      <xdr:colOff>1143000</xdr:colOff>
      <xdr:row>21</xdr:row>
      <xdr:rowOff>161925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5800" y="5898515"/>
          <a:ext cx="4114800" cy="59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742950</xdr:colOff>
      <xdr:row>77</xdr:row>
      <xdr:rowOff>85725</xdr:rowOff>
    </xdr:to>
    <xdr:pic>
      <xdr:nvPicPr>
        <xdr:cNvPr id="11" name="图片 10" descr="C:\Users\Administrator\AppData\Roaming\Tencent\Users\501232853\QQ\WinTemp\RichOle\C}8KH8KOPDM@@Q08PXR_%BB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15345"/>
          <a:ext cx="68770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828675</xdr:colOff>
      <xdr:row>10</xdr:row>
      <xdr:rowOff>1905</xdr:rowOff>
    </xdr:from>
    <xdr:to>
      <xdr:col>13</xdr:col>
      <xdr:colOff>628650</xdr:colOff>
      <xdr:row>18</xdr:row>
      <xdr:rowOff>238125</xdr:rowOff>
    </xdr:to>
    <xdr:pic>
      <xdr:nvPicPr>
        <xdr:cNvPr id="12" name="图片 11" descr="C:\Users\Administrator\Documents\Tencent Files\501232853\Image\C2C\Image3\7UNS]]R%RWD~CV52PQK4Y9T.jp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8225" y="3236595"/>
          <a:ext cx="5057775" cy="249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4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4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295275</xdr:colOff>
      <xdr:row>29</xdr:row>
      <xdr:rowOff>247650</xdr:rowOff>
    </xdr:from>
    <xdr:to>
      <xdr:col>12</xdr:col>
      <xdr:colOff>895350</xdr:colOff>
      <xdr:row>32</xdr:row>
      <xdr:rowOff>24765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0600" y="7346950"/>
          <a:ext cx="404812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27</xdr:row>
      <xdr:rowOff>152400</xdr:rowOff>
    </xdr:from>
    <xdr:to>
      <xdr:col>12</xdr:col>
      <xdr:colOff>1143000</xdr:colOff>
      <xdr:row>29</xdr:row>
      <xdr:rowOff>240665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6743700"/>
          <a:ext cx="4114800" cy="59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400050</xdr:colOff>
      <xdr:row>10</xdr:row>
      <xdr:rowOff>228600</xdr:rowOff>
    </xdr:from>
    <xdr:to>
      <xdr:col>13</xdr:col>
      <xdr:colOff>200025</xdr:colOff>
      <xdr:row>20</xdr:row>
      <xdr:rowOff>104775</xdr:rowOff>
    </xdr:to>
    <xdr:pic>
      <xdr:nvPicPr>
        <xdr:cNvPr id="8" name="图片 7" descr="C:\Users\Administrator\Documents\Tencent Files\501232853\Image\C2C\Image3\7UNS]]R%RWD~CV52PQK4Y9T.jp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2425700"/>
          <a:ext cx="5057775" cy="249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228600</xdr:colOff>
      <xdr:row>0</xdr:row>
      <xdr:rowOff>9525</xdr:rowOff>
    </xdr:from>
    <xdr:to>
      <xdr:col>13</xdr:col>
      <xdr:colOff>579755</xdr:colOff>
      <xdr:row>14</xdr:row>
      <xdr:rowOff>213995</xdr:rowOff>
    </xdr:to>
    <xdr:pic>
      <xdr:nvPicPr>
        <xdr:cNvPr id="9" name="图片 8" descr="XWWY8ZK(_)ZXXQ58SV25PXT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43925" y="9525"/>
          <a:ext cx="5608955" cy="3417570"/>
        </a:xfrm>
        <a:prstGeom prst="rect">
          <a:avLst/>
        </a:prstGeom>
      </xdr:spPr>
    </xdr:pic>
    <xdr:clientData/>
  </xdr:twoCellAnchor>
  <xdr:twoCellAnchor editAs="oneCell">
    <xdr:from>
      <xdr:col>11</xdr:col>
      <xdr:colOff>2085975</xdr:colOff>
      <xdr:row>11</xdr:row>
      <xdr:rowOff>47625</xdr:rowOff>
    </xdr:from>
    <xdr:to>
      <xdr:col>15</xdr:col>
      <xdr:colOff>1199515</xdr:colOff>
      <xdr:row>27</xdr:row>
      <xdr:rowOff>151765</xdr:rowOff>
    </xdr:to>
    <xdr:pic>
      <xdr:nvPicPr>
        <xdr:cNvPr id="10" name="图片 9" descr="X)%SUWD_P}YO)2E$ZCWC~H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34775" y="2498725"/>
          <a:ext cx="6857365" cy="4244340"/>
        </a:xfrm>
        <a:prstGeom prst="rect">
          <a:avLst/>
        </a:prstGeom>
      </xdr:spPr>
    </xdr:pic>
    <xdr:clientData/>
  </xdr:twoCellAnchor>
  <xdr:twoCellAnchor editAs="oneCell">
    <xdr:from>
      <xdr:col>0</xdr:col>
      <xdr:colOff>321310</xdr:colOff>
      <xdr:row>18</xdr:row>
      <xdr:rowOff>76200</xdr:rowOff>
    </xdr:from>
    <xdr:to>
      <xdr:col>5</xdr:col>
      <xdr:colOff>362585</xdr:colOff>
      <xdr:row>22</xdr:row>
      <xdr:rowOff>83820</xdr:rowOff>
    </xdr:to>
    <xdr:pic>
      <xdr:nvPicPr>
        <xdr:cNvPr id="11" name="图片 10" descr="5ZJ9QQ~@`MXI5R]PMI~W%QM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1310" y="4381500"/>
          <a:ext cx="4232275" cy="1023620"/>
        </a:xfrm>
        <a:prstGeom prst="rect">
          <a:avLst/>
        </a:prstGeom>
      </xdr:spPr>
    </xdr:pic>
    <xdr:clientData/>
  </xdr:twoCellAnchor>
  <xdr:twoCellAnchor editAs="oneCell">
    <xdr:from>
      <xdr:col>5</xdr:col>
      <xdr:colOff>646747</xdr:colOff>
      <xdr:row>18</xdr:row>
      <xdr:rowOff>11747</xdr:rowOff>
    </xdr:from>
    <xdr:to>
      <xdr:col>8</xdr:col>
      <xdr:colOff>594677</xdr:colOff>
      <xdr:row>22</xdr:row>
      <xdr:rowOff>109537</xdr:rowOff>
    </xdr:to>
    <xdr:pic>
      <xdr:nvPicPr>
        <xdr:cNvPr id="12" name="图片 11" descr="PXFF1DY~$V]$W{L(F86~%(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5468620" y="3684905"/>
          <a:ext cx="1113790" cy="237680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9</xdr:row>
      <xdr:rowOff>104775</xdr:rowOff>
    </xdr:from>
    <xdr:to>
      <xdr:col>12</xdr:col>
      <xdr:colOff>599440</xdr:colOff>
      <xdr:row>13</xdr:row>
      <xdr:rowOff>115570</xdr:rowOff>
    </xdr:to>
    <xdr:pic>
      <xdr:nvPicPr>
        <xdr:cNvPr id="13" name="图片 12" descr="GQ40V{XZ3W5YSUWM)ACSXAP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34375" y="2047875"/>
          <a:ext cx="4028440" cy="1026795"/>
        </a:xfrm>
        <a:prstGeom prst="rect">
          <a:avLst/>
        </a:prstGeom>
      </xdr:spPr>
    </xdr:pic>
    <xdr:clientData/>
  </xdr:twoCellAnchor>
  <xdr:twoCellAnchor editAs="oneCell">
    <xdr:from>
      <xdr:col>10</xdr:col>
      <xdr:colOff>654050</xdr:colOff>
      <xdr:row>1</xdr:row>
      <xdr:rowOff>1270</xdr:rowOff>
    </xdr:from>
    <xdr:to>
      <xdr:col>14</xdr:col>
      <xdr:colOff>1313180</xdr:colOff>
      <xdr:row>18</xdr:row>
      <xdr:rowOff>176530</xdr:rowOff>
    </xdr:to>
    <xdr:pic>
      <xdr:nvPicPr>
        <xdr:cNvPr id="4" name="图片 3" descr="4[$$ZI$GP%DY80X7L26G}C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69375" y="293370"/>
          <a:ext cx="7726680" cy="418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39</xdr:row>
      <xdr:rowOff>228600</xdr:rowOff>
    </xdr:from>
    <xdr:to>
      <xdr:col>7</xdr:col>
      <xdr:colOff>437515</xdr:colOff>
      <xdr:row>67</xdr:row>
      <xdr:rowOff>199390</xdr:rowOff>
    </xdr:to>
    <xdr:pic>
      <xdr:nvPicPr>
        <xdr:cNvPr id="14" name="图片 13" descr="4LH@OG3Q(%FI0Z)FJK54)(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276475" y="11264900"/>
          <a:ext cx="3771265" cy="70827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295275</xdr:colOff>
      <xdr:row>29</xdr:row>
      <xdr:rowOff>247650</xdr:rowOff>
    </xdr:from>
    <xdr:to>
      <xdr:col>12</xdr:col>
      <xdr:colOff>895350</xdr:colOff>
      <xdr:row>32</xdr:row>
      <xdr:rowOff>24765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0600" y="7702550"/>
          <a:ext cx="404812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321310</xdr:colOff>
      <xdr:row>18</xdr:row>
      <xdr:rowOff>76200</xdr:rowOff>
    </xdr:from>
    <xdr:to>
      <xdr:col>5</xdr:col>
      <xdr:colOff>362585</xdr:colOff>
      <xdr:row>22</xdr:row>
      <xdr:rowOff>83820</xdr:rowOff>
    </xdr:to>
    <xdr:pic>
      <xdr:nvPicPr>
        <xdr:cNvPr id="9" name="图片 8" descr="5ZJ9QQ~@`MXI5R]PMI~W%Q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310" y="4584700"/>
          <a:ext cx="4232275" cy="1023620"/>
        </a:xfrm>
        <a:prstGeom prst="rect">
          <a:avLst/>
        </a:prstGeom>
      </xdr:spPr>
    </xdr:pic>
    <xdr:clientData/>
  </xdr:twoCellAnchor>
  <xdr:twoCellAnchor editAs="oneCell">
    <xdr:from>
      <xdr:col>5</xdr:col>
      <xdr:colOff>670877</xdr:colOff>
      <xdr:row>17</xdr:row>
      <xdr:rowOff>229552</xdr:rowOff>
    </xdr:from>
    <xdr:to>
      <xdr:col>8</xdr:col>
      <xdr:colOff>618807</xdr:colOff>
      <xdr:row>22</xdr:row>
      <xdr:rowOff>73342</xdr:rowOff>
    </xdr:to>
    <xdr:pic>
      <xdr:nvPicPr>
        <xdr:cNvPr id="10" name="图片 9" descr="PXFF1DY~$V]$W{L(F86~%(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492750" y="3851910"/>
          <a:ext cx="1113790" cy="2376805"/>
        </a:xfrm>
        <a:prstGeom prst="rect">
          <a:avLst/>
        </a:prstGeom>
      </xdr:spPr>
    </xdr:pic>
    <xdr:clientData/>
  </xdr:twoCellAnchor>
  <xdr:twoCellAnchor editAs="oneCell">
    <xdr:from>
      <xdr:col>1</xdr:col>
      <xdr:colOff>473075</xdr:colOff>
      <xdr:row>40</xdr:row>
      <xdr:rowOff>111125</xdr:rowOff>
    </xdr:from>
    <xdr:to>
      <xdr:col>5</xdr:col>
      <xdr:colOff>681990</xdr:colOff>
      <xdr:row>67</xdr:row>
      <xdr:rowOff>177165</xdr:rowOff>
    </xdr:to>
    <xdr:pic>
      <xdr:nvPicPr>
        <xdr:cNvPr id="14" name="图片 13" descr="Q@XSX}QK26Y9`V}5P_9V[8P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5025" y="11757025"/>
          <a:ext cx="4037965" cy="692404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17</xdr:row>
      <xdr:rowOff>161925</xdr:rowOff>
    </xdr:from>
    <xdr:to>
      <xdr:col>12</xdr:col>
      <xdr:colOff>1097915</xdr:colOff>
      <xdr:row>29</xdr:row>
      <xdr:rowOff>66040</xdr:rowOff>
    </xdr:to>
    <xdr:pic>
      <xdr:nvPicPr>
        <xdr:cNvPr id="6" name="图片 5" descr="DJ)XJ%B9E[)G9T_6PJQEUR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62950" y="4416425"/>
          <a:ext cx="4498340" cy="31045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1743075</xdr:colOff>
      <xdr:row>13</xdr:row>
      <xdr:rowOff>0</xdr:rowOff>
    </xdr:from>
    <xdr:to>
      <xdr:col>14</xdr:col>
      <xdr:colOff>307340</xdr:colOff>
      <xdr:row>25</xdr:row>
      <xdr:rowOff>56515</xdr:rowOff>
    </xdr:to>
    <xdr:pic>
      <xdr:nvPicPr>
        <xdr:cNvPr id="8" name="图片 7" descr="DJ)XJ%B9E[)G9T_6PJQEUR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91875" y="3162300"/>
          <a:ext cx="4498340" cy="3104515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533400</xdr:colOff>
      <xdr:row>5</xdr:row>
      <xdr:rowOff>161925</xdr:rowOff>
    </xdr:from>
    <xdr:to>
      <xdr:col>14</xdr:col>
      <xdr:colOff>1370330</xdr:colOff>
      <xdr:row>24</xdr:row>
      <xdr:rowOff>240665</xdr:rowOff>
    </xdr:to>
    <xdr:pic>
      <xdr:nvPicPr>
        <xdr:cNvPr id="9" name="图片 8" descr="[E_TQ`B~_%~~C6G}QS8PT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48725" y="1165225"/>
          <a:ext cx="7904480" cy="5031740"/>
        </a:xfrm>
        <a:prstGeom prst="rect">
          <a:avLst/>
        </a:prstGeom>
      </xdr:spPr>
    </xdr:pic>
    <xdr:clientData/>
  </xdr:twoCellAnchor>
  <xdr:twoCellAnchor editAs="oneCell">
    <xdr:from>
      <xdr:col>12</xdr:col>
      <xdr:colOff>847725</xdr:colOff>
      <xdr:row>9</xdr:row>
      <xdr:rowOff>95250</xdr:rowOff>
    </xdr:from>
    <xdr:to>
      <xdr:col>18</xdr:col>
      <xdr:colOff>141605</xdr:colOff>
      <xdr:row>28</xdr:row>
      <xdr:rowOff>247015</xdr:rowOff>
    </xdr:to>
    <xdr:pic>
      <xdr:nvPicPr>
        <xdr:cNvPr id="10" name="图片 9" descr="1}K1VI({C9]RPP104}0_E`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11100" y="2241550"/>
          <a:ext cx="7904480" cy="49142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30</xdr:row>
          <xdr:rowOff>152400</xdr:rowOff>
        </xdr:from>
        <xdr:to>
          <xdr:col>11</xdr:col>
          <xdr:colOff>1429385</xdr:colOff>
          <xdr:row>31</xdr:row>
          <xdr:rowOff>311150</xdr:rowOff>
        </xdr:to>
        <xdr:sp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9448800" y="7658100"/>
              <a:ext cx="142938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381000</xdr:colOff>
      <xdr:row>28</xdr:row>
      <xdr:rowOff>190500</xdr:rowOff>
    </xdr:from>
    <xdr:to>
      <xdr:col>12</xdr:col>
      <xdr:colOff>1047115</xdr:colOff>
      <xdr:row>31</xdr:row>
      <xdr:rowOff>314325</xdr:rowOff>
    </xdr:to>
    <xdr:pic>
      <xdr:nvPicPr>
        <xdr:cNvPr id="5" name="图片 4" descr="[`LZS905[L57@VJI~68_Q9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96325" y="7099300"/>
          <a:ext cx="4114165" cy="1038225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32</xdr:row>
      <xdr:rowOff>28575</xdr:rowOff>
    </xdr:from>
    <xdr:to>
      <xdr:col>12</xdr:col>
      <xdr:colOff>56515</xdr:colOff>
      <xdr:row>33</xdr:row>
      <xdr:rowOff>412750</xdr:rowOff>
    </xdr:to>
    <xdr:pic>
      <xdr:nvPicPr>
        <xdr:cNvPr id="6" name="图片 5" descr="6YXYS}%PPPHPVO($_N[OZ_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3025" y="8359775"/>
          <a:ext cx="2856865" cy="8921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40</xdr:row>
      <xdr:rowOff>3175</xdr:rowOff>
    </xdr:from>
    <xdr:to>
      <xdr:col>7</xdr:col>
      <xdr:colOff>351790</xdr:colOff>
      <xdr:row>69</xdr:row>
      <xdr:rowOff>75565</xdr:rowOff>
    </xdr:to>
    <xdr:pic>
      <xdr:nvPicPr>
        <xdr:cNvPr id="4" name="图片 3" descr="WJ7EJ3[3_$ZOX{B5NX~KGKU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1475" y="11382375"/>
          <a:ext cx="5590540" cy="74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33"/>
  <sheetViews>
    <sheetView zoomScale="75" zoomScaleNormal="75" topLeftCell="A10" workbookViewId="0">
      <selection activeCell="C24" sqref="C24:I24"/>
    </sheetView>
  </sheetViews>
  <sheetFormatPr defaultColWidth="9" defaultRowHeight="13.5"/>
  <cols>
    <col min="1" max="1" width="4.75" style="2" customWidth="1"/>
    <col min="2" max="2" width="12" style="3" customWidth="1"/>
    <col min="3" max="3" width="18.25" style="3" customWidth="1"/>
    <col min="4" max="4" width="13.875" style="3" customWidth="1"/>
    <col min="5" max="5" width="3.875" style="2" customWidth="1"/>
    <col min="6" max="6" width="12.375" style="3" customWidth="1"/>
    <col min="7" max="7" width="3.875" style="2" customWidth="1"/>
    <col min="8" max="8" width="11.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9.25" customHeight="1" spans="1:11">
      <c r="A1" s="5"/>
      <c r="B1" s="5"/>
      <c r="C1" s="150" t="s">
        <v>0</v>
      </c>
      <c r="D1" s="150"/>
      <c r="E1" s="150"/>
      <c r="F1" s="150"/>
      <c r="G1" s="7"/>
      <c r="H1" s="8"/>
      <c r="I1" s="5"/>
      <c r="J1" s="97"/>
      <c r="K1" s="97"/>
    </row>
    <row r="2" ht="26.1" customHeight="1" spans="1:15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 s="178" t="s">
        <v>5</v>
      </c>
      <c r="N2" s="179" t="s">
        <v>6</v>
      </c>
      <c r="O2" s="178">
        <v>13966985199</v>
      </c>
    </row>
    <row r="3" ht="26.1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t="26.1" customHeight="1" spans="1:11">
      <c r="A4" s="151" t="s">
        <v>10</v>
      </c>
      <c r="B4" s="152"/>
      <c r="C4" s="20"/>
      <c r="D4" s="21"/>
      <c r="E4" s="21"/>
      <c r="F4" s="21"/>
      <c r="G4" s="21"/>
      <c r="H4" s="21"/>
      <c r="I4" s="29"/>
      <c r="J4" s="25"/>
      <c r="K4" s="102"/>
    </row>
    <row r="5" ht="26.1" customHeight="1" spans="1:11">
      <c r="A5" s="153"/>
      <c r="B5" s="154"/>
      <c r="C5" s="24"/>
      <c r="D5" s="25"/>
      <c r="E5" s="25"/>
      <c r="F5" s="25"/>
      <c r="G5" s="25"/>
      <c r="H5" s="25"/>
      <c r="I5" s="103"/>
      <c r="J5" s="25"/>
      <c r="K5" s="102"/>
    </row>
    <row r="6" ht="26.1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ht="26.1" customHeight="1" spans="1:13">
      <c r="A7" s="26">
        <v>1</v>
      </c>
      <c r="B7" s="30">
        <v>42487</v>
      </c>
      <c r="C7" s="31">
        <v>567000</v>
      </c>
      <c r="D7" s="31"/>
      <c r="E7" s="27"/>
      <c r="F7" s="31"/>
      <c r="G7" s="33" t="s">
        <v>18</v>
      </c>
      <c r="H7" s="34">
        <v>500</v>
      </c>
      <c r="I7" s="104">
        <f>ROUNDUP(C7-D7-F7-H7,3)</f>
        <v>566500</v>
      </c>
      <c r="J7" s="105"/>
      <c r="K7" s="107" t="s">
        <v>19</v>
      </c>
      <c r="M7" s="180" t="s">
        <v>20</v>
      </c>
    </row>
    <row r="8" ht="26.1" customHeight="1" spans="1:13">
      <c r="A8" s="37"/>
      <c r="B8" s="54"/>
      <c r="C8" s="39"/>
      <c r="D8" s="40"/>
      <c r="E8" s="68" t="s">
        <v>21</v>
      </c>
      <c r="F8" s="39"/>
      <c r="G8" s="68" t="s">
        <v>22</v>
      </c>
      <c r="H8" s="164"/>
      <c r="I8" s="106"/>
      <c r="J8" s="107"/>
      <c r="K8" s="107"/>
      <c r="L8"/>
      <c r="M8" s="181" t="s">
        <v>23</v>
      </c>
    </row>
    <row r="9" ht="26.1" customHeight="1" spans="1:11">
      <c r="A9" s="37"/>
      <c r="B9" s="54"/>
      <c r="C9" s="39"/>
      <c r="D9" s="40"/>
      <c r="E9" s="41"/>
      <c r="F9" s="39"/>
      <c r="G9" s="42"/>
      <c r="H9" s="39"/>
      <c r="I9" s="106"/>
      <c r="J9" s="107"/>
      <c r="K9" s="107"/>
    </row>
    <row r="10" ht="26.1" customHeight="1" spans="1:13">
      <c r="A10" s="37"/>
      <c r="B10" s="54"/>
      <c r="C10" s="39"/>
      <c r="D10" s="40"/>
      <c r="E10" s="41"/>
      <c r="F10" s="39"/>
      <c r="G10" s="42"/>
      <c r="H10" s="39"/>
      <c r="I10" s="106"/>
      <c r="J10" s="107"/>
      <c r="K10" s="107"/>
      <c r="L10"/>
      <c r="M10" s="182">
        <v>2439296</v>
      </c>
    </row>
    <row r="11" ht="26.1" customHeight="1" spans="1:11">
      <c r="A11" s="37"/>
      <c r="B11" s="54"/>
      <c r="C11" s="39"/>
      <c r="D11" s="40"/>
      <c r="E11" s="41"/>
      <c r="F11" s="39"/>
      <c r="G11" s="42"/>
      <c r="H11" s="39"/>
      <c r="I11" s="106"/>
      <c r="J11" s="107"/>
      <c r="K11" s="107"/>
    </row>
    <row r="12" ht="26.1" customHeight="1" spans="1:11">
      <c r="A12" s="37"/>
      <c r="B12" s="54"/>
      <c r="C12" s="39"/>
      <c r="D12" s="40"/>
      <c r="E12" s="41"/>
      <c r="F12" s="39"/>
      <c r="G12" s="42"/>
      <c r="H12" s="39"/>
      <c r="I12" s="106"/>
      <c r="J12" s="107"/>
      <c r="K12" s="107"/>
    </row>
    <row r="13" ht="26.1" customHeight="1" spans="1:12">
      <c r="A13" s="37"/>
      <c r="B13" s="54"/>
      <c r="C13" s="39"/>
      <c r="D13" s="40"/>
      <c r="E13" s="41"/>
      <c r="F13" s="39"/>
      <c r="G13" s="42"/>
      <c r="H13" s="39"/>
      <c r="I13" s="106"/>
      <c r="J13" s="107"/>
      <c r="K13" s="107"/>
      <c r="L13"/>
    </row>
    <row r="14" ht="26.1" customHeight="1" spans="1:12">
      <c r="A14" s="37"/>
      <c r="B14" s="54"/>
      <c r="C14" s="39"/>
      <c r="D14" s="40"/>
      <c r="E14" s="41"/>
      <c r="F14" s="39"/>
      <c r="G14" s="42"/>
      <c r="H14" s="39"/>
      <c r="I14" s="106"/>
      <c r="J14" s="107"/>
      <c r="K14" s="107"/>
      <c r="L14" s="114"/>
    </row>
    <row r="15" ht="26.1" customHeight="1" spans="1:13">
      <c r="A15" s="37"/>
      <c r="B15" s="54"/>
      <c r="C15" s="39"/>
      <c r="D15" s="40"/>
      <c r="E15" s="41"/>
      <c r="F15" s="39"/>
      <c r="G15" s="42"/>
      <c r="H15" s="39"/>
      <c r="I15" s="106"/>
      <c r="J15" s="107"/>
      <c r="K15" s="107"/>
      <c r="L15" s="114"/>
      <c r="M15" s="183" t="s">
        <v>24</v>
      </c>
    </row>
    <row r="16" ht="26.1" customHeight="1" spans="1:13">
      <c r="A16" s="37"/>
      <c r="B16" s="54"/>
      <c r="C16" s="39"/>
      <c r="D16" s="40"/>
      <c r="E16" s="41"/>
      <c r="F16" s="39"/>
      <c r="G16" s="42"/>
      <c r="H16" s="39"/>
      <c r="I16" s="106"/>
      <c r="J16" s="107"/>
      <c r="K16" s="107"/>
      <c r="L16" s="114"/>
      <c r="M16" s="183"/>
    </row>
    <row r="17" ht="26.1" customHeight="1" spans="1:13">
      <c r="A17" s="37"/>
      <c r="B17" s="54"/>
      <c r="C17" s="39"/>
      <c r="D17" s="40"/>
      <c r="E17" s="41"/>
      <c r="F17" s="39"/>
      <c r="G17" s="42"/>
      <c r="H17" s="39"/>
      <c r="I17" s="106"/>
      <c r="J17" s="107"/>
      <c r="K17" s="107"/>
      <c r="L17" s="114"/>
      <c r="M17" s="183" t="s">
        <v>25</v>
      </c>
    </row>
    <row r="18" ht="26.1" customHeight="1" spans="1:13">
      <c r="A18" s="37"/>
      <c r="B18" s="54"/>
      <c r="C18" s="39"/>
      <c r="D18" s="40"/>
      <c r="E18" s="41"/>
      <c r="F18" s="39"/>
      <c r="G18" s="42"/>
      <c r="H18" s="39"/>
      <c r="I18" s="106"/>
      <c r="J18" s="107"/>
      <c r="K18" s="107"/>
      <c r="M18" s="183" t="s">
        <v>26</v>
      </c>
    </row>
    <row r="19" ht="26.1" customHeight="1" spans="1:13">
      <c r="A19" s="37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 s="184" t="s">
        <v>27</v>
      </c>
      <c r="M19" s="185" t="s">
        <v>28</v>
      </c>
    </row>
    <row r="20" ht="26.1" customHeight="1" spans="1:13">
      <c r="A20" s="64"/>
      <c r="B20" s="69"/>
      <c r="C20" s="70"/>
      <c r="D20" s="40"/>
      <c r="E20" s="41"/>
      <c r="F20" s="39"/>
      <c r="G20" s="42"/>
      <c r="H20" s="39"/>
      <c r="I20" s="106"/>
      <c r="J20" s="107"/>
      <c r="K20" s="107"/>
      <c r="M20" s="186"/>
    </row>
    <row r="21" ht="26.1" customHeight="1" spans="1:17">
      <c r="A21" s="125" t="s">
        <v>29</v>
      </c>
      <c r="B21" s="126"/>
      <c r="C21" s="127">
        <f>C7+C8+C9+C10+C11+C12+C13+C14+C15++C16+C17+C18+C19+C20</f>
        <v>567000</v>
      </c>
      <c r="D21" s="165"/>
      <c r="E21" s="166"/>
      <c r="F21" s="147"/>
      <c r="G21" s="167"/>
      <c r="H21" s="147"/>
      <c r="I21" s="147">
        <f>I7+I8+I9+I10+I11+I12+I13+I14+I15++I16+I17+I18+I19+I20</f>
        <v>566500</v>
      </c>
      <c r="J21" s="115"/>
      <c r="K21" s="107"/>
      <c r="M21" s="187" t="s">
        <v>30</v>
      </c>
      <c r="N21" s="188"/>
      <c r="O21" s="188"/>
      <c r="P21" s="188"/>
      <c r="Q21" s="193"/>
    </row>
    <row r="22" ht="26.1" customHeight="1" spans="1:11">
      <c r="A22" s="168" t="s">
        <v>31</v>
      </c>
      <c r="B22" s="169"/>
      <c r="C22" s="77">
        <f>I7</f>
        <v>566500</v>
      </c>
      <c r="D22" s="170" t="s">
        <v>32</v>
      </c>
      <c r="E22" s="171" t="s">
        <v>33</v>
      </c>
      <c r="F22" s="172"/>
      <c r="G22" s="172"/>
      <c r="H22" s="172"/>
      <c r="I22" s="189"/>
      <c r="J22" s="117"/>
      <c r="K22" s="107"/>
    </row>
    <row r="23" ht="26.1" customHeight="1" spans="1:11">
      <c r="A23" s="173"/>
      <c r="B23" s="174"/>
      <c r="C23" s="83"/>
      <c r="D23" s="175" t="s">
        <v>34</v>
      </c>
      <c r="E23" s="176" t="s">
        <v>35</v>
      </c>
      <c r="F23" s="177"/>
      <c r="G23" s="177"/>
      <c r="H23" s="177"/>
      <c r="I23" s="190"/>
      <c r="J23" s="117"/>
      <c r="K23" s="107"/>
    </row>
    <row r="24" ht="45" customHeight="1" spans="1:16">
      <c r="A24" s="139" t="s">
        <v>36</v>
      </c>
      <c r="B24" s="140"/>
      <c r="C24" s="141" t="s">
        <v>37</v>
      </c>
      <c r="D24" s="142"/>
      <c r="E24" s="142"/>
      <c r="F24" s="142"/>
      <c r="G24" s="142"/>
      <c r="H24" s="142"/>
      <c r="I24" s="148"/>
      <c r="J24" s="120"/>
      <c r="K24" s="107"/>
      <c r="L24" s="186" t="s">
        <v>38</v>
      </c>
      <c r="M24" s="4" t="s">
        <v>39</v>
      </c>
      <c r="N24" s="191"/>
      <c r="O24" s="191"/>
      <c r="P24" s="191"/>
    </row>
    <row r="25" ht="45" customHeight="1" spans="1:14">
      <c r="A25" s="139" t="s">
        <v>40</v>
      </c>
      <c r="B25" s="140"/>
      <c r="C25" s="141" t="s">
        <v>41</v>
      </c>
      <c r="D25" s="142"/>
      <c r="E25" s="142"/>
      <c r="F25" s="142"/>
      <c r="G25" s="142"/>
      <c r="H25" s="142"/>
      <c r="I25" s="148"/>
      <c r="J25" s="120"/>
      <c r="K25" s="107"/>
      <c r="L25" s="192" t="s">
        <v>41</v>
      </c>
      <c r="N25" s="4" t="s">
        <v>42</v>
      </c>
    </row>
    <row r="26" ht="45" customHeight="1" spans="1:11">
      <c r="A26" s="139" t="s">
        <v>43</v>
      </c>
      <c r="B26" s="140"/>
      <c r="C26" s="93"/>
      <c r="D26" s="94"/>
      <c r="E26" s="94"/>
      <c r="F26" s="94"/>
      <c r="G26" s="94"/>
      <c r="H26" s="94"/>
      <c r="I26" s="122"/>
      <c r="J26" s="123"/>
      <c r="K26" s="107"/>
    </row>
    <row r="27" ht="45" customHeight="1" spans="1:11">
      <c r="A27" s="139" t="s">
        <v>44</v>
      </c>
      <c r="B27" s="140"/>
      <c r="C27" s="93"/>
      <c r="D27" s="94"/>
      <c r="E27" s="94"/>
      <c r="F27" s="94"/>
      <c r="G27" s="94"/>
      <c r="H27" s="94"/>
      <c r="I27" s="122"/>
      <c r="J27" s="123"/>
      <c r="K27" s="107"/>
    </row>
    <row r="28" ht="42" customHeight="1" spans="1:12">
      <c r="A28" s="139" t="s">
        <v>45</v>
      </c>
      <c r="B28" s="140"/>
      <c r="C28" s="93"/>
      <c r="D28" s="94"/>
      <c r="E28" s="94"/>
      <c r="F28" s="94"/>
      <c r="G28" s="94"/>
      <c r="H28" s="94"/>
      <c r="I28" s="122"/>
      <c r="J28" s="123"/>
      <c r="K28" s="123"/>
      <c r="L28"/>
    </row>
    <row r="29" spans="2:11">
      <c r="B29" s="95"/>
      <c r="C29" s="95"/>
      <c r="D29" s="95"/>
      <c r="E29" s="96"/>
      <c r="F29" s="95"/>
      <c r="G29" s="96"/>
      <c r="H29" s="95"/>
      <c r="I29" s="95"/>
      <c r="J29" s="95"/>
      <c r="K29" s="95"/>
    </row>
    <row r="30" spans="2:11">
      <c r="B30" s="95"/>
      <c r="C30" s="95"/>
      <c r="D30" s="95"/>
      <c r="E30" s="96"/>
      <c r="F30" s="95"/>
      <c r="G30" s="96"/>
      <c r="H30" s="95"/>
      <c r="I30" s="95"/>
      <c r="J30" s="95"/>
      <c r="K30" s="95"/>
    </row>
    <row r="31" spans="2:11">
      <c r="B31" s="95"/>
      <c r="C31" s="95"/>
      <c r="D31" s="95"/>
      <c r="E31" s="96"/>
      <c r="F31" s="95"/>
      <c r="G31" s="96"/>
      <c r="H31" s="95"/>
      <c r="I31" s="95"/>
      <c r="J31" s="95"/>
      <c r="K31" s="95"/>
    </row>
    <row r="33" spans="2:2">
      <c r="B33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4"/>
  <sheetViews>
    <sheetView zoomScale="75" zoomScaleNormal="75" workbookViewId="0">
      <selection activeCell="H21" sqref="H21:I21"/>
    </sheetView>
  </sheetViews>
  <sheetFormatPr defaultColWidth="9" defaultRowHeight="13.5"/>
  <cols>
    <col min="1" max="1" width="4.75" style="2" customWidth="1"/>
    <col min="2" max="2" width="12" style="3" customWidth="1"/>
    <col min="3" max="3" width="18.25" style="3" customWidth="1"/>
    <col min="4" max="4" width="13.875" style="3" customWidth="1"/>
    <col min="5" max="5" width="3.875" style="2" customWidth="1"/>
    <col min="6" max="6" width="12.375" style="3" customWidth="1"/>
    <col min="7" max="7" width="3.875" style="2" customWidth="1"/>
    <col min="8" max="8" width="11.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9.25" customHeight="1" spans="1:11">
      <c r="A1" s="5"/>
      <c r="B1" s="5"/>
      <c r="C1" s="150" t="s">
        <v>0</v>
      </c>
      <c r="D1" s="150"/>
      <c r="E1" s="150"/>
      <c r="F1" s="150"/>
      <c r="G1" s="7"/>
      <c r="H1" s="8"/>
      <c r="I1" s="5"/>
      <c r="J1" s="97"/>
      <c r="K1" s="97"/>
    </row>
    <row r="2" ht="26.1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26.1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t="26.1" customHeight="1" spans="1:11">
      <c r="A4" s="151" t="s">
        <v>10</v>
      </c>
      <c r="B4" s="152"/>
      <c r="C4" s="20"/>
      <c r="D4" s="21"/>
      <c r="E4" s="21"/>
      <c r="F4" s="21"/>
      <c r="G4" s="21"/>
      <c r="H4" s="21"/>
      <c r="I4" s="29"/>
      <c r="J4" s="25"/>
      <c r="K4" s="102"/>
    </row>
    <row r="5" ht="26.1" customHeight="1" spans="1:11">
      <c r="A5" s="153"/>
      <c r="B5" s="154"/>
      <c r="C5" s="24"/>
      <c r="D5" s="25"/>
      <c r="E5" s="25"/>
      <c r="F5" s="25"/>
      <c r="G5" s="25"/>
      <c r="H5" s="25"/>
      <c r="I5" s="103"/>
      <c r="J5" s="25"/>
      <c r="K5" s="102"/>
    </row>
    <row r="6" ht="26.1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ht="26.1" customHeight="1" spans="1:11">
      <c r="A7" s="26">
        <v>1</v>
      </c>
      <c r="B7" s="30">
        <v>42487</v>
      </c>
      <c r="C7" s="31">
        <v>567000</v>
      </c>
      <c r="D7" s="31"/>
      <c r="E7" s="27"/>
      <c r="F7" s="31"/>
      <c r="G7" s="33" t="s">
        <v>18</v>
      </c>
      <c r="H7" s="34">
        <v>500</v>
      </c>
      <c r="I7" s="104">
        <f>ROUNDUP(C7-D7-F7-H7,3)</f>
        <v>566500</v>
      </c>
      <c r="J7" s="105"/>
      <c r="K7" s="102"/>
    </row>
    <row r="8" s="1" customFormat="1" ht="25.5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ht="26.1" customHeight="1" spans="1:11">
      <c r="A9" s="37"/>
      <c r="B9" s="38" t="s">
        <v>46</v>
      </c>
      <c r="C9" s="39"/>
      <c r="D9" s="40"/>
      <c r="E9" s="41"/>
      <c r="F9" s="39"/>
      <c r="G9" s="42"/>
      <c r="H9" s="39"/>
      <c r="I9" s="106"/>
      <c r="J9" s="107"/>
      <c r="K9" s="102"/>
    </row>
    <row r="10" ht="26.1" customHeight="1" spans="1:12">
      <c r="A10" s="37">
        <v>2</v>
      </c>
      <c r="B10" s="54">
        <v>42678</v>
      </c>
      <c r="C10" s="39">
        <v>50000</v>
      </c>
      <c r="D10" s="68"/>
      <c r="E10" s="134" t="s">
        <v>47</v>
      </c>
      <c r="F10" s="39"/>
      <c r="G10" s="42"/>
      <c r="H10" s="39">
        <v>2800</v>
      </c>
      <c r="I10" s="106">
        <f>C10-H10</f>
        <v>47200</v>
      </c>
      <c r="J10" s="107"/>
      <c r="K10" s="102"/>
      <c r="L10"/>
    </row>
    <row r="11" ht="24.95" customHeight="1" spans="1:11">
      <c r="A11" s="37"/>
      <c r="B11" s="54"/>
      <c r="C11" s="39"/>
      <c r="D11" s="40"/>
      <c r="E11" s="41"/>
      <c r="F11" s="39"/>
      <c r="G11" s="68" t="s">
        <v>48</v>
      </c>
      <c r="H11" s="39"/>
      <c r="I11" s="106"/>
      <c r="J11" s="107"/>
      <c r="K11" s="102"/>
    </row>
    <row r="12" ht="24.95" customHeight="1" spans="1:11">
      <c r="A12" s="37"/>
      <c r="B12" s="54"/>
      <c r="C12" s="39"/>
      <c r="D12" s="40"/>
      <c r="E12" s="41"/>
      <c r="F12" s="39"/>
      <c r="G12" s="42"/>
      <c r="H12" s="39"/>
      <c r="I12" s="106"/>
      <c r="J12" s="107"/>
      <c r="K12" s="107"/>
    </row>
    <row r="13" ht="24.95" customHeight="1" spans="1:12">
      <c r="A13" s="37"/>
      <c r="B13" s="54"/>
      <c r="C13" s="39"/>
      <c r="D13" s="40"/>
      <c r="E13" s="41"/>
      <c r="F13" s="39"/>
      <c r="G13" s="42"/>
      <c r="H13" s="39"/>
      <c r="I13" s="106"/>
      <c r="J13" s="107"/>
      <c r="K13" s="107"/>
      <c r="L13"/>
    </row>
    <row r="14" ht="24.95" customHeight="1" spans="1:12">
      <c r="A14" s="37"/>
      <c r="B14" s="54"/>
      <c r="C14" s="39"/>
      <c r="D14" s="40"/>
      <c r="E14" s="41"/>
      <c r="F14" s="39"/>
      <c r="G14" s="42"/>
      <c r="H14" s="39"/>
      <c r="I14" s="106"/>
      <c r="J14" s="107"/>
      <c r="K14" s="107"/>
      <c r="L14" s="114"/>
    </row>
    <row r="15" ht="24.95" customHeight="1" spans="1:12">
      <c r="A15" s="37"/>
      <c r="B15" s="54"/>
      <c r="C15" s="39"/>
      <c r="D15" s="40"/>
      <c r="E15" s="41"/>
      <c r="F15" s="39"/>
      <c r="G15" s="42"/>
      <c r="H15" s="39"/>
      <c r="I15" s="106"/>
      <c r="J15" s="107"/>
      <c r="K15" s="107"/>
      <c r="L15"/>
    </row>
    <row r="16" ht="24.95" customHeight="1" spans="1:12">
      <c r="A16" s="37"/>
      <c r="B16" s="54"/>
      <c r="C16" s="39"/>
      <c r="D16" s="40"/>
      <c r="E16" s="41"/>
      <c r="F16" s="39"/>
      <c r="G16" s="42"/>
      <c r="H16" s="39"/>
      <c r="I16" s="106"/>
      <c r="J16" s="107"/>
      <c r="K16" s="107"/>
      <c r="L16" s="114"/>
    </row>
    <row r="17" ht="24.95" customHeight="1" spans="1:12">
      <c r="A17" s="37"/>
      <c r="B17" s="54"/>
      <c r="C17" s="39"/>
      <c r="D17" s="40"/>
      <c r="E17" s="41"/>
      <c r="F17" s="39"/>
      <c r="G17" s="42"/>
      <c r="H17" s="39"/>
      <c r="I17" s="106"/>
      <c r="J17" s="107"/>
      <c r="K17" s="107"/>
      <c r="L17"/>
    </row>
    <row r="18" ht="24.95" customHeight="1" spans="1:12">
      <c r="A18" s="37"/>
      <c r="B18" s="54"/>
      <c r="C18" s="39"/>
      <c r="D18" s="40"/>
      <c r="E18" s="41"/>
      <c r="F18" s="39"/>
      <c r="G18" s="42"/>
      <c r="H18" s="39"/>
      <c r="I18" s="106"/>
      <c r="J18" s="107"/>
      <c r="K18" s="107"/>
      <c r="L18" s="114"/>
    </row>
    <row r="19" ht="24.95" customHeight="1" spans="1:12">
      <c r="A19" s="37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/>
    </row>
    <row r="20" ht="24.95" customHeight="1" spans="1:12">
      <c r="A20" s="64"/>
      <c r="B20" s="69"/>
      <c r="C20" s="70"/>
      <c r="D20" s="40"/>
      <c r="E20" s="41"/>
      <c r="F20" s="39"/>
      <c r="G20" s="42"/>
      <c r="H20" s="39"/>
      <c r="I20" s="106"/>
      <c r="J20" s="107"/>
      <c r="K20" s="107"/>
      <c r="L20" s="114"/>
    </row>
    <row r="21" ht="26.1" customHeight="1" spans="1:12">
      <c r="A21" s="125" t="s">
        <v>29</v>
      </c>
      <c r="B21" s="126"/>
      <c r="C21" s="127">
        <f>C7+C8+C9+C10+C11+C12+C13+C14+C15++C16+C17+C18+C19+C20</f>
        <v>617000</v>
      </c>
      <c r="D21" s="127"/>
      <c r="E21" s="127"/>
      <c r="F21" s="127"/>
      <c r="G21" s="127"/>
      <c r="H21" s="127">
        <f>H7+H8+H9+H10+H11+H12+H13+H14+H15++H16+H17+H18+H19+H20</f>
        <v>3300</v>
      </c>
      <c r="I21" s="147">
        <f>I7+I8+I9+I10+I11+I12+I13+I14+I15++I16+I17+I18+I19+I20</f>
        <v>613700</v>
      </c>
      <c r="J21" s="115"/>
      <c r="K21" s="107"/>
      <c r="L21"/>
    </row>
    <row r="22" ht="26.1" customHeight="1" spans="1:12">
      <c r="A22" s="75" t="s">
        <v>31</v>
      </c>
      <c r="B22" s="76"/>
      <c r="C22" s="77">
        <f>I10</f>
        <v>47200</v>
      </c>
      <c r="D22" s="129" t="s">
        <v>32</v>
      </c>
      <c r="E22" s="155" t="s">
        <v>33</v>
      </c>
      <c r="F22" s="156"/>
      <c r="G22" s="156"/>
      <c r="H22" s="156"/>
      <c r="I22" s="161"/>
      <c r="J22" s="117"/>
      <c r="K22" s="107"/>
      <c r="L22" s="114"/>
    </row>
    <row r="23" ht="26.1" customHeight="1" spans="1:12">
      <c r="A23" s="81"/>
      <c r="B23" s="82"/>
      <c r="C23" s="83"/>
      <c r="D23" s="130" t="s">
        <v>34</v>
      </c>
      <c r="E23" s="157" t="s">
        <v>35</v>
      </c>
      <c r="F23" s="158"/>
      <c r="G23" s="158"/>
      <c r="H23" s="158"/>
      <c r="I23" s="162"/>
      <c r="J23" s="117"/>
      <c r="K23" s="107"/>
      <c r="L23"/>
    </row>
    <row r="24" ht="45" customHeight="1" spans="1:12">
      <c r="A24" s="137" t="s">
        <v>36</v>
      </c>
      <c r="B24" s="138"/>
      <c r="C24" s="159" t="s">
        <v>49</v>
      </c>
      <c r="D24" s="160"/>
      <c r="E24" s="160"/>
      <c r="F24" s="160"/>
      <c r="G24" s="160"/>
      <c r="H24" s="160"/>
      <c r="I24" s="163"/>
      <c r="J24" s="120"/>
      <c r="K24" s="107"/>
      <c r="L24" s="114"/>
    </row>
    <row r="25" ht="45" customHeight="1" spans="1:12">
      <c r="A25" s="139" t="s">
        <v>40</v>
      </c>
      <c r="B25" s="140"/>
      <c r="C25" s="141" t="s">
        <v>41</v>
      </c>
      <c r="D25" s="142"/>
      <c r="E25" s="142"/>
      <c r="F25" s="142"/>
      <c r="G25" s="142"/>
      <c r="H25" s="142"/>
      <c r="I25" s="148"/>
      <c r="J25" s="120"/>
      <c r="K25" s="107"/>
      <c r="L25" s="68" t="s">
        <v>50</v>
      </c>
    </row>
    <row r="26" ht="45" customHeight="1" spans="1:12">
      <c r="A26" s="139" t="s">
        <v>43</v>
      </c>
      <c r="B26" s="140"/>
      <c r="C26" s="93"/>
      <c r="D26" s="94"/>
      <c r="E26" s="94"/>
      <c r="F26" s="94"/>
      <c r="G26" s="94"/>
      <c r="H26" s="94"/>
      <c r="I26" s="122"/>
      <c r="J26" s="123"/>
      <c r="K26" s="107"/>
      <c r="L26" s="114"/>
    </row>
    <row r="27" ht="45" customHeight="1" spans="1:12">
      <c r="A27" s="139" t="s">
        <v>44</v>
      </c>
      <c r="B27" s="140"/>
      <c r="C27" s="93"/>
      <c r="D27" s="94"/>
      <c r="E27" s="94"/>
      <c r="F27" s="94"/>
      <c r="G27" s="94"/>
      <c r="H27" s="94"/>
      <c r="I27" s="122"/>
      <c r="J27" s="123"/>
      <c r="K27" s="107"/>
      <c r="L27"/>
    </row>
    <row r="28" ht="42" customHeight="1" spans="1:12">
      <c r="A28" s="139" t="s">
        <v>45</v>
      </c>
      <c r="B28" s="140"/>
      <c r="C28" s="93"/>
      <c r="D28" s="94"/>
      <c r="E28" s="94"/>
      <c r="F28" s="94"/>
      <c r="G28" s="94"/>
      <c r="H28" s="94"/>
      <c r="I28" s="122"/>
      <c r="J28" s="123"/>
      <c r="K28" s="123"/>
      <c r="L28" s="114"/>
    </row>
    <row r="29" spans="2:11">
      <c r="B29" s="95"/>
      <c r="C29" s="95"/>
      <c r="D29" s="95"/>
      <c r="E29" s="96"/>
      <c r="F29" s="95"/>
      <c r="G29" s="96"/>
      <c r="H29" s="95"/>
      <c r="I29" s="95"/>
      <c r="J29" s="95"/>
      <c r="K29" s="95"/>
    </row>
    <row r="30" spans="2:11">
      <c r="B30" s="95"/>
      <c r="C30" s="95"/>
      <c r="D30" s="95"/>
      <c r="E30" s="96"/>
      <c r="F30" s="95"/>
      <c r="G30" s="96"/>
      <c r="H30" s="95"/>
      <c r="I30" s="95"/>
      <c r="J30" s="95"/>
      <c r="K30" s="95"/>
    </row>
    <row r="31" spans="2:11">
      <c r="B31" s="95"/>
      <c r="C31" s="95"/>
      <c r="D31" s="95"/>
      <c r="E31" s="96"/>
      <c r="F31" s="95"/>
      <c r="G31" s="96"/>
      <c r="H31" s="95"/>
      <c r="I31" s="95"/>
      <c r="J31" s="95"/>
      <c r="K31" s="95"/>
    </row>
    <row r="33" spans="2:2">
      <c r="B33"/>
    </row>
    <row r="34" spans="2:2">
      <c r="B34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4" workbookViewId="0">
      <selection activeCell="H21" sqref="H21:I21"/>
    </sheetView>
  </sheetViews>
  <sheetFormatPr defaultColWidth="9" defaultRowHeight="13.5"/>
  <cols>
    <col min="1" max="1" width="4.75" style="2" customWidth="1"/>
    <col min="2" max="2" width="12" style="3" customWidth="1"/>
    <col min="3" max="3" width="18.25" style="3" customWidth="1"/>
    <col min="4" max="4" width="13.875" style="3" customWidth="1"/>
    <col min="5" max="5" width="3.875" style="2" customWidth="1"/>
    <col min="6" max="6" width="12.375" style="3" customWidth="1"/>
    <col min="7" max="7" width="3.875" style="2" customWidth="1"/>
    <col min="8" max="8" width="11.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9.25" customHeight="1" spans="1:11">
      <c r="A1" s="5"/>
      <c r="B1" s="5"/>
      <c r="C1" s="149" t="s">
        <v>0</v>
      </c>
      <c r="D1" s="149"/>
      <c r="E1" s="149"/>
      <c r="F1" s="149"/>
      <c r="G1" s="7"/>
      <c r="H1" s="8" t="s">
        <v>51</v>
      </c>
      <c r="I1" s="5"/>
      <c r="J1" s="97"/>
      <c r="K1" s="97"/>
    </row>
    <row r="2" ht="26.1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26.1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t="26.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t="17.25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26.1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ht="26.1" customHeight="1" spans="1:11">
      <c r="A7" s="26">
        <v>1</v>
      </c>
      <c r="B7" s="30">
        <v>42487</v>
      </c>
      <c r="C7" s="31">
        <v>567000</v>
      </c>
      <c r="D7" s="31"/>
      <c r="E7" s="27"/>
      <c r="F7" s="31"/>
      <c r="G7" s="33" t="s">
        <v>18</v>
      </c>
      <c r="H7" s="34">
        <v>500</v>
      </c>
      <c r="I7" s="104">
        <f>ROUNDUP(C7-D7-F7-H7,3)</f>
        <v>566500</v>
      </c>
      <c r="J7" s="105"/>
      <c r="K7" s="102"/>
    </row>
    <row r="8" s="1" customFormat="1" ht="25.5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ht="26.1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ht="26.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31">
        <v>2800</v>
      </c>
      <c r="I10" s="104">
        <f>C10-H10</f>
        <v>47200</v>
      </c>
      <c r="J10" s="105"/>
      <c r="K10" s="25"/>
    </row>
    <row r="11" s="1" customFormat="1" ht="24.95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31">
        <v>337773.07</v>
      </c>
    </row>
    <row r="12" ht="26.1" customHeight="1" spans="1:12">
      <c r="A12" s="37"/>
      <c r="B12" s="38" t="s">
        <v>46</v>
      </c>
      <c r="C12" s="39"/>
      <c r="D12" s="40"/>
      <c r="E12" s="41"/>
      <c r="F12" s="39"/>
      <c r="G12" s="42"/>
      <c r="H12" s="39"/>
      <c r="I12" s="106"/>
      <c r="J12" s="107"/>
      <c r="K12" s="102"/>
      <c r="L12" s="31">
        <v>226068.67</v>
      </c>
    </row>
    <row r="13" ht="26.1" customHeight="1" spans="1:12">
      <c r="A13" s="37">
        <v>3</v>
      </c>
      <c r="B13" s="54">
        <v>42753</v>
      </c>
      <c r="C13" s="39">
        <v>740000</v>
      </c>
      <c r="D13" s="68"/>
      <c r="E13" s="134"/>
      <c r="F13" s="39">
        <v>0</v>
      </c>
      <c r="G13" s="42"/>
      <c r="H13" s="39">
        <v>0</v>
      </c>
      <c r="I13" s="106">
        <f>C13-H13</f>
        <v>740000</v>
      </c>
      <c r="J13" s="107"/>
      <c r="K13" s="102"/>
      <c r="L13" s="31">
        <v>130000</v>
      </c>
    </row>
    <row r="14" ht="20.1" customHeight="1" spans="1:12">
      <c r="A14" s="37"/>
      <c r="B14" s="54"/>
      <c r="C14" s="39"/>
      <c r="D14" s="40"/>
      <c r="E14" s="41"/>
      <c r="F14" s="39"/>
      <c r="G14" s="68"/>
      <c r="H14" s="39"/>
      <c r="I14" s="106"/>
      <c r="J14" s="107"/>
      <c r="K14" s="102"/>
      <c r="L14" s="31">
        <v>46158.26</v>
      </c>
    </row>
    <row r="15" ht="20.1" customHeight="1" spans="1:12">
      <c r="A15" s="37"/>
      <c r="B15" s="54"/>
      <c r="C15" s="39"/>
      <c r="D15"/>
      <c r="E15" s="41"/>
      <c r="F15" s="39"/>
      <c r="G15" s="42"/>
      <c r="H15" s="39"/>
      <c r="I15" s="106"/>
      <c r="J15" s="107"/>
      <c r="K15" s="107"/>
      <c r="L15" s="31"/>
    </row>
    <row r="16" ht="20.1" customHeight="1" spans="1:12">
      <c r="A16" s="37"/>
      <c r="B16" s="54"/>
      <c r="C16" s="39"/>
      <c r="D16" s="40"/>
      <c r="E16" s="41"/>
      <c r="F16" s="39"/>
      <c r="G16" s="42"/>
      <c r="H16" s="39"/>
      <c r="I16" s="106"/>
      <c r="J16" s="107"/>
      <c r="K16" s="107"/>
      <c r="L16" s="146">
        <f>SUM(L11:L15)</f>
        <v>740000</v>
      </c>
    </row>
    <row r="17" ht="20.1" customHeight="1" spans="1:12">
      <c r="A17" s="37"/>
      <c r="B17" s="54"/>
      <c r="C17" s="39"/>
      <c r="D17" s="40"/>
      <c r="E17" s="41"/>
      <c r="F17" s="39"/>
      <c r="G17" s="42"/>
      <c r="H17" s="39"/>
      <c r="I17" s="106"/>
      <c r="J17" s="107"/>
      <c r="K17" s="107"/>
      <c r="L17"/>
    </row>
    <row r="18" ht="20.1" customHeight="1" spans="1:12">
      <c r="A18" s="37"/>
      <c r="B18" s="54"/>
      <c r="C18" s="39"/>
      <c r="D18" s="40"/>
      <c r="E18" s="41"/>
      <c r="F18" s="39"/>
      <c r="G18" s="42"/>
      <c r="H18" s="39"/>
      <c r="I18" s="106"/>
      <c r="J18" s="107"/>
      <c r="K18" s="107"/>
      <c r="L18" s="114"/>
    </row>
    <row r="19" ht="20.1" customHeight="1" spans="1:12">
      <c r="A19" s="37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/>
    </row>
    <row r="20" ht="20.1" customHeight="1" spans="1:12">
      <c r="A20" s="64"/>
      <c r="B20" s="69"/>
      <c r="C20" s="70"/>
      <c r="D20" s="40"/>
      <c r="E20" s="41"/>
      <c r="F20" s="39"/>
      <c r="G20" s="42"/>
      <c r="H20" s="39"/>
      <c r="I20" s="106"/>
      <c r="J20" s="107"/>
      <c r="K20" s="107"/>
      <c r="L20" s="114"/>
    </row>
    <row r="21" ht="26.1" customHeight="1" spans="1:12">
      <c r="A21" s="125" t="s">
        <v>29</v>
      </c>
      <c r="B21" s="126"/>
      <c r="C21" s="127">
        <f>C7+C8+C9+C10+C11+C12+C13+C14+C15++C16+C17+C18+C19+C20</f>
        <v>1357000</v>
      </c>
      <c r="D21" s="127"/>
      <c r="E21" s="127"/>
      <c r="F21" s="127"/>
      <c r="G21" s="127"/>
      <c r="H21" s="127">
        <f>H7+H8+H9+H10+H11+H12+H13+H14+H15++H16+H17+H18+H19+H20</f>
        <v>3300</v>
      </c>
      <c r="I21" s="147">
        <f>I7+I8+I9+I10+I11+I12+I13+I14+I15++I16+I17+I18+I19+I20</f>
        <v>1353700</v>
      </c>
      <c r="J21" s="115"/>
      <c r="K21" s="107"/>
      <c r="L21"/>
    </row>
    <row r="22" ht="26.1" customHeight="1" spans="1:12">
      <c r="A22" s="75" t="s">
        <v>31</v>
      </c>
      <c r="B22" s="76"/>
      <c r="C22" s="77">
        <f>I13</f>
        <v>740000</v>
      </c>
      <c r="D22" s="129" t="s">
        <v>32</v>
      </c>
      <c r="E22" s="79" t="s">
        <v>33</v>
      </c>
      <c r="F22" s="80"/>
      <c r="G22" s="80"/>
      <c r="H22" s="80"/>
      <c r="I22" s="116"/>
      <c r="J22" s="117"/>
      <c r="K22" s="107"/>
      <c r="L22" s="114"/>
    </row>
    <row r="23" ht="26.1" customHeight="1" spans="1:12">
      <c r="A23" s="81"/>
      <c r="B23" s="82"/>
      <c r="C23" s="83"/>
      <c r="D23" s="130" t="s">
        <v>34</v>
      </c>
      <c r="E23" s="85" t="s">
        <v>52</v>
      </c>
      <c r="F23" s="86"/>
      <c r="G23" s="86"/>
      <c r="H23" s="86"/>
      <c r="I23" s="118"/>
      <c r="J23" s="117"/>
      <c r="K23" s="107"/>
      <c r="L23"/>
    </row>
    <row r="24" ht="45" customHeight="1" spans="1:12">
      <c r="A24" s="137" t="s">
        <v>36</v>
      </c>
      <c r="B24" s="138"/>
      <c r="C24" s="89" t="s">
        <v>53</v>
      </c>
      <c r="D24" s="90"/>
      <c r="E24" s="90"/>
      <c r="F24" s="90"/>
      <c r="G24" s="90"/>
      <c r="H24" s="90"/>
      <c r="I24" s="119"/>
      <c r="J24" s="120"/>
      <c r="K24" s="107"/>
      <c r="L24" s="114"/>
    </row>
    <row r="25" ht="45" customHeight="1" spans="1:13">
      <c r="A25" s="139" t="s">
        <v>40</v>
      </c>
      <c r="B25" s="140"/>
      <c r="C25" s="141" t="s">
        <v>41</v>
      </c>
      <c r="D25" s="142"/>
      <c r="E25" s="142"/>
      <c r="F25" s="142"/>
      <c r="G25" s="142"/>
      <c r="H25" s="142"/>
      <c r="I25" s="148"/>
      <c r="J25" s="120"/>
      <c r="K25" s="120"/>
      <c r="L25" s="120"/>
      <c r="M25" s="120"/>
    </row>
    <row r="26" ht="45" customHeight="1" spans="1:12">
      <c r="A26" s="139" t="s">
        <v>43</v>
      </c>
      <c r="B26" s="140"/>
      <c r="C26" s="93"/>
      <c r="D26" s="94"/>
      <c r="E26" s="94"/>
      <c r="F26" s="94"/>
      <c r="G26" s="94"/>
      <c r="H26" s="94"/>
      <c r="I26" s="122"/>
      <c r="J26" s="123"/>
      <c r="K26" s="107"/>
      <c r="L26" s="114"/>
    </row>
    <row r="27" ht="45" customHeight="1" spans="1:12">
      <c r="A27" s="139" t="s">
        <v>44</v>
      </c>
      <c r="B27" s="140"/>
      <c r="C27" s="93"/>
      <c r="D27" s="94"/>
      <c r="E27" s="94"/>
      <c r="F27" s="94"/>
      <c r="G27" s="94"/>
      <c r="H27" s="94"/>
      <c r="I27" s="122"/>
      <c r="J27" s="123"/>
      <c r="K27" s="107"/>
      <c r="L27"/>
    </row>
    <row r="28" ht="42" customHeight="1" spans="1:12">
      <c r="A28" s="139" t="s">
        <v>45</v>
      </c>
      <c r="B28" s="140"/>
      <c r="C28" s="93"/>
      <c r="D28" s="94"/>
      <c r="E28" s="94"/>
      <c r="F28" s="94"/>
      <c r="G28" s="94"/>
      <c r="H28" s="94"/>
      <c r="I28" s="122"/>
      <c r="J28" s="123"/>
      <c r="K28" s="123"/>
      <c r="L28" s="114"/>
    </row>
    <row r="29" spans="2:11">
      <c r="B29" s="95"/>
      <c r="C29" s="95"/>
      <c r="D29" s="95"/>
      <c r="E29" s="96"/>
      <c r="F29" s="95"/>
      <c r="G29" s="96"/>
      <c r="H29" s="95"/>
      <c r="I29" s="95"/>
      <c r="J29" s="95"/>
      <c r="K29" s="95"/>
    </row>
    <row r="30" spans="2:11">
      <c r="B30" s="95"/>
      <c r="C30" s="95"/>
      <c r="D30" s="95"/>
      <c r="E30" s="96"/>
      <c r="F30" s="95"/>
      <c r="G30" s="96"/>
      <c r="H30" s="95"/>
      <c r="I30" s="95"/>
      <c r="J30" s="95"/>
      <c r="K30" s="95"/>
    </row>
    <row r="31" spans="2:11">
      <c r="B31" s="95"/>
      <c r="C31" s="95"/>
      <c r="D31" s="95"/>
      <c r="E31" s="96"/>
      <c r="F31" s="95"/>
      <c r="G31" s="96"/>
      <c r="H31" s="95"/>
      <c r="I31" s="95"/>
      <c r="J31" s="95"/>
      <c r="K31" s="95"/>
    </row>
    <row r="33" spans="2:2">
      <c r="B33"/>
    </row>
    <row r="34" spans="2:2">
      <c r="B34"/>
    </row>
    <row r="36" spans="1:1">
      <c r="A36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44"/>
  <sheetViews>
    <sheetView workbookViewId="0">
      <selection activeCell="B14" sqref="B14"/>
    </sheetView>
  </sheetViews>
  <sheetFormatPr defaultColWidth="9" defaultRowHeight="20" customHeight="1"/>
  <cols>
    <col min="1" max="1" width="4.75" style="2" customWidth="1"/>
    <col min="2" max="2" width="12" style="3" customWidth="1"/>
    <col min="3" max="3" width="19.375" style="3" customWidth="1"/>
    <col min="4" max="4" width="13.875" style="3" customWidth="1"/>
    <col min="5" max="5" width="5" style="2" customWidth="1"/>
    <col min="6" max="6" width="13.5" style="3" customWidth="1"/>
    <col min="7" max="7" width="5.125" style="2" customWidth="1"/>
    <col min="8" max="8" width="13.2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3" customHeight="1" spans="1:11">
      <c r="A1" s="5"/>
      <c r="B1" s="5"/>
      <c r="C1" s="6" t="s">
        <v>54</v>
      </c>
      <c r="D1" s="6"/>
      <c r="E1" s="6"/>
      <c r="F1" s="6"/>
      <c r="G1" s="7"/>
      <c r="H1" s="8" t="s">
        <v>51</v>
      </c>
      <c r="I1" s="5"/>
      <c r="J1" s="97"/>
      <c r="K1" s="97"/>
    </row>
    <row r="2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idden="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idden="1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30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customHeight="1" spans="1:11">
      <c r="A7" s="26">
        <v>1</v>
      </c>
      <c r="B7" s="30">
        <v>42487</v>
      </c>
      <c r="C7" s="31">
        <v>567000</v>
      </c>
      <c r="D7" s="32" t="s">
        <v>55</v>
      </c>
      <c r="E7" s="27"/>
      <c r="F7" s="31"/>
      <c r="G7" s="33" t="s">
        <v>18</v>
      </c>
      <c r="H7" s="34">
        <v>500</v>
      </c>
      <c r="I7" s="104">
        <f>ROUNDUP(C7-F7-H7,3)</f>
        <v>566500</v>
      </c>
      <c r="J7" s="105"/>
      <c r="K7" s="102"/>
    </row>
    <row r="8" s="1" customFormat="1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124">
        <v>2800</v>
      </c>
      <c r="I10" s="104">
        <f>C10-H10</f>
        <v>47200</v>
      </c>
      <c r="J10" s="105"/>
      <c r="K10" s="25"/>
    </row>
    <row r="11" s="1" customFormat="1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31">
        <v>337773.07</v>
      </c>
    </row>
    <row r="12" customHeight="1" spans="1:12">
      <c r="A12" s="37"/>
      <c r="B12" s="38"/>
      <c r="C12" s="39"/>
      <c r="D12" s="40"/>
      <c r="E12" s="41"/>
      <c r="F12" s="39"/>
      <c r="G12" s="42"/>
      <c r="H12" s="39"/>
      <c r="I12" s="106"/>
      <c r="J12" s="107"/>
      <c r="K12" s="102"/>
      <c r="L12" s="31">
        <v>226068.67</v>
      </c>
    </row>
    <row r="13" s="1" customFormat="1" customHeight="1" spans="1:12">
      <c r="A13" s="26">
        <v>3</v>
      </c>
      <c r="B13" s="30">
        <v>42753</v>
      </c>
      <c r="C13" s="31">
        <v>740000</v>
      </c>
      <c r="D13" s="32" t="s">
        <v>55</v>
      </c>
      <c r="E13" s="43"/>
      <c r="F13" s="31">
        <v>0</v>
      </c>
      <c r="G13" s="44"/>
      <c r="H13" s="31">
        <v>0</v>
      </c>
      <c r="I13" s="104">
        <f>C13-H13</f>
        <v>740000</v>
      </c>
      <c r="J13" s="105"/>
      <c r="K13" s="25"/>
      <c r="L13" s="31">
        <v>130000</v>
      </c>
    </row>
    <row r="14" s="1" customFormat="1" customHeight="1" spans="1:12">
      <c r="A14" s="26"/>
      <c r="B14" s="132" t="s">
        <v>56</v>
      </c>
      <c r="C14" s="31"/>
      <c r="D14" s="47"/>
      <c r="E14" s="43"/>
      <c r="F14" s="31"/>
      <c r="G14" s="44"/>
      <c r="H14" s="31"/>
      <c r="I14" s="104"/>
      <c r="J14" s="105"/>
      <c r="K14" s="25"/>
      <c r="L14" s="31"/>
    </row>
    <row r="15" customHeight="1" spans="1:12">
      <c r="A15" s="64">
        <v>4</v>
      </c>
      <c r="B15" s="132"/>
      <c r="C15" s="39"/>
      <c r="D15" s="40"/>
      <c r="E15" s="41"/>
      <c r="F15" s="39"/>
      <c r="G15" s="42"/>
      <c r="H15" s="124">
        <v>-2500</v>
      </c>
      <c r="I15" s="143">
        <f>C16+C17-F16-F17-H15-H16-H17</f>
        <v>263500</v>
      </c>
      <c r="J15" s="107"/>
      <c r="K15" s="102"/>
      <c r="L15" s="31">
        <v>46158.26</v>
      </c>
    </row>
    <row r="16" customHeight="1" spans="1:12">
      <c r="A16" s="133"/>
      <c r="B16" s="54">
        <v>43005</v>
      </c>
      <c r="C16" s="39">
        <v>206470.04</v>
      </c>
      <c r="D16" s="68"/>
      <c r="E16" s="134"/>
      <c r="F16" s="39">
        <v>0</v>
      </c>
      <c r="G16" s="42"/>
      <c r="H16" s="135">
        <v>0</v>
      </c>
      <c r="I16" s="144"/>
      <c r="J16" s="107"/>
      <c r="K16" s="107"/>
      <c r="L16" s="31"/>
    </row>
    <row r="17" ht="26" customHeight="1" spans="1:12">
      <c r="A17" s="53"/>
      <c r="B17" s="54">
        <v>43005</v>
      </c>
      <c r="C17" s="39">
        <v>104529.96</v>
      </c>
      <c r="D17" s="40"/>
      <c r="E17" s="41"/>
      <c r="F17" s="39">
        <v>0</v>
      </c>
      <c r="G17" s="52" t="s">
        <v>57</v>
      </c>
      <c r="H17" s="124">
        <v>50000</v>
      </c>
      <c r="I17" s="145"/>
      <c r="J17" s="107"/>
      <c r="K17" s="107"/>
      <c r="L17" s="146">
        <f>SUM(L11:L16)</f>
        <v>740000</v>
      </c>
    </row>
    <row r="18" customHeight="1" spans="1:12">
      <c r="A18" s="53"/>
      <c r="B18" s="54"/>
      <c r="C18" s="39"/>
      <c r="D18" s="40"/>
      <c r="E18" s="41"/>
      <c r="F18" s="39"/>
      <c r="G18" s="136" t="s">
        <v>58</v>
      </c>
      <c r="H18" s="39"/>
      <c r="I18" s="106"/>
      <c r="J18" s="107"/>
      <c r="K18" s="107"/>
      <c r="L18" s="146"/>
    </row>
    <row r="19" customHeight="1" spans="1:12">
      <c r="A19" s="53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 s="146"/>
    </row>
    <row r="20" customHeight="1" spans="1:12">
      <c r="A20" s="53"/>
      <c r="B20" s="54"/>
      <c r="C20" s="39"/>
      <c r="D20" s="40"/>
      <c r="E20" s="41"/>
      <c r="F20" s="39"/>
      <c r="G20" s="42"/>
      <c r="H20" s="39"/>
      <c r="I20" s="106"/>
      <c r="J20" s="107"/>
      <c r="K20" s="107"/>
      <c r="L20" s="146"/>
    </row>
    <row r="21" customHeight="1" spans="1:12">
      <c r="A21" s="53"/>
      <c r="B21" s="54"/>
      <c r="C21" s="39"/>
      <c r="D21" s="40"/>
      <c r="E21" s="41"/>
      <c r="F21" s="39"/>
      <c r="G21" s="42"/>
      <c r="H21" s="39"/>
      <c r="I21" s="106"/>
      <c r="J21" s="107"/>
      <c r="K21" s="107"/>
      <c r="L21" s="146"/>
    </row>
    <row r="22" customHeight="1" spans="1:12">
      <c r="A22" s="37"/>
      <c r="B22" s="54"/>
      <c r="C22" s="39"/>
      <c r="D22" s="40"/>
      <c r="E22" s="41"/>
      <c r="F22" s="39"/>
      <c r="G22" s="42"/>
      <c r="H22" s="39"/>
      <c r="I22" s="106"/>
      <c r="J22" s="107"/>
      <c r="K22" s="107"/>
      <c r="L22"/>
    </row>
    <row r="23" customHeight="1" spans="1:12">
      <c r="A23" s="37"/>
      <c r="B23" s="54"/>
      <c r="C23" s="39"/>
      <c r="D23" s="40"/>
      <c r="E23" s="41"/>
      <c r="F23" s="39"/>
      <c r="G23" s="42"/>
      <c r="H23" s="39"/>
      <c r="I23" s="106"/>
      <c r="J23" s="107"/>
      <c r="K23" s="107"/>
      <c r="L23"/>
    </row>
    <row r="24" customHeight="1" spans="1:12">
      <c r="A24" s="37"/>
      <c r="B24" s="54"/>
      <c r="C24" s="39"/>
      <c r="D24" s="40"/>
      <c r="E24" s="41"/>
      <c r="F24" s="39"/>
      <c r="G24" s="42"/>
      <c r="H24" s="39"/>
      <c r="I24" s="106"/>
      <c r="J24" s="107"/>
      <c r="K24" s="107"/>
      <c r="L24"/>
    </row>
    <row r="25" customHeight="1" spans="1:12">
      <c r="A25" s="37"/>
      <c r="B25" s="54"/>
      <c r="C25" s="39"/>
      <c r="D25" s="40"/>
      <c r="E25" s="41"/>
      <c r="F25" s="39"/>
      <c r="G25" s="42"/>
      <c r="H25" s="39"/>
      <c r="I25" s="106"/>
      <c r="J25" s="107"/>
      <c r="K25" s="107"/>
      <c r="L25"/>
    </row>
    <row r="26" customHeight="1" spans="1:12">
      <c r="A26" s="37"/>
      <c r="B26" s="54"/>
      <c r="C26" s="39"/>
      <c r="D26" s="40"/>
      <c r="E26" s="41"/>
      <c r="F26" s="39"/>
      <c r="G26" s="42"/>
      <c r="H26" s="39"/>
      <c r="I26" s="106"/>
      <c r="J26" s="107"/>
      <c r="K26" s="107"/>
      <c r="L26" s="114"/>
    </row>
    <row r="27" customHeight="1" spans="1:12">
      <c r="A27" s="37"/>
      <c r="B27" s="54"/>
      <c r="C27" s="39"/>
      <c r="D27" s="40"/>
      <c r="E27" s="41"/>
      <c r="F27" s="39"/>
      <c r="G27" s="42"/>
      <c r="H27" s="39"/>
      <c r="I27" s="106"/>
      <c r="J27" s="107"/>
      <c r="K27" s="107"/>
      <c r="L27"/>
    </row>
    <row r="28" customHeight="1" spans="1:12">
      <c r="A28" s="64"/>
      <c r="B28" s="69"/>
      <c r="C28" s="70"/>
      <c r="D28" s="40"/>
      <c r="E28" s="41"/>
      <c r="F28" s="39"/>
      <c r="G28" s="42"/>
      <c r="H28" s="39"/>
      <c r="I28" s="106"/>
      <c r="J28" s="107"/>
      <c r="K28" s="107"/>
      <c r="L28" s="114"/>
    </row>
    <row r="29" customHeight="1" spans="1:12">
      <c r="A29" s="125" t="s">
        <v>29</v>
      </c>
      <c r="B29" s="126"/>
      <c r="C29" s="127">
        <f>C7+C8+C9+C10+C11+C12+C13+C15+C16++C17+C22+C26+C27+C28</f>
        <v>1668000</v>
      </c>
      <c r="D29" s="128" t="s">
        <v>55</v>
      </c>
      <c r="E29" s="127"/>
      <c r="F29" s="127">
        <f>F7+F8+F9+F10+F11+F12+F13+F15+F16++F17+F22+F26+F27+F28</f>
        <v>0</v>
      </c>
      <c r="G29" s="127"/>
      <c r="H29" s="127">
        <f>H7+H8+H9+H10+H11+H12+H13+H15+H16++H17+H22+H26+H27+H28</f>
        <v>50800</v>
      </c>
      <c r="I29" s="147">
        <f>I7+I8+I9+I10+I11+I12+I13+I14+I15+I17+I22+I26+I27+I28</f>
        <v>1617200</v>
      </c>
      <c r="J29" s="115"/>
      <c r="K29" s="107"/>
      <c r="L29"/>
    </row>
    <row r="30" ht="25" customHeight="1" spans="1:12">
      <c r="A30" s="75" t="s">
        <v>31</v>
      </c>
      <c r="B30" s="76"/>
      <c r="C30" s="77">
        <f>I15</f>
        <v>263500</v>
      </c>
      <c r="D30" s="129" t="s">
        <v>32</v>
      </c>
      <c r="E30" s="79" t="s">
        <v>33</v>
      </c>
      <c r="F30" s="80"/>
      <c r="G30" s="80"/>
      <c r="H30" s="80"/>
      <c r="I30" s="116"/>
      <c r="J30" s="117"/>
      <c r="K30" s="107"/>
      <c r="L30" s="114"/>
    </row>
    <row r="31" ht="25" customHeight="1" spans="1:12">
      <c r="A31" s="81"/>
      <c r="B31" s="82"/>
      <c r="C31" s="83"/>
      <c r="D31" s="130" t="s">
        <v>34</v>
      </c>
      <c r="E31" s="85" t="s">
        <v>52</v>
      </c>
      <c r="F31" s="86"/>
      <c r="G31" s="86"/>
      <c r="H31" s="86"/>
      <c r="I31" s="118"/>
      <c r="J31" s="117"/>
      <c r="K31" s="107"/>
      <c r="L31"/>
    </row>
    <row r="32" ht="40" customHeight="1" spans="1:12">
      <c r="A32" s="137" t="s">
        <v>36</v>
      </c>
      <c r="B32" s="138"/>
      <c r="C32" s="89" t="s">
        <v>53</v>
      </c>
      <c r="D32" s="90"/>
      <c r="E32" s="90"/>
      <c r="F32" s="90"/>
      <c r="G32" s="90"/>
      <c r="H32" s="90"/>
      <c r="I32" s="119"/>
      <c r="J32" s="120"/>
      <c r="K32" s="107"/>
      <c r="L32" s="114"/>
    </row>
    <row r="33" ht="40" customHeight="1" spans="1:13">
      <c r="A33" s="139" t="s">
        <v>40</v>
      </c>
      <c r="B33" s="140"/>
      <c r="C33" s="141" t="s">
        <v>41</v>
      </c>
      <c r="D33" s="142"/>
      <c r="E33" s="142"/>
      <c r="F33" s="142"/>
      <c r="G33" s="142"/>
      <c r="H33" s="142"/>
      <c r="I33" s="148"/>
      <c r="J33" s="120"/>
      <c r="K33" s="120"/>
      <c r="L33" s="120"/>
      <c r="M33" s="120"/>
    </row>
    <row r="34" ht="40" customHeight="1" spans="1:12">
      <c r="A34" s="139" t="s">
        <v>43</v>
      </c>
      <c r="B34" s="140"/>
      <c r="C34" s="93"/>
      <c r="D34" s="94"/>
      <c r="E34" s="94"/>
      <c r="F34" s="94"/>
      <c r="G34" s="94"/>
      <c r="H34" s="94"/>
      <c r="I34" s="122"/>
      <c r="J34" s="123"/>
      <c r="K34" s="107"/>
      <c r="L34" s="114"/>
    </row>
    <row r="35" ht="40" customHeight="1" spans="1:12">
      <c r="A35" s="139" t="s">
        <v>44</v>
      </c>
      <c r="B35" s="140"/>
      <c r="C35" s="93"/>
      <c r="D35" s="94"/>
      <c r="E35" s="94"/>
      <c r="F35" s="94"/>
      <c r="G35" s="94"/>
      <c r="H35" s="94"/>
      <c r="I35" s="122"/>
      <c r="J35" s="123"/>
      <c r="K35" s="107"/>
      <c r="L35"/>
    </row>
    <row r="36" ht="40" customHeight="1" spans="1:12">
      <c r="A36" s="139" t="s">
        <v>45</v>
      </c>
      <c r="B36" s="140"/>
      <c r="C36" s="93"/>
      <c r="D36" s="94"/>
      <c r="E36" s="94"/>
      <c r="F36" s="94"/>
      <c r="G36" s="94"/>
      <c r="H36" s="94"/>
      <c r="I36" s="122"/>
      <c r="J36" s="123"/>
      <c r="K36" s="123"/>
      <c r="L36" s="114"/>
    </row>
    <row r="37" customHeight="1" spans="2:11">
      <c r="B37" s="95"/>
      <c r="C37" s="95"/>
      <c r="D37" s="95"/>
      <c r="E37" s="96"/>
      <c r="F37" s="95"/>
      <c r="G37" s="96"/>
      <c r="H37" s="95"/>
      <c r="I37" s="95"/>
      <c r="J37" s="95"/>
      <c r="K37" s="95"/>
    </row>
    <row r="38" customHeight="1" spans="2:11">
      <c r="B38" s="95"/>
      <c r="C38" s="95"/>
      <c r="D38" s="95"/>
      <c r="E38" s="96"/>
      <c r="F38" s="95"/>
      <c r="G38" s="96"/>
      <c r="H38" s="95"/>
      <c r="I38" s="95"/>
      <c r="J38" s="95"/>
      <c r="K38" s="95"/>
    </row>
    <row r="39" customHeight="1" spans="2:11">
      <c r="B39" s="95"/>
      <c r="C39" s="95"/>
      <c r="D39" s="95"/>
      <c r="E39" s="96"/>
      <c r="F39" s="95"/>
      <c r="G39" s="96"/>
      <c r="H39" s="95"/>
      <c r="I39" s="95"/>
      <c r="J39" s="95"/>
      <c r="K39" s="95"/>
    </row>
    <row r="41" customHeight="1" spans="2:2">
      <c r="B41"/>
    </row>
    <row r="42" customHeight="1" spans="2:2">
      <c r="B42"/>
    </row>
    <row r="44" customHeight="1" spans="1:1">
      <c r="A44"/>
    </row>
  </sheetData>
  <mergeCells count="28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9:B29"/>
    <mergeCell ref="E30:I30"/>
    <mergeCell ref="E31:I31"/>
    <mergeCell ref="A32:B32"/>
    <mergeCell ref="C32:I32"/>
    <mergeCell ref="A33:B33"/>
    <mergeCell ref="C33:I33"/>
    <mergeCell ref="A34:B34"/>
    <mergeCell ref="C34:I34"/>
    <mergeCell ref="A35:B35"/>
    <mergeCell ref="C35:I35"/>
    <mergeCell ref="A36:B36"/>
    <mergeCell ref="C36:I36"/>
    <mergeCell ref="A15:A17"/>
    <mergeCell ref="C30:C31"/>
    <mergeCell ref="I15:I17"/>
    <mergeCell ref="A4:B5"/>
    <mergeCell ref="C4:I5"/>
    <mergeCell ref="A30:B31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43"/>
  <sheetViews>
    <sheetView topLeftCell="A9" workbookViewId="0">
      <selection activeCell="A24" sqref="A24:I24"/>
    </sheetView>
  </sheetViews>
  <sheetFormatPr defaultColWidth="9" defaultRowHeight="20" customHeight="1"/>
  <cols>
    <col min="1" max="1" width="4.75" style="2" customWidth="1"/>
    <col min="2" max="2" width="12" style="3" customWidth="1"/>
    <col min="3" max="3" width="19.375" style="3" customWidth="1"/>
    <col min="4" max="4" width="13.875" style="3" customWidth="1"/>
    <col min="5" max="5" width="5" style="2" customWidth="1"/>
    <col min="6" max="6" width="13.5" style="3" customWidth="1"/>
    <col min="7" max="7" width="5.125" style="2" customWidth="1"/>
    <col min="8" max="8" width="13.2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3" customHeight="1" spans="1:11">
      <c r="A1" s="5"/>
      <c r="B1" s="5"/>
      <c r="C1" s="6" t="s">
        <v>54</v>
      </c>
      <c r="D1" s="6"/>
      <c r="E1" s="6"/>
      <c r="F1" s="6"/>
      <c r="G1" s="7"/>
      <c r="H1" s="8" t="s">
        <v>51</v>
      </c>
      <c r="I1" s="5"/>
      <c r="J1" s="97"/>
      <c r="K1" s="97"/>
    </row>
    <row r="2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36" customHeight="1" spans="1:11">
      <c r="A3" s="9" t="s">
        <v>7</v>
      </c>
      <c r="B3" s="10"/>
      <c r="C3" s="14" t="s">
        <v>59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idden="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idden="1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30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customHeight="1" spans="1:11">
      <c r="A7" s="26">
        <v>1</v>
      </c>
      <c r="B7" s="30">
        <v>42487</v>
      </c>
      <c r="C7" s="31">
        <v>567000</v>
      </c>
      <c r="D7" s="32" t="s">
        <v>55</v>
      </c>
      <c r="E7" s="27"/>
      <c r="F7" s="31"/>
      <c r="G7" s="33" t="s">
        <v>18</v>
      </c>
      <c r="H7" s="34">
        <v>500</v>
      </c>
      <c r="I7" s="104">
        <f>ROUNDUP(C7-F7-H7,3)</f>
        <v>566500</v>
      </c>
      <c r="J7" s="105"/>
      <c r="K7" s="102"/>
    </row>
    <row r="8" s="1" customFormat="1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124">
        <v>2800</v>
      </c>
      <c r="I10" s="104">
        <f>C10-H10</f>
        <v>47200</v>
      </c>
      <c r="J10" s="105"/>
      <c r="K10" s="25"/>
    </row>
    <row r="11" s="1" customFormat="1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4"/>
    </row>
    <row r="12" customHeight="1" spans="1:12">
      <c r="A12" s="37"/>
      <c r="B12" s="38"/>
      <c r="C12" s="39"/>
      <c r="D12" s="40"/>
      <c r="E12" s="41"/>
      <c r="F12" s="39"/>
      <c r="G12" s="42"/>
      <c r="H12" s="39"/>
      <c r="I12" s="106"/>
      <c r="J12" s="107"/>
      <c r="K12" s="102"/>
      <c r="L12" s="1"/>
    </row>
    <row r="13" s="1" customFormat="1" customHeight="1" spans="1:12">
      <c r="A13" s="26">
        <v>3</v>
      </c>
      <c r="B13" s="30">
        <v>42753</v>
      </c>
      <c r="C13" s="31">
        <v>740000</v>
      </c>
      <c r="D13" s="32" t="s">
        <v>55</v>
      </c>
      <c r="E13" s="43"/>
      <c r="F13" s="31">
        <v>0</v>
      </c>
      <c r="G13" s="44"/>
      <c r="H13" s="31">
        <v>0</v>
      </c>
      <c r="I13" s="104">
        <f>C13-H13</f>
        <v>740000</v>
      </c>
      <c r="J13" s="105"/>
      <c r="K13" s="25"/>
      <c r="L13" s="4"/>
    </row>
    <row r="14" s="1" customFormat="1" customHeight="1" spans="1:11">
      <c r="A14" s="26"/>
      <c r="B14" s="46" t="s">
        <v>56</v>
      </c>
      <c r="C14" s="31"/>
      <c r="D14" s="47"/>
      <c r="E14" s="43"/>
      <c r="F14" s="31"/>
      <c r="G14" s="44"/>
      <c r="H14" s="31"/>
      <c r="I14" s="104"/>
      <c r="J14" s="105"/>
      <c r="K14" s="25"/>
    </row>
    <row r="15" customHeight="1" spans="1:11">
      <c r="A15" s="48">
        <v>4</v>
      </c>
      <c r="B15" s="46"/>
      <c r="C15" s="31"/>
      <c r="D15" s="35"/>
      <c r="E15" s="27"/>
      <c r="F15" s="31"/>
      <c r="G15" s="42"/>
      <c r="H15" s="124">
        <v>-2500</v>
      </c>
      <c r="I15" s="108">
        <f>C16+C17-F16-F17-H15-H16-H17</f>
        <v>263500</v>
      </c>
      <c r="J15" s="107"/>
      <c r="K15" s="102"/>
    </row>
    <row r="16" customHeight="1" spans="1:12">
      <c r="A16" s="49"/>
      <c r="B16" s="30">
        <v>43005</v>
      </c>
      <c r="C16" s="31">
        <v>206470.04</v>
      </c>
      <c r="D16" s="36"/>
      <c r="E16" s="43"/>
      <c r="F16" s="31">
        <v>0</v>
      </c>
      <c r="G16" s="42"/>
      <c r="H16" s="50">
        <v>0</v>
      </c>
      <c r="I16" s="109"/>
      <c r="J16" s="107"/>
      <c r="K16" s="107"/>
      <c r="L16" s="1"/>
    </row>
    <row r="17" ht="26" customHeight="1" spans="1:11">
      <c r="A17" s="51"/>
      <c r="B17" s="30">
        <v>43005</v>
      </c>
      <c r="C17" s="31">
        <v>104529.96</v>
      </c>
      <c r="D17" s="35"/>
      <c r="E17" s="27"/>
      <c r="F17" s="31">
        <v>0</v>
      </c>
      <c r="G17" s="52" t="s">
        <v>57</v>
      </c>
      <c r="H17" s="124">
        <v>50000</v>
      </c>
      <c r="I17" s="110"/>
      <c r="J17" s="107"/>
      <c r="K17" s="107"/>
    </row>
    <row r="18" customHeight="1" spans="1:12">
      <c r="A18" s="53"/>
      <c r="B18" s="54"/>
      <c r="C18" s="39"/>
      <c r="D18" s="40"/>
      <c r="E18" s="41"/>
      <c r="F18" s="55"/>
      <c r="G18" s="56" t="s">
        <v>58</v>
      </c>
      <c r="H18" s="55"/>
      <c r="I18" s="106"/>
      <c r="J18" s="107"/>
      <c r="K18" s="107"/>
      <c r="L18" s="1"/>
    </row>
    <row r="19" customHeight="1" spans="1:11">
      <c r="A19" s="53"/>
      <c r="B19" s="54"/>
      <c r="C19" s="39"/>
      <c r="D19" s="40"/>
      <c r="E19" s="41"/>
      <c r="F19" s="39"/>
      <c r="G19" s="42"/>
      <c r="H19" s="39"/>
      <c r="I19" s="106"/>
      <c r="J19" s="107"/>
      <c r="K19" s="107"/>
    </row>
    <row r="20" customHeight="1" spans="1:12">
      <c r="A20" s="53"/>
      <c r="B20" s="54"/>
      <c r="C20" s="39"/>
      <c r="D20" s="40"/>
      <c r="E20" s="41"/>
      <c r="F20" s="39"/>
      <c r="G20" s="42"/>
      <c r="H20" s="39"/>
      <c r="I20" s="106"/>
      <c r="J20" s="107"/>
      <c r="K20" s="107"/>
      <c r="L20" s="1"/>
    </row>
    <row r="21" customHeight="1" spans="1:11">
      <c r="A21" s="53"/>
      <c r="B21" s="54"/>
      <c r="C21" s="39"/>
      <c r="D21" s="40"/>
      <c r="E21" s="41"/>
      <c r="F21" s="39"/>
      <c r="G21" s="42"/>
      <c r="H21" s="39"/>
      <c r="I21" s="106"/>
      <c r="J21" s="107"/>
      <c r="K21" s="107"/>
    </row>
    <row r="22" customHeight="1" spans="1:12">
      <c r="A22" s="37"/>
      <c r="B22" s="54"/>
      <c r="C22" s="39"/>
      <c r="D22" s="40"/>
      <c r="E22" s="41"/>
      <c r="F22" s="39"/>
      <c r="G22" s="42"/>
      <c r="H22" s="39"/>
      <c r="I22" s="106"/>
      <c r="J22" s="107"/>
      <c r="K22" s="107"/>
      <c r="L22" s="1"/>
    </row>
    <row r="23" customHeight="1" spans="1:11">
      <c r="A23" s="37"/>
      <c r="B23" s="54"/>
      <c r="C23" s="39"/>
      <c r="D23" s="40"/>
      <c r="E23" s="41"/>
      <c r="F23" s="39"/>
      <c r="G23" s="42"/>
      <c r="H23" s="39"/>
      <c r="I23" s="106"/>
      <c r="J23" s="107"/>
      <c r="K23" s="107"/>
    </row>
    <row r="24" ht="32" customHeight="1" spans="1:12">
      <c r="A24" s="37">
        <v>5</v>
      </c>
      <c r="B24" s="65" t="s">
        <v>60</v>
      </c>
      <c r="C24" s="39"/>
      <c r="D24" s="40"/>
      <c r="E24" s="63" t="s">
        <v>61</v>
      </c>
      <c r="F24" s="39"/>
      <c r="G24" s="61" t="s">
        <v>62</v>
      </c>
      <c r="H24" s="3">
        <v>-50000</v>
      </c>
      <c r="I24" s="131">
        <f>C24-F24-H24</f>
        <v>50000</v>
      </c>
      <c r="J24" s="107"/>
      <c r="K24" s="107"/>
      <c r="L24" s="1"/>
    </row>
    <row r="25" customHeight="1" spans="1:12">
      <c r="A25" s="37"/>
      <c r="B25" s="54"/>
      <c r="C25" s="39"/>
      <c r="D25" s="40"/>
      <c r="E25" s="41"/>
      <c r="F25" s="39"/>
      <c r="G25" s="42"/>
      <c r="H25" s="52"/>
      <c r="I25" s="106"/>
      <c r="J25" s="107"/>
      <c r="K25" s="107"/>
      <c r="L25"/>
    </row>
    <row r="26" customHeight="1" spans="1:12">
      <c r="A26" s="37"/>
      <c r="B26" s="54"/>
      <c r="C26" s="39"/>
      <c r="D26" s="40"/>
      <c r="E26" s="41"/>
      <c r="F26" s="39"/>
      <c r="G26" s="42"/>
      <c r="H26" s="39"/>
      <c r="I26" s="106"/>
      <c r="J26" s="107"/>
      <c r="K26" s="107"/>
      <c r="L26" s="114"/>
    </row>
    <row r="27" customHeight="1" spans="1:12">
      <c r="A27" s="37"/>
      <c r="B27" s="54"/>
      <c r="C27" s="39"/>
      <c r="D27" s="40"/>
      <c r="E27" s="41"/>
      <c r="F27" s="39"/>
      <c r="G27" s="42"/>
      <c r="H27" s="39"/>
      <c r="I27" s="106"/>
      <c r="J27" s="107"/>
      <c r="K27" s="107"/>
      <c r="L27"/>
    </row>
    <row r="28" customHeight="1" spans="1:12">
      <c r="A28" s="64"/>
      <c r="B28" s="69"/>
      <c r="C28" s="70"/>
      <c r="D28" s="40"/>
      <c r="E28" s="41"/>
      <c r="F28" s="39"/>
      <c r="G28" s="42"/>
      <c r="H28" s="39"/>
      <c r="I28" s="106"/>
      <c r="J28" s="107"/>
      <c r="K28" s="107"/>
      <c r="L28" s="114"/>
    </row>
    <row r="29" customHeight="1" spans="1:12">
      <c r="A29" s="125" t="s">
        <v>29</v>
      </c>
      <c r="B29" s="126"/>
      <c r="C29" s="127">
        <f>SUM(C7:C28)</f>
        <v>1668000</v>
      </c>
      <c r="D29" s="128" t="s">
        <v>55</v>
      </c>
      <c r="E29" s="127"/>
      <c r="F29" s="127">
        <f>SUM(F7:F28)</f>
        <v>0</v>
      </c>
      <c r="G29" s="127"/>
      <c r="H29" s="127">
        <f>SUM(H7:H28)</f>
        <v>800</v>
      </c>
      <c r="I29" s="127">
        <f>SUM(I7:I28)</f>
        <v>1667200</v>
      </c>
      <c r="J29" s="115"/>
      <c r="K29" s="107"/>
      <c r="L29"/>
    </row>
    <row r="30" ht="25" customHeight="1" spans="1:12">
      <c r="A30" s="75" t="s">
        <v>31</v>
      </c>
      <c r="B30" s="76"/>
      <c r="C30" s="77">
        <f>I24</f>
        <v>50000</v>
      </c>
      <c r="D30" s="129" t="s">
        <v>32</v>
      </c>
      <c r="E30" s="79" t="s">
        <v>33</v>
      </c>
      <c r="F30" s="80"/>
      <c r="G30" s="80"/>
      <c r="H30" s="80"/>
      <c r="I30" s="116"/>
      <c r="J30" s="117"/>
      <c r="K30" s="107"/>
      <c r="L30" s="114"/>
    </row>
    <row r="31" ht="25" customHeight="1" spans="1:12">
      <c r="A31" s="81"/>
      <c r="B31" s="82"/>
      <c r="C31" s="83"/>
      <c r="D31" s="130" t="s">
        <v>34</v>
      </c>
      <c r="E31" s="85" t="s">
        <v>52</v>
      </c>
      <c r="F31" s="86"/>
      <c r="G31" s="86"/>
      <c r="H31" s="86"/>
      <c r="I31" s="118"/>
      <c r="J31" s="117"/>
      <c r="K31" s="107"/>
      <c r="L31"/>
    </row>
    <row r="32" ht="40" customHeight="1" spans="1:12">
      <c r="A32" s="87" t="s">
        <v>36</v>
      </c>
      <c r="B32" s="88"/>
      <c r="C32" s="89" t="s">
        <v>63</v>
      </c>
      <c r="D32" s="90"/>
      <c r="E32" s="90"/>
      <c r="F32" s="90"/>
      <c r="G32" s="90"/>
      <c r="H32" s="90"/>
      <c r="I32" s="119"/>
      <c r="J32" s="120"/>
      <c r="K32" s="107"/>
      <c r="L32" s="114"/>
    </row>
    <row r="33" ht="40" customHeight="1" spans="1:13">
      <c r="A33" s="9" t="s">
        <v>40</v>
      </c>
      <c r="B33" s="10"/>
      <c r="C33" s="91" t="s">
        <v>41</v>
      </c>
      <c r="D33" s="92"/>
      <c r="E33" s="92"/>
      <c r="F33" s="92"/>
      <c r="G33" s="92"/>
      <c r="H33" s="92"/>
      <c r="I33" s="121"/>
      <c r="J33" s="120"/>
      <c r="K33" s="120"/>
      <c r="L33" s="120"/>
      <c r="M33" s="120"/>
    </row>
    <row r="34" ht="40" customHeight="1" spans="1:12">
      <c r="A34" s="9" t="s">
        <v>43</v>
      </c>
      <c r="B34" s="10"/>
      <c r="C34" s="93"/>
      <c r="D34" s="94"/>
      <c r="E34" s="94"/>
      <c r="F34" s="94"/>
      <c r="G34" s="94"/>
      <c r="H34" s="94"/>
      <c r="I34" s="122"/>
      <c r="J34" s="123"/>
      <c r="K34" s="107"/>
      <c r="L34" s="114"/>
    </row>
    <row r="35" ht="40" customHeight="1" spans="1:12">
      <c r="A35" s="9" t="s">
        <v>44</v>
      </c>
      <c r="B35" s="10"/>
      <c r="C35" s="93"/>
      <c r="D35" s="94"/>
      <c r="E35" s="94"/>
      <c r="F35" s="94"/>
      <c r="G35" s="94"/>
      <c r="H35" s="94"/>
      <c r="I35" s="122"/>
      <c r="J35" s="123"/>
      <c r="K35" s="107"/>
      <c r="L35"/>
    </row>
    <row r="36" ht="40" customHeight="1" spans="1:9">
      <c r="A36" s="9" t="s">
        <v>45</v>
      </c>
      <c r="B36" s="10"/>
      <c r="C36" s="93"/>
      <c r="D36" s="94"/>
      <c r="E36" s="94"/>
      <c r="F36" s="9" t="s">
        <v>64</v>
      </c>
      <c r="G36" s="10"/>
      <c r="H36" s="94"/>
      <c r="I36" s="122"/>
    </row>
    <row r="37" customHeight="1" spans="2:11">
      <c r="B37" s="95"/>
      <c r="C37" s="95"/>
      <c r="D37" s="95"/>
      <c r="E37" s="96"/>
      <c r="F37" s="95"/>
      <c r="G37" s="96"/>
      <c r="H37" s="95"/>
      <c r="I37" s="95"/>
      <c r="J37" s="95"/>
      <c r="K37" s="95"/>
    </row>
    <row r="38" customHeight="1" spans="2:11">
      <c r="B38" s="95"/>
      <c r="C38" s="95"/>
      <c r="D38" s="95"/>
      <c r="E38" s="96"/>
      <c r="F38" s="95"/>
      <c r="G38" s="96"/>
      <c r="H38" s="95"/>
      <c r="I38" s="95"/>
      <c r="J38" s="95"/>
      <c r="K38" s="95"/>
    </row>
    <row r="40" customHeight="1" spans="2:2">
      <c r="B40"/>
    </row>
    <row r="41" customHeight="1" spans="2:2">
      <c r="B41"/>
    </row>
    <row r="43" customHeight="1" spans="1:1">
      <c r="A43"/>
    </row>
  </sheetData>
  <mergeCells count="30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9:B29"/>
    <mergeCell ref="E30:I30"/>
    <mergeCell ref="E31:I31"/>
    <mergeCell ref="A32:B32"/>
    <mergeCell ref="C32:I32"/>
    <mergeCell ref="A33:B33"/>
    <mergeCell ref="C33:I33"/>
    <mergeCell ref="A34:B34"/>
    <mergeCell ref="C34:I34"/>
    <mergeCell ref="A35:B35"/>
    <mergeCell ref="C35:I35"/>
    <mergeCell ref="A36:B36"/>
    <mergeCell ref="C36:E36"/>
    <mergeCell ref="F36:G36"/>
    <mergeCell ref="H36:I36"/>
    <mergeCell ref="A15:A17"/>
    <mergeCell ref="C30:C31"/>
    <mergeCell ref="I15:I17"/>
    <mergeCell ref="A4:B5"/>
    <mergeCell ref="C4:I5"/>
    <mergeCell ref="A30:B31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43"/>
  <sheetViews>
    <sheetView tabSelected="1" workbookViewId="0">
      <pane ySplit="6" topLeftCell="A7" activePane="bottomLeft" state="frozen"/>
      <selection/>
      <selection pane="bottomLeft" activeCell="C10" sqref="C10"/>
    </sheetView>
  </sheetViews>
  <sheetFormatPr defaultColWidth="9" defaultRowHeight="20" customHeight="1"/>
  <cols>
    <col min="1" max="1" width="4.75" style="2" customWidth="1"/>
    <col min="2" max="2" width="12" style="3" customWidth="1"/>
    <col min="3" max="3" width="19.375" style="3" customWidth="1"/>
    <col min="4" max="4" width="13.875" style="3" customWidth="1"/>
    <col min="5" max="5" width="5" style="2" customWidth="1"/>
    <col min="6" max="6" width="13.5" style="3" customWidth="1"/>
    <col min="7" max="7" width="5.125" style="2" customWidth="1"/>
    <col min="8" max="8" width="13.2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3" customHeight="1" spans="1:11">
      <c r="A1" s="5"/>
      <c r="B1" s="5"/>
      <c r="C1" s="6" t="s">
        <v>54</v>
      </c>
      <c r="D1" s="6"/>
      <c r="E1" s="6"/>
      <c r="F1" s="6"/>
      <c r="G1" s="7"/>
      <c r="H1" s="8" t="s">
        <v>51</v>
      </c>
      <c r="I1" s="5"/>
      <c r="J1" s="97"/>
      <c r="K1" s="97"/>
    </row>
    <row r="2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36" customHeight="1" spans="1:11">
      <c r="A3" s="9" t="s">
        <v>7</v>
      </c>
      <c r="B3" s="10"/>
      <c r="C3" s="14" t="s">
        <v>59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idden="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idden="1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30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customHeight="1" spans="1:11">
      <c r="A7" s="26">
        <v>1</v>
      </c>
      <c r="B7" s="30">
        <v>42487</v>
      </c>
      <c r="C7" s="31">
        <v>567000</v>
      </c>
      <c r="D7" s="32" t="s">
        <v>55</v>
      </c>
      <c r="E7" s="27"/>
      <c r="F7" s="31"/>
      <c r="G7" s="33" t="s">
        <v>18</v>
      </c>
      <c r="H7" s="34">
        <v>500</v>
      </c>
      <c r="I7" s="104">
        <f>ROUNDUP(C7-F7-H7,3)</f>
        <v>566500</v>
      </c>
      <c r="J7" s="105"/>
      <c r="K7" s="102"/>
    </row>
    <row r="8" s="1" customFormat="1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45">
        <v>2800</v>
      </c>
      <c r="I10" s="104">
        <f>C10-H10</f>
        <v>47200</v>
      </c>
      <c r="J10" s="105"/>
      <c r="K10" s="25"/>
    </row>
    <row r="11" s="1" customFormat="1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4"/>
    </row>
    <row r="12" customHeight="1" spans="1:12">
      <c r="A12" s="37"/>
      <c r="B12" s="38"/>
      <c r="C12" s="39"/>
      <c r="D12" s="40"/>
      <c r="E12" s="41"/>
      <c r="F12" s="39"/>
      <c r="G12" s="42"/>
      <c r="H12" s="39"/>
      <c r="I12" s="106"/>
      <c r="J12" s="107"/>
      <c r="K12" s="102"/>
      <c r="L12" s="1"/>
    </row>
    <row r="13" s="1" customFormat="1" customHeight="1" spans="1:12">
      <c r="A13" s="26">
        <v>3</v>
      </c>
      <c r="B13" s="30">
        <v>42753</v>
      </c>
      <c r="C13" s="31">
        <v>740000</v>
      </c>
      <c r="D13" s="32" t="s">
        <v>55</v>
      </c>
      <c r="E13" s="43"/>
      <c r="F13" s="31">
        <v>0</v>
      </c>
      <c r="G13" s="44"/>
      <c r="H13" s="31">
        <v>0</v>
      </c>
      <c r="I13" s="104">
        <f>C13-H13</f>
        <v>740000</v>
      </c>
      <c r="J13" s="105"/>
      <c r="K13" s="25"/>
      <c r="L13" s="4"/>
    </row>
    <row r="14" s="1" customFormat="1" customHeight="1" spans="1:11">
      <c r="A14" s="26"/>
      <c r="B14" s="46" t="s">
        <v>56</v>
      </c>
      <c r="C14" s="31"/>
      <c r="D14" s="47"/>
      <c r="E14" s="43"/>
      <c r="F14" s="31"/>
      <c r="G14" s="44"/>
      <c r="H14" s="31"/>
      <c r="I14" s="104"/>
      <c r="J14" s="105"/>
      <c r="K14" s="25"/>
    </row>
    <row r="15" customHeight="1" spans="1:11">
      <c r="A15" s="48">
        <v>4</v>
      </c>
      <c r="B15" s="46"/>
      <c r="C15" s="31"/>
      <c r="D15" s="35"/>
      <c r="E15" s="27"/>
      <c r="F15" s="31"/>
      <c r="G15" s="42"/>
      <c r="H15" s="45">
        <v>-2500</v>
      </c>
      <c r="I15" s="108">
        <f>C16+C17-F16-F17-H15-H16-H17</f>
        <v>263500</v>
      </c>
      <c r="J15" s="107"/>
      <c r="K15" s="102"/>
    </row>
    <row r="16" customHeight="1" spans="1:12">
      <c r="A16" s="49"/>
      <c r="B16" s="30">
        <v>43005</v>
      </c>
      <c r="C16" s="31">
        <v>206470.04</v>
      </c>
      <c r="D16" s="36"/>
      <c r="E16" s="43"/>
      <c r="F16" s="31">
        <v>0</v>
      </c>
      <c r="G16" s="42"/>
      <c r="H16" s="50">
        <v>0</v>
      </c>
      <c r="I16" s="109"/>
      <c r="J16" s="107"/>
      <c r="K16" s="107"/>
      <c r="L16" s="1"/>
    </row>
    <row r="17" customHeight="1" spans="1:11">
      <c r="A17" s="51"/>
      <c r="B17" s="30">
        <v>43005</v>
      </c>
      <c r="C17" s="31">
        <v>104529.96</v>
      </c>
      <c r="D17" s="35"/>
      <c r="E17" s="27"/>
      <c r="F17" s="31">
        <v>0</v>
      </c>
      <c r="G17" s="52" t="s">
        <v>57</v>
      </c>
      <c r="H17" s="45">
        <v>50000</v>
      </c>
      <c r="I17" s="110"/>
      <c r="J17" s="107"/>
      <c r="K17" s="107"/>
    </row>
    <row r="18" customHeight="1" spans="1:12">
      <c r="A18" s="53"/>
      <c r="B18" s="54"/>
      <c r="C18" s="39"/>
      <c r="D18" s="40"/>
      <c r="E18" s="41"/>
      <c r="F18" s="55"/>
      <c r="G18" s="56" t="s">
        <v>58</v>
      </c>
      <c r="H18" s="57"/>
      <c r="I18" s="106"/>
      <c r="J18" s="107"/>
      <c r="K18" s="107"/>
      <c r="L18" s="1"/>
    </row>
    <row r="19" customHeight="1" spans="1:11">
      <c r="A19" s="37"/>
      <c r="B19" s="54"/>
      <c r="C19" s="39"/>
      <c r="D19" s="40"/>
      <c r="E19" s="41"/>
      <c r="F19" s="39"/>
      <c r="G19" s="42"/>
      <c r="H19" s="58"/>
      <c r="I19" s="106"/>
      <c r="J19" s="107"/>
      <c r="K19" s="107"/>
    </row>
    <row r="20" customHeight="1" spans="1:12">
      <c r="A20" s="26">
        <v>5</v>
      </c>
      <c r="B20" s="59" t="s">
        <v>60</v>
      </c>
      <c r="C20" s="31"/>
      <c r="D20" s="35"/>
      <c r="E20" s="60" t="s">
        <v>61</v>
      </c>
      <c r="F20" s="31"/>
      <c r="G20" s="61" t="s">
        <v>62</v>
      </c>
      <c r="H20" s="45">
        <v>-50000</v>
      </c>
      <c r="I20" s="104">
        <f>C20-F20-H20</f>
        <v>50000</v>
      </c>
      <c r="J20" s="107"/>
      <c r="K20" s="107"/>
      <c r="L20" s="1"/>
    </row>
    <row r="21" customHeight="1" spans="1:12">
      <c r="A21" s="37"/>
      <c r="B21" s="62" t="s">
        <v>65</v>
      </c>
      <c r="C21" s="39"/>
      <c r="D21" s="40"/>
      <c r="E21" s="63"/>
      <c r="F21" s="39"/>
      <c r="G21" s="61"/>
      <c r="H21" s="39"/>
      <c r="I21" s="111"/>
      <c r="J21" s="107"/>
      <c r="K21" s="107"/>
      <c r="L21" s="1"/>
    </row>
    <row r="22" customHeight="1" spans="1:12">
      <c r="A22" s="64">
        <v>6</v>
      </c>
      <c r="B22" s="65">
        <v>43318</v>
      </c>
      <c r="C22" s="39">
        <v>146655.46</v>
      </c>
      <c r="D22" s="66" t="s">
        <v>55</v>
      </c>
      <c r="E22" s="67"/>
      <c r="F22" s="39">
        <v>0</v>
      </c>
      <c r="G22" s="61"/>
      <c r="H22" s="39">
        <v>500</v>
      </c>
      <c r="I22" s="112">
        <f>C22+C23-F22-H22-I23</f>
        <v>241500</v>
      </c>
      <c r="J22" s="107"/>
      <c r="K22" s="107"/>
      <c r="L22" s="1"/>
    </row>
    <row r="23" customHeight="1" spans="1:12">
      <c r="A23" s="53"/>
      <c r="B23" s="65">
        <v>43318</v>
      </c>
      <c r="C23" s="39">
        <v>795000</v>
      </c>
      <c r="D23" s="66"/>
      <c r="E23" s="67"/>
      <c r="F23" s="39"/>
      <c r="G23" s="68" t="s">
        <v>66</v>
      </c>
      <c r="H23" s="39"/>
      <c r="I23" s="106">
        <v>699655.46</v>
      </c>
      <c r="J23" s="107"/>
      <c r="K23" s="107"/>
      <c r="L23" s="1"/>
    </row>
    <row r="24" customHeight="1" spans="1:12">
      <c r="A24" s="37"/>
      <c r="B24" s="65"/>
      <c r="C24" s="39"/>
      <c r="D24" s="40"/>
      <c r="E24" s="63"/>
      <c r="F24" s="39"/>
      <c r="G24" s="61"/>
      <c r="H24" s="39"/>
      <c r="I24" s="104"/>
      <c r="J24" s="107"/>
      <c r="K24" s="107"/>
      <c r="L24" s="1"/>
    </row>
    <row r="25" customHeight="1" spans="1:12">
      <c r="A25" s="37"/>
      <c r="B25" s="54"/>
      <c r="C25" s="39"/>
      <c r="D25" s="40"/>
      <c r="E25" s="41"/>
      <c r="F25" s="39"/>
      <c r="G25" s="42"/>
      <c r="H25" s="39"/>
      <c r="I25" s="112"/>
      <c r="J25" s="107"/>
      <c r="K25" s="107"/>
      <c r="L25"/>
    </row>
    <row r="26" customHeight="1" spans="1:12">
      <c r="A26" s="37"/>
      <c r="B26" s="54"/>
      <c r="C26" s="39"/>
      <c r="D26" s="40"/>
      <c r="E26" s="41"/>
      <c r="F26" s="39"/>
      <c r="G26" s="42"/>
      <c r="H26" s="39"/>
      <c r="I26" s="113"/>
      <c r="J26" s="107"/>
      <c r="K26" s="107"/>
      <c r="L26" s="114"/>
    </row>
    <row r="27" customHeight="1" spans="1:12">
      <c r="A27" s="37"/>
      <c r="B27" s="54"/>
      <c r="C27" s="39"/>
      <c r="D27" s="40"/>
      <c r="E27" s="41"/>
      <c r="F27" s="39"/>
      <c r="G27" s="42"/>
      <c r="H27" s="39"/>
      <c r="I27" s="106"/>
      <c r="J27" s="107"/>
      <c r="K27" s="107"/>
      <c r="L27"/>
    </row>
    <row r="28" ht="15" customHeight="1" spans="1:12">
      <c r="A28" s="64"/>
      <c r="B28" s="69"/>
      <c r="C28" s="70"/>
      <c r="D28" s="40"/>
      <c r="E28" s="41"/>
      <c r="F28" s="39"/>
      <c r="G28" s="42"/>
      <c r="H28" s="39"/>
      <c r="I28" s="106"/>
      <c r="J28" s="107"/>
      <c r="K28" s="107"/>
      <c r="L28" s="114"/>
    </row>
    <row r="29" ht="22" customHeight="1" spans="1:12">
      <c r="A29" s="71" t="s">
        <v>29</v>
      </c>
      <c r="B29" s="72"/>
      <c r="C29" s="73">
        <f>SUM(C7:C28)</f>
        <v>2609655.46</v>
      </c>
      <c r="D29" s="74" t="s">
        <v>55</v>
      </c>
      <c r="E29" s="73"/>
      <c r="F29" s="73">
        <f>SUM(F7:F28)</f>
        <v>0</v>
      </c>
      <c r="G29" s="73"/>
      <c r="H29" s="73">
        <f>SUM(H7:H28)</f>
        <v>1300</v>
      </c>
      <c r="I29" s="73">
        <f>SUM(I7:I28)</f>
        <v>2608355.46</v>
      </c>
      <c r="J29" s="115"/>
      <c r="K29" s="107"/>
      <c r="L29"/>
    </row>
    <row r="30" ht="25" customHeight="1" spans="1:12">
      <c r="A30" s="75" t="s">
        <v>31</v>
      </c>
      <c r="B30" s="76"/>
      <c r="C30" s="77">
        <f>D30+D31</f>
        <v>941155.46</v>
      </c>
      <c r="D30" s="78">
        <f>I22</f>
        <v>241500</v>
      </c>
      <c r="E30" s="79" t="s">
        <v>67</v>
      </c>
      <c r="F30" s="80"/>
      <c r="G30" s="80"/>
      <c r="H30" s="80"/>
      <c r="I30" s="116"/>
      <c r="J30" s="117"/>
      <c r="K30" s="107"/>
      <c r="L30" s="114"/>
    </row>
    <row r="31" ht="25" customHeight="1" spans="1:12">
      <c r="A31" s="81"/>
      <c r="B31" s="82"/>
      <c r="C31" s="83"/>
      <c r="D31" s="84">
        <f>I23</f>
        <v>699655.46</v>
      </c>
      <c r="E31" s="85" t="s">
        <v>68</v>
      </c>
      <c r="F31" s="86"/>
      <c r="G31" s="86"/>
      <c r="H31" s="86"/>
      <c r="I31" s="118"/>
      <c r="J31" s="117"/>
      <c r="K31" s="107"/>
      <c r="L31"/>
    </row>
    <row r="32" ht="40" customHeight="1" spans="1:12">
      <c r="A32" s="87" t="s">
        <v>36</v>
      </c>
      <c r="B32" s="88"/>
      <c r="C32" s="89" t="s">
        <v>69</v>
      </c>
      <c r="D32" s="90"/>
      <c r="E32" s="90"/>
      <c r="F32" s="90"/>
      <c r="G32" s="90"/>
      <c r="H32" s="90"/>
      <c r="I32" s="119"/>
      <c r="J32" s="120"/>
      <c r="K32" s="107"/>
      <c r="L32" s="114"/>
    </row>
    <row r="33" ht="40" customHeight="1" spans="1:13">
      <c r="A33" s="9" t="s">
        <v>40</v>
      </c>
      <c r="B33" s="10"/>
      <c r="C33" s="91" t="s">
        <v>41</v>
      </c>
      <c r="D33" s="92"/>
      <c r="E33" s="92"/>
      <c r="F33" s="92"/>
      <c r="G33" s="92"/>
      <c r="H33" s="92"/>
      <c r="I33" s="121"/>
      <c r="J33" s="120"/>
      <c r="K33" s="120"/>
      <c r="L33" s="120"/>
      <c r="M33" s="120"/>
    </row>
    <row r="34" ht="40" customHeight="1" spans="1:12">
      <c r="A34" s="9" t="s">
        <v>43</v>
      </c>
      <c r="B34" s="10"/>
      <c r="C34" s="93"/>
      <c r="D34" s="94"/>
      <c r="E34" s="94"/>
      <c r="F34" s="94"/>
      <c r="G34" s="94"/>
      <c r="H34" s="94"/>
      <c r="I34" s="122"/>
      <c r="J34" s="123"/>
      <c r="K34" s="107"/>
      <c r="L34" s="114"/>
    </row>
    <row r="35" ht="40" customHeight="1" spans="1:12">
      <c r="A35" s="9" t="s">
        <v>44</v>
      </c>
      <c r="B35" s="10"/>
      <c r="C35" s="93"/>
      <c r="D35" s="94"/>
      <c r="E35" s="94"/>
      <c r="F35" s="94"/>
      <c r="G35" s="94"/>
      <c r="H35" s="94"/>
      <c r="I35" s="122"/>
      <c r="J35" s="123"/>
      <c r="K35" s="107"/>
      <c r="L35"/>
    </row>
    <row r="36" ht="40" customHeight="1" spans="1:9">
      <c r="A36" s="9" t="s">
        <v>45</v>
      </c>
      <c r="B36" s="10"/>
      <c r="C36" s="93"/>
      <c r="D36" s="94"/>
      <c r="E36" s="94"/>
      <c r="F36" s="9" t="s">
        <v>64</v>
      </c>
      <c r="G36" s="10"/>
      <c r="H36" s="94"/>
      <c r="I36" s="122"/>
    </row>
    <row r="37" customHeight="1" spans="2:11">
      <c r="B37" s="95"/>
      <c r="C37" s="95"/>
      <c r="D37" s="95"/>
      <c r="E37" s="96"/>
      <c r="F37" s="95"/>
      <c r="G37" s="96"/>
      <c r="H37" s="95"/>
      <c r="I37" s="95"/>
      <c r="J37" s="95"/>
      <c r="K37" s="95"/>
    </row>
    <row r="38" customHeight="1" spans="2:11">
      <c r="B38" s="95"/>
      <c r="C38" s="95"/>
      <c r="D38" s="95"/>
      <c r="E38" s="96"/>
      <c r="F38" s="95"/>
      <c r="G38" s="96"/>
      <c r="H38" s="95"/>
      <c r="I38" s="95"/>
      <c r="J38" s="95"/>
      <c r="K38" s="95"/>
    </row>
    <row r="40" customHeight="1" spans="2:2">
      <c r="B40"/>
    </row>
    <row r="41" customHeight="1" spans="2:2">
      <c r="B41"/>
    </row>
    <row r="43" customHeight="1" spans="1:1">
      <c r="A43"/>
    </row>
  </sheetData>
  <mergeCells count="32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9:B29"/>
    <mergeCell ref="E30:I30"/>
    <mergeCell ref="E31:I31"/>
    <mergeCell ref="A32:B32"/>
    <mergeCell ref="C32:I32"/>
    <mergeCell ref="A33:B33"/>
    <mergeCell ref="C33:I33"/>
    <mergeCell ref="A34:B34"/>
    <mergeCell ref="C34:I34"/>
    <mergeCell ref="A35:B35"/>
    <mergeCell ref="C35:I35"/>
    <mergeCell ref="A36:B36"/>
    <mergeCell ref="C36:E36"/>
    <mergeCell ref="F36:G36"/>
    <mergeCell ref="H36:I36"/>
    <mergeCell ref="A15:A17"/>
    <mergeCell ref="A22:A23"/>
    <mergeCell ref="C30:C31"/>
    <mergeCell ref="D22:D23"/>
    <mergeCell ref="I15:I17"/>
    <mergeCell ref="A4:B5"/>
    <mergeCell ref="C4:I5"/>
    <mergeCell ref="A30:B31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  <legacyDrawing r:id="rId2"/>
  <oleObjects>
    <mc:AlternateContent xmlns:mc="http://schemas.openxmlformats.org/markup-compatibility/2006">
      <mc:Choice Requires="x14">
        <oleObject shapeId="6145" progId="StaticDib" r:id="rId3">
          <objectPr defaultSize="0">
            <anchor moveWithCells="1" sizeWithCells="1">
              <from>
                <xdr:col>11</xdr:col>
                <xdr:colOff>0</xdr:colOff>
                <xdr:row>30</xdr:row>
                <xdr:rowOff>152400</xdr:rowOff>
              </from>
              <to>
                <xdr:col>11</xdr:col>
                <xdr:colOff>1429385</xdr:colOff>
                <xdr:row>31</xdr:row>
                <xdr:rowOff>311150</xdr:rowOff>
              </to>
            </anchor>
          </objectPr>
        </oleObject>
      </mc:Choice>
      <mc:Fallback>
        <oleObject shapeId="6145" progId="StaticDib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2704   宿松县陈汉乡2015年梅桥</vt:lpstr>
      <vt:lpstr>2704   宿松县陈汉乡2015年梅桥 (2)</vt:lpstr>
      <vt:lpstr>2704   宿松县陈汉乡2015年梅桥 (3)</vt:lpstr>
      <vt:lpstr>2704   宿松县陈汉乡2015年梅桥 (4)</vt:lpstr>
      <vt:lpstr>2704   宿松县陈汉乡2015年梅桥 (5)</vt:lpstr>
      <vt:lpstr>2704   宿松县陈汉乡2015年梅桥 (6)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2016-05-27T02:35:00Z</dcterms:created>
  <cp:lastPrinted>2017-01-20T03:05:00Z</cp:lastPrinted>
  <dcterms:modified xsi:type="dcterms:W3CDTF">2025-07-23T06:42:02Z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7CF14213E70A4ACD99B0F2DB58E6E1C0_12</vt:lpwstr>
  </property>
</Properties>
</file>