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679" firstSheet="2" activeTab="5"/>
  </bookViews>
  <sheets>
    <sheet name="1989芜湖长江大桥沥青路面" sheetId="4" r:id="rId1"/>
    <sheet name="1989 芜湖长江大桥沥青路面 (2)" sheetId="6" r:id="rId2"/>
    <sheet name="1989 芜湖长江大桥沥青路面 (3)" sheetId="7" r:id="rId3"/>
    <sheet name="1989 芜湖长江大桥沥青路面 (4)" sheetId="8" r:id="rId4"/>
    <sheet name="1989 芜湖长江大桥沥青路面 (5)" sheetId="9" r:id="rId5"/>
    <sheet name="1989 芜湖长江大桥沥青路面 (6)" sheetId="10" r:id="rId6"/>
    <sheet name="Sheet1" sheetId="1" r:id="rId7"/>
    <sheet name="Sheet2" sheetId="2" r:id="rId8"/>
    <sheet name="Sheet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<sst xmlns="http://schemas.openxmlformats.org/spreadsheetml/2006/main" count="297" uniqueCount="64">
  <si>
    <t xml:space="preserve"> 合作工程款支付证书</t>
  </si>
  <si>
    <t>CDX201510</t>
  </si>
  <si>
    <t>工程名称</t>
  </si>
  <si>
    <t>芜湖长江大桥沥青混凝土路面日常养护（年度小修）</t>
  </si>
  <si>
    <t>合作单位</t>
  </si>
  <si>
    <t>王冬汉13855369629</t>
  </si>
  <si>
    <t>合同金额</t>
  </si>
  <si>
    <t>（2015-8-7中标）</t>
  </si>
  <si>
    <t>ERP编号</t>
  </si>
  <si>
    <t>投保金说明、履保金说明、招投标费用说明</t>
  </si>
  <si>
    <t>次数</t>
  </si>
  <si>
    <t>工程款到账时间</t>
  </si>
  <si>
    <t>到账金额（元）</t>
  </si>
  <si>
    <t>扣管理费</t>
  </si>
  <si>
    <r>
      <rPr>
        <sz val="12"/>
        <color indexed="8"/>
        <rFont val="宋体"/>
        <charset val="134"/>
      </rPr>
      <t>代扣税金（</t>
    </r>
    <r>
      <rPr>
        <sz val="12"/>
        <color rgb="FFFF0000"/>
        <rFont val="宋体"/>
        <charset val="134"/>
      </rPr>
      <t>2%</t>
    </r>
    <r>
      <rPr>
        <sz val="12"/>
        <color indexed="8"/>
        <rFont val="宋体"/>
        <charset val="134"/>
      </rPr>
      <t>）</t>
    </r>
  </si>
  <si>
    <t>代扣其它款</t>
  </si>
  <si>
    <t>实际支付金额(元)</t>
  </si>
  <si>
    <t>企</t>
  </si>
  <si>
    <t>印</t>
  </si>
  <si>
    <t>个1%</t>
  </si>
  <si>
    <t>2015年年费</t>
  </si>
  <si>
    <t>注：2015.09.22约谈公司负责人，朱总出场费1000</t>
  </si>
  <si>
    <t>2015年年费内</t>
  </si>
  <si>
    <t>外经证</t>
  </si>
  <si>
    <t>本次</t>
  </si>
  <si>
    <t>成本发票已提供</t>
  </si>
  <si>
    <t>1.中标通知书、合同、税票、借条原件提供否？</t>
  </si>
  <si>
    <t>2、有无项目章？</t>
  </si>
  <si>
    <t>3、有无以公司名义签定的材料采购合同及收据？</t>
  </si>
  <si>
    <t>注意四舍五入。</t>
  </si>
  <si>
    <t>4、有无外经证？。</t>
  </si>
  <si>
    <t>合计</t>
  </si>
  <si>
    <t>退还提前收取的管理费（NO.8）115107.38元</t>
  </si>
  <si>
    <t>本次支付  金额</t>
  </si>
  <si>
    <t>支付账号</t>
  </si>
  <si>
    <t>胡辉进 中国农业银行芜湖分行峨桥支行</t>
  </si>
  <si>
    <t>信   息：</t>
  </si>
  <si>
    <t>6228 4819 9122 6774 916</t>
  </si>
  <si>
    <t>申请部门
意见</t>
  </si>
  <si>
    <t>1、中标通知书、合同原件已提供； 2 、本次借条原件、工程款税票、成本发票已提供。</t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</si>
  <si>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</si>
  <si>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</si>
  <si>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项目管理
意见</t>
  </si>
  <si>
    <t>何总、朱总已同意支付（附表背面截图）。</t>
  </si>
  <si>
    <t>材料齐全（见第11次付款证书）。</t>
  </si>
  <si>
    <t>财务审核
意见</t>
  </si>
  <si>
    <t>质安稽查
意见</t>
  </si>
  <si>
    <t>总经理审批</t>
  </si>
  <si>
    <t>代扣税金（2%）</t>
  </si>
  <si>
    <t>本 次</t>
  </si>
  <si>
    <t>1、中标通知书、合同原件已提供；  2 、本次借条原件、工程款税票、成本发票已提供。</t>
  </si>
  <si>
    <t>2016.7.4外经证费用500</t>
  </si>
  <si>
    <t>胡辉进      中国农业银行芜湖分行峨桥支行</t>
  </si>
  <si>
    <t>1、中标通知书、合同原件已提供（合订）；       2 、本次借条已提供。</t>
  </si>
  <si>
    <t>工程款支付证书</t>
  </si>
  <si>
    <t xml:space="preserve">2016.10.14办理外经证费用500
</t>
  </si>
  <si>
    <r>
      <rPr>
        <sz val="11"/>
        <color rgb="FF00B050"/>
        <rFont val="宋体"/>
        <charset val="134"/>
      </rPr>
      <t>1、中标通知书、合同原件已提供（合订）；</t>
    </r>
    <r>
      <rPr>
        <sz val="11"/>
        <color rgb="FFFF0000"/>
        <rFont val="宋体"/>
        <charset val="134"/>
      </rPr>
      <t xml:space="preserve">       </t>
    </r>
    <r>
      <rPr>
        <sz val="11"/>
        <color rgb="FF00B050"/>
        <rFont val="宋体"/>
        <charset val="134"/>
      </rPr>
      <t>2 、本次借条已提供。</t>
    </r>
  </si>
  <si>
    <t>1284292（1234053.51）</t>
  </si>
  <si>
    <t>无验收暂扣1万元</t>
  </si>
  <si>
    <t>-</t>
  </si>
  <si>
    <r>
      <rPr>
        <sz val="11"/>
        <color rgb="FF00B050"/>
        <rFont val="宋体"/>
        <charset val="134"/>
      </rPr>
      <t>1、中标通知书、合同、审计报告原件已提供（合订）；</t>
    </r>
    <r>
      <rPr>
        <sz val="11"/>
        <color rgb="FFFF0000"/>
        <rFont val="宋体"/>
        <charset val="134"/>
      </rPr>
      <t xml:space="preserve">     </t>
    </r>
  </si>
  <si>
    <t>董事长审批</t>
  </si>
  <si>
    <t>本 次  竣工验收表已供，申请支付上次暂扣的1万元；</t>
  </si>
  <si>
    <r>
      <rPr>
        <sz val="11"/>
        <color rgb="FF00B050"/>
        <rFont val="宋体"/>
        <charset val="134"/>
      </rPr>
      <t>1、中标通知书、合同、竣工验收表、审计报告原件已提供（合订）；</t>
    </r>
    <r>
      <rPr>
        <sz val="11"/>
        <color rgb="FFFF0000"/>
        <rFont val="宋体"/>
        <charset val="134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</si>
</sst>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  <numFmt numFmtId="178" formatCode="_ \¥* #,##0.00_ ;_ \¥* \-#,##0.00_ ;_ \¥* &quot;-&quot;??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20"/>
      <color theme="1"/>
      <name val="宋体"/>
      <charset val="134"/>
    </font>
    <font>
      <b/>
      <u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color rgb="FF7030A0"/>
      <name val="宋体"/>
      <charset val="134"/>
    </font>
    <font>
      <sz val="18"/>
      <color theme="1"/>
      <name val="宋体"/>
      <charset val="134"/>
    </font>
    <font>
      <sz val="12"/>
      <color theme="1"/>
      <name val="Arial"/>
      <charset val="134"/>
    </font>
    <font>
      <b/>
      <sz val="16"/>
      <color rgb="FFFF0000"/>
      <name val="宋体"/>
      <charset val="134"/>
    </font>
    <font>
      <sz val="14"/>
      <color theme="1"/>
      <name val="宋体"/>
      <charset val="134"/>
    </font>
    <font>
      <sz val="11"/>
      <color rgb="FF00B05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u/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sz val="12"/>
      <color rgb="FF000000"/>
      <name val="Arial"/>
      <charset val="134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" borderId="25" applyNumberFormat="0" applyAlignment="0" applyProtection="0">
      <alignment vertical="center"/>
    </xf>
    <xf numFmtId="0" fontId="48" fillId="6" borderId="26" applyNumberFormat="0" applyAlignment="0" applyProtection="0">
      <alignment vertical="center"/>
    </xf>
    <xf numFmtId="0" fontId="49" fillId="6" borderId="25" applyNumberFormat="0" applyAlignment="0" applyProtection="0">
      <alignment vertical="center"/>
    </xf>
    <xf numFmtId="0" fontId="50" fillId="7" borderId="27" applyNumberFormat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4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2" borderId="0" xfId="50" applyFont="1" applyFill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 applyAlignment="1">
      <alignment vertical="center"/>
    </xf>
    <xf numFmtId="0" fontId="4" fillId="0" borderId="1" xfId="50" applyFont="1" applyBorder="1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left" vertical="center"/>
    </xf>
    <xf numFmtId="0" fontId="7" fillId="0" borderId="2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shrinkToFit="1"/>
    </xf>
    <xf numFmtId="0" fontId="8" fillId="0" borderId="4" xfId="50" applyFont="1" applyBorder="1" applyAlignment="1">
      <alignment horizontal="center" vertical="center" shrinkToFit="1"/>
    </xf>
    <xf numFmtId="0" fontId="8" fillId="0" borderId="3" xfId="50" applyFont="1" applyBorder="1" applyAlignment="1">
      <alignment horizontal="center" vertical="center" shrinkToFit="1"/>
    </xf>
    <xf numFmtId="176" fontId="8" fillId="0" borderId="5" xfId="50" applyNumberFormat="1" applyFont="1" applyBorder="1" applyAlignment="1">
      <alignment horizontal="center" vertical="center" wrapText="1" shrinkToFit="1"/>
    </xf>
    <xf numFmtId="0" fontId="7" fillId="0" borderId="4" xfId="50" applyFont="1" applyBorder="1" applyAlignment="1">
      <alignment horizontal="center" vertical="center" wrapText="1"/>
    </xf>
    <xf numFmtId="0" fontId="9" fillId="0" borderId="6" xfId="50" applyFont="1" applyBorder="1" applyAlignment="1">
      <alignment vertical="center" wrapText="1"/>
    </xf>
    <xf numFmtId="0" fontId="9" fillId="0" borderId="7" xfId="50" applyFont="1" applyBorder="1" applyAlignment="1">
      <alignment vertical="center" wrapText="1"/>
    </xf>
    <xf numFmtId="0" fontId="7" fillId="0" borderId="6" xfId="50" applyFont="1" applyBorder="1" applyAlignment="1">
      <alignment vertical="center" wrapText="1"/>
    </xf>
    <xf numFmtId="0" fontId="7" fillId="0" borderId="8" xfId="50" applyFont="1" applyBorder="1" applyAlignment="1">
      <alignment vertical="center" wrapText="1"/>
    </xf>
    <xf numFmtId="0" fontId="9" fillId="0" borderId="9" xfId="50" applyFont="1" applyBorder="1" applyAlignment="1">
      <alignment vertical="center" wrapText="1"/>
    </xf>
    <xf numFmtId="0" fontId="9" fillId="0" borderId="10" xfId="50" applyFont="1" applyBorder="1" applyAlignment="1">
      <alignment vertical="center" wrapText="1"/>
    </xf>
    <xf numFmtId="0" fontId="7" fillId="0" borderId="9" xfId="50" applyFont="1" applyBorder="1" applyAlignment="1">
      <alignment vertical="center" wrapText="1"/>
    </xf>
    <xf numFmtId="0" fontId="7" fillId="0" borderId="0" xfId="50" applyFont="1" applyBorder="1" applyAlignment="1">
      <alignment vertical="center" wrapText="1"/>
    </xf>
    <xf numFmtId="0" fontId="1" fillId="0" borderId="5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14" fontId="7" fillId="0" borderId="5" xfId="50" applyNumberFormat="1" applyFont="1" applyBorder="1" applyAlignment="1">
      <alignment horizontal="left" vertical="center" wrapText="1"/>
    </xf>
    <xf numFmtId="176" fontId="7" fillId="0" borderId="5" xfId="50" applyNumberFormat="1" applyFont="1" applyBorder="1" applyAlignment="1">
      <alignment horizontal="right" vertical="center" wrapText="1"/>
    </xf>
    <xf numFmtId="177" fontId="9" fillId="0" borderId="3" xfId="50" applyNumberFormat="1" applyFont="1" applyBorder="1" applyAlignment="1">
      <alignment horizontal="center" vertical="center"/>
    </xf>
    <xf numFmtId="14" fontId="7" fillId="0" borderId="5" xfId="50" applyNumberFormat="1" applyFont="1" applyBorder="1" applyAlignment="1">
      <alignment horizontal="center" vertical="center" wrapText="1"/>
    </xf>
    <xf numFmtId="14" fontId="7" fillId="0" borderId="5" xfId="50" applyNumberFormat="1" applyFont="1" applyBorder="1" applyAlignment="1">
      <alignment horizontal="left" vertical="center"/>
    </xf>
    <xf numFmtId="14" fontId="9" fillId="0" borderId="2" xfId="50" applyNumberFormat="1" applyFont="1" applyBorder="1" applyAlignment="1">
      <alignment horizontal="right" vertical="center"/>
    </xf>
    <xf numFmtId="14" fontId="9" fillId="0" borderId="4" xfId="50" applyNumberFormat="1" applyFont="1" applyBorder="1" applyAlignment="1">
      <alignment horizontal="right" vertical="center"/>
    </xf>
    <xf numFmtId="14" fontId="9" fillId="0" borderId="3" xfId="50" applyNumberFormat="1" applyFont="1" applyBorder="1" applyAlignment="1">
      <alignment horizontal="right" vertical="center"/>
    </xf>
    <xf numFmtId="14" fontId="7" fillId="2" borderId="5" xfId="50" applyNumberFormat="1" applyFont="1" applyFill="1" applyBorder="1" applyAlignment="1">
      <alignment horizontal="left" vertical="center" wrapText="1"/>
    </xf>
    <xf numFmtId="176" fontId="7" fillId="2" borderId="5" xfId="50" applyNumberFormat="1" applyFont="1" applyFill="1" applyBorder="1" applyAlignment="1">
      <alignment horizontal="right" vertical="center" wrapText="1"/>
    </xf>
    <xf numFmtId="14" fontId="9" fillId="0" borderId="5" xfId="50" applyNumberFormat="1" applyFont="1" applyBorder="1" applyAlignment="1">
      <alignment horizontal="left" vertical="center" wrapText="1"/>
    </xf>
    <xf numFmtId="177" fontId="9" fillId="0" borderId="3" xfId="50" applyNumberFormat="1" applyFont="1" applyBorder="1" applyAlignment="1">
      <alignment horizontal="right" vertical="center"/>
    </xf>
    <xf numFmtId="176" fontId="9" fillId="2" borderId="5" xfId="50" applyNumberFormat="1" applyFont="1" applyFill="1" applyBorder="1" applyAlignment="1">
      <alignment horizontal="right" vertical="center" wrapText="1"/>
    </xf>
    <xf numFmtId="177" fontId="9" fillId="0" borderId="3" xfId="50" applyNumberFormat="1" applyFont="1" applyBorder="1" applyAlignment="1">
      <alignment horizontal="left" vertical="center" wrapText="1"/>
    </xf>
    <xf numFmtId="176" fontId="9" fillId="0" borderId="5" xfId="50" applyNumberFormat="1" applyFont="1" applyBorder="1" applyAlignment="1">
      <alignment horizontal="right" vertical="center" wrapText="1"/>
    </xf>
    <xf numFmtId="0" fontId="9" fillId="0" borderId="2" xfId="50" applyFont="1" applyBorder="1" applyAlignment="1">
      <alignment horizontal="center" vertical="center" wrapText="1"/>
    </xf>
    <xf numFmtId="177" fontId="9" fillId="0" borderId="3" xfId="50" applyNumberFormat="1" applyFont="1" applyBorder="1" applyAlignment="1">
      <alignment horizontal="left" vertical="center"/>
    </xf>
    <xf numFmtId="0" fontId="1" fillId="2" borderId="5" xfId="50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14" fontId="10" fillId="0" borderId="5" xfId="50" applyNumberFormat="1" applyFont="1" applyBorder="1" applyAlignment="1">
      <alignment horizontal="left" vertical="center" wrapText="1"/>
    </xf>
    <xf numFmtId="176" fontId="10" fillId="0" borderId="5" xfId="50" applyNumberFormat="1" applyFont="1" applyBorder="1" applyAlignment="1">
      <alignment horizontal="right" vertical="center" wrapText="1"/>
    </xf>
    <xf numFmtId="14" fontId="10" fillId="0" borderId="5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vertical="center"/>
    </xf>
    <xf numFmtId="14" fontId="11" fillId="0" borderId="5" xfId="50" applyNumberFormat="1" applyFont="1" applyBorder="1" applyAlignment="1">
      <alignment horizontal="center" vertical="center" wrapText="1"/>
    </xf>
    <xf numFmtId="176" fontId="10" fillId="0" borderId="2" xfId="50" applyNumberFormat="1" applyFont="1" applyBorder="1" applyAlignment="1">
      <alignment horizontal="center" vertical="center" wrapText="1"/>
    </xf>
    <xf numFmtId="176" fontId="12" fillId="0" borderId="5" xfId="50" applyNumberFormat="1" applyFont="1" applyBorder="1" applyAlignment="1">
      <alignment horizontal="center" vertical="center" wrapText="1"/>
    </xf>
    <xf numFmtId="176" fontId="12" fillId="2" borderId="5" xfId="50" applyNumberFormat="1" applyFont="1" applyFill="1" applyBorder="1" applyAlignment="1">
      <alignment horizontal="right" vertical="center" wrapText="1"/>
    </xf>
    <xf numFmtId="177" fontId="12" fillId="0" borderId="3" xfId="50" applyNumberFormat="1" applyFont="1" applyBorder="1" applyAlignment="1">
      <alignment horizontal="right" vertical="center"/>
    </xf>
    <xf numFmtId="0" fontId="13" fillId="0" borderId="5" xfId="50" applyFont="1" applyBorder="1" applyAlignment="1">
      <alignment horizontal="center" vertical="center" wrapText="1"/>
    </xf>
    <xf numFmtId="14" fontId="14" fillId="0" borderId="5" xfId="50" applyNumberFormat="1" applyFont="1" applyBorder="1" applyAlignment="1">
      <alignment horizontal="left" vertical="center" wrapText="1"/>
    </xf>
    <xf numFmtId="176" fontId="14" fillId="0" borderId="5" xfId="50" applyNumberFormat="1" applyFont="1" applyBorder="1" applyAlignment="1">
      <alignment horizontal="right" vertical="center" wrapText="1"/>
    </xf>
    <xf numFmtId="177" fontId="15" fillId="0" borderId="3" xfId="50" applyNumberFormat="1" applyFont="1" applyBorder="1" applyAlignment="1">
      <alignment horizontal="right" vertical="center"/>
    </xf>
    <xf numFmtId="14" fontId="14" fillId="0" borderId="5" xfId="50" applyNumberFormat="1" applyFont="1" applyBorder="1" applyAlignment="1">
      <alignment horizontal="center" vertical="center" wrapText="1"/>
    </xf>
    <xf numFmtId="176" fontId="14" fillId="0" borderId="5" xfId="5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right" vertical="center"/>
    </xf>
    <xf numFmtId="177" fontId="12" fillId="0" borderId="5" xfId="50" applyNumberFormat="1" applyFont="1" applyBorder="1" applyAlignment="1">
      <alignment horizontal="right" vertical="center"/>
    </xf>
    <xf numFmtId="177" fontId="9" fillId="0" borderId="5" xfId="50" applyNumberFormat="1" applyFont="1" applyBorder="1" applyAlignment="1">
      <alignment horizontal="right" vertical="center"/>
    </xf>
    <xf numFmtId="177" fontId="15" fillId="0" borderId="5" xfId="50" applyNumberFormat="1" applyFont="1" applyBorder="1" applyAlignment="1">
      <alignment horizontal="right" vertical="center"/>
    </xf>
    <xf numFmtId="177" fontId="17" fillId="0" borderId="5" xfId="50" applyNumberFormat="1" applyFont="1" applyBorder="1" applyAlignment="1">
      <alignment horizontal="right" vertical="center"/>
    </xf>
    <xf numFmtId="14" fontId="11" fillId="0" borderId="5" xfId="50" applyNumberFormat="1" applyFont="1" applyBorder="1" applyAlignment="1">
      <alignment horizontal="left" vertical="center"/>
    </xf>
    <xf numFmtId="0" fontId="18" fillId="0" borderId="5" xfId="50" applyFont="1" applyBorder="1" applyAlignment="1">
      <alignment horizontal="center" vertical="center" wrapText="1"/>
    </xf>
    <xf numFmtId="176" fontId="19" fillId="0" borderId="5" xfId="50" applyNumberFormat="1" applyFont="1" applyBorder="1" applyAlignment="1">
      <alignment horizontal="right" vertical="center" wrapText="1"/>
    </xf>
    <xf numFmtId="0" fontId="20" fillId="0" borderId="5" xfId="50" applyFont="1" applyBorder="1" applyAlignment="1">
      <alignment horizontal="center" vertical="center" wrapText="1"/>
    </xf>
    <xf numFmtId="176" fontId="11" fillId="2" borderId="5" xfId="50" applyNumberFormat="1" applyFont="1" applyFill="1" applyBorder="1" applyAlignment="1">
      <alignment horizontal="center" vertical="center" wrapText="1"/>
    </xf>
    <xf numFmtId="0" fontId="21" fillId="0" borderId="5" xfId="50" applyFont="1" applyBorder="1" applyAlignment="1">
      <alignment horizontal="left" vertical="center" wrapText="1"/>
    </xf>
    <xf numFmtId="0" fontId="21" fillId="0" borderId="2" xfId="50" applyFont="1" applyBorder="1" applyAlignment="1">
      <alignment horizontal="center" vertical="center" wrapText="1"/>
    </xf>
    <xf numFmtId="0" fontId="21" fillId="0" borderId="3" xfId="50" applyFont="1" applyBorder="1" applyAlignment="1">
      <alignment horizontal="center" vertical="center" wrapText="1"/>
    </xf>
    <xf numFmtId="0" fontId="22" fillId="0" borderId="2" xfId="50" applyFont="1" applyBorder="1" applyAlignment="1">
      <alignment horizontal="left" vertical="center" wrapText="1"/>
    </xf>
    <xf numFmtId="0" fontId="2" fillId="0" borderId="4" xfId="50" applyFont="1" applyBorder="1" applyAlignment="1">
      <alignment horizontal="left" vertical="center" wrapText="1"/>
    </xf>
    <xf numFmtId="0" fontId="1" fillId="0" borderId="2" xfId="50" applyFont="1" applyBorder="1" applyAlignment="1">
      <alignment horizontal="left" vertical="center" wrapText="1"/>
    </xf>
    <xf numFmtId="0" fontId="1" fillId="0" borderId="4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3" fillId="0" borderId="5" xfId="50" applyFont="1" applyFill="1" applyBorder="1" applyAlignment="1">
      <alignment horizontal="center" vertical="center" wrapText="1"/>
    </xf>
    <xf numFmtId="0" fontId="24" fillId="0" borderId="2" xfId="50" applyFont="1" applyFill="1" applyBorder="1" applyAlignment="1">
      <alignment horizontal="center" vertical="center" wrapText="1"/>
    </xf>
    <xf numFmtId="0" fontId="24" fillId="0" borderId="4" xfId="50" applyFont="1" applyFill="1" applyBorder="1" applyAlignment="1">
      <alignment horizontal="center" vertical="center" wrapText="1"/>
    </xf>
    <xf numFmtId="0" fontId="23" fillId="0" borderId="5" xfId="50" applyFont="1" applyFill="1" applyBorder="1" applyAlignment="1">
      <alignment vertical="center" wrapText="1"/>
    </xf>
    <xf numFmtId="0" fontId="24" fillId="0" borderId="5" xfId="50" applyFont="1" applyFill="1" applyBorder="1" applyAlignment="1">
      <alignment horizontal="center" vertical="center" wrapText="1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vertical="center"/>
    </xf>
    <xf numFmtId="0" fontId="8" fillId="0" borderId="5" xfId="50" applyFont="1" applyBorder="1" applyAlignment="1">
      <alignment horizontal="center" vertical="center" shrinkToFit="1"/>
    </xf>
    <xf numFmtId="0" fontId="8" fillId="0" borderId="0" xfId="50" applyFont="1" applyBorder="1" applyAlignment="1">
      <alignment horizontal="center" vertical="center" shrinkToFit="1"/>
    </xf>
    <xf numFmtId="0" fontId="8" fillId="0" borderId="5" xfId="5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7" fillId="0" borderId="7" xfId="50" applyFont="1" applyBorder="1" applyAlignment="1">
      <alignment vertical="center" wrapText="1"/>
    </xf>
    <xf numFmtId="0" fontId="7" fillId="0" borderId="0" xfId="50" applyFont="1" applyBorder="1" applyAlignment="1">
      <alignment horizontal="center" vertical="center" wrapText="1"/>
    </xf>
    <xf numFmtId="0" fontId="7" fillId="0" borderId="10" xfId="50" applyFont="1" applyBorder="1" applyAlignment="1">
      <alignment vertical="center" wrapText="1"/>
    </xf>
    <xf numFmtId="176" fontId="7" fillId="2" borderId="0" xfId="50" applyNumberFormat="1" applyFont="1" applyFill="1" applyBorder="1" applyAlignment="1">
      <alignment horizontal="right" vertical="center" wrapText="1"/>
    </xf>
    <xf numFmtId="176" fontId="10" fillId="0" borderId="0" xfId="50" applyNumberFormat="1" applyFont="1" applyBorder="1" applyAlignment="1">
      <alignment horizontal="right" vertical="center" wrapText="1"/>
    </xf>
    <xf numFmtId="176" fontId="7" fillId="0" borderId="0" xfId="50" applyNumberFormat="1" applyFont="1" applyBorder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2" fillId="0" borderId="0" xfId="50" applyFont="1" applyAlignment="1">
      <alignment horizontal="left" vertical="center"/>
    </xf>
    <xf numFmtId="176" fontId="19" fillId="0" borderId="0" xfId="50" applyNumberFormat="1" applyFont="1" applyBorder="1" applyAlignment="1">
      <alignment horizontal="right" vertical="center" wrapText="1"/>
    </xf>
    <xf numFmtId="0" fontId="25" fillId="0" borderId="0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left" vertical="center" wrapText="1"/>
    </xf>
    <xf numFmtId="0" fontId="1" fillId="0" borderId="3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center" vertical="center" wrapText="1"/>
    </xf>
    <xf numFmtId="176" fontId="8" fillId="0" borderId="5" xfId="50" applyNumberFormat="1" applyFont="1" applyBorder="1" applyAlignment="1">
      <alignment horizontal="right" vertical="center" shrinkToFit="1"/>
    </xf>
    <xf numFmtId="0" fontId="9" fillId="0" borderId="6" xfId="50" applyFont="1" applyBorder="1" applyAlignment="1">
      <alignment horizontal="center" vertical="center" wrapText="1"/>
    </xf>
    <xf numFmtId="0" fontId="9" fillId="0" borderId="7" xfId="50" applyFont="1" applyBorder="1" applyAlignment="1">
      <alignment horizontal="center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8" xfId="50" applyFont="1" applyBorder="1" applyAlignment="1">
      <alignment horizontal="center" vertical="center" wrapText="1"/>
    </xf>
    <xf numFmtId="0" fontId="9" fillId="0" borderId="9" xfId="50" applyFont="1" applyBorder="1" applyAlignment="1">
      <alignment horizontal="center" vertical="center" wrapText="1"/>
    </xf>
    <xf numFmtId="0" fontId="9" fillId="0" borderId="10" xfId="50" applyFont="1" applyBorder="1" applyAlignment="1">
      <alignment horizontal="center" vertical="center" wrapText="1"/>
    </xf>
    <xf numFmtId="0" fontId="7" fillId="0" borderId="9" xfId="50" applyFont="1" applyBorder="1" applyAlignment="1">
      <alignment horizontal="center" vertical="center" wrapText="1"/>
    </xf>
    <xf numFmtId="176" fontId="10" fillId="0" borderId="5" xfId="5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0" fillId="0" borderId="2" xfId="50" applyFont="1" applyBorder="1" applyAlignment="1">
      <alignment horizontal="center" vertical="center" wrapText="1"/>
    </xf>
    <xf numFmtId="0" fontId="2" fillId="0" borderId="11" xfId="50" applyFont="1" applyBorder="1" applyAlignment="1">
      <alignment horizontal="center" vertical="center" wrapText="1"/>
    </xf>
    <xf numFmtId="14" fontId="10" fillId="0" borderId="11" xfId="50" applyNumberFormat="1" applyFont="1" applyBorder="1" applyAlignment="1">
      <alignment horizontal="left" vertical="center" wrapText="1"/>
    </xf>
    <xf numFmtId="176" fontId="10" fillId="0" borderId="11" xfId="50" applyNumberFormat="1" applyFont="1" applyBorder="1" applyAlignment="1">
      <alignment horizontal="right" vertical="center" wrapText="1"/>
    </xf>
    <xf numFmtId="0" fontId="10" fillId="0" borderId="6" xfId="50" applyFont="1" applyBorder="1" applyAlignment="1">
      <alignment horizontal="center" vertical="center" wrapText="1"/>
    </xf>
    <xf numFmtId="176" fontId="12" fillId="0" borderId="11" xfId="50" applyNumberFormat="1" applyFont="1" applyBorder="1" applyAlignment="1">
      <alignment horizontal="center" vertical="center" wrapText="1"/>
    </xf>
    <xf numFmtId="0" fontId="18" fillId="0" borderId="12" xfId="50" applyFont="1" applyBorder="1" applyAlignment="1">
      <alignment horizontal="center" vertical="center" wrapText="1"/>
    </xf>
    <xf numFmtId="0" fontId="18" fillId="0" borderId="13" xfId="50" applyFont="1" applyBorder="1" applyAlignment="1">
      <alignment horizontal="center" vertical="center" wrapText="1"/>
    </xf>
    <xf numFmtId="176" fontId="19" fillId="0" borderId="14" xfId="50" applyNumberFormat="1" applyFont="1" applyBorder="1" applyAlignment="1">
      <alignment horizontal="right" vertical="center" wrapText="1"/>
    </xf>
    <xf numFmtId="0" fontId="20" fillId="0" borderId="9" xfId="50" applyFont="1" applyBorder="1" applyAlignment="1">
      <alignment horizontal="center" vertical="center" wrapText="1"/>
    </xf>
    <xf numFmtId="0" fontId="20" fillId="0" borderId="10" xfId="50" applyFont="1" applyBorder="1" applyAlignment="1">
      <alignment horizontal="center" vertical="center" wrapText="1"/>
    </xf>
    <xf numFmtId="176" fontId="11" fillId="2" borderId="15" xfId="50" applyNumberFormat="1" applyFont="1" applyFill="1" applyBorder="1" applyAlignment="1">
      <alignment horizontal="center" vertical="center" wrapText="1"/>
    </xf>
    <xf numFmtId="0" fontId="21" fillId="0" borderId="15" xfId="50" applyFont="1" applyBorder="1" applyAlignment="1">
      <alignment horizontal="left" vertical="center" wrapText="1"/>
    </xf>
    <xf numFmtId="0" fontId="7" fillId="0" borderId="16" xfId="50" applyFont="1" applyBorder="1" applyAlignment="1">
      <alignment horizontal="center" vertical="center" wrapText="1"/>
    </xf>
    <xf numFmtId="0" fontId="7" fillId="0" borderId="17" xfId="50" applyFont="1" applyBorder="1" applyAlignment="1">
      <alignment horizontal="center" vertical="center" wrapText="1"/>
    </xf>
    <xf numFmtId="0" fontId="20" fillId="0" borderId="18" xfId="50" applyFont="1" applyBorder="1" applyAlignment="1">
      <alignment horizontal="center" vertical="center" wrapText="1"/>
    </xf>
    <xf numFmtId="0" fontId="20" fillId="0" borderId="19" xfId="50" applyFont="1" applyBorder="1" applyAlignment="1">
      <alignment horizontal="center" vertical="center" wrapText="1"/>
    </xf>
    <xf numFmtId="176" fontId="11" fillId="2" borderId="20" xfId="50" applyNumberFormat="1" applyFont="1" applyFill="1" applyBorder="1" applyAlignment="1">
      <alignment horizontal="center" vertical="center" wrapText="1"/>
    </xf>
    <xf numFmtId="0" fontId="21" fillId="0" borderId="20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 wrapText="1"/>
    </xf>
    <xf numFmtId="0" fontId="7" fillId="0" borderId="7" xfId="50" applyFont="1" applyBorder="1" applyAlignment="1">
      <alignment horizontal="center" vertical="center" wrapText="1"/>
    </xf>
    <xf numFmtId="0" fontId="7" fillId="0" borderId="10" xfId="50" applyFont="1" applyBorder="1" applyAlignment="1">
      <alignment horizontal="center" vertical="center" wrapText="1"/>
    </xf>
    <xf numFmtId="0" fontId="7" fillId="0" borderId="2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right" vertical="center"/>
    </xf>
    <xf numFmtId="0" fontId="22" fillId="0" borderId="4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2" fillId="0" borderId="5" xfId="50" applyFont="1" applyBorder="1" applyAlignment="1">
      <alignment vertical="center" wrapText="1"/>
    </xf>
    <xf numFmtId="0" fontId="27" fillId="3" borderId="0" xfId="50" applyFont="1" applyFill="1">
      <alignment vertical="center"/>
    </xf>
    <xf numFmtId="0" fontId="2" fillId="0" borderId="5" xfId="50" applyFont="1" applyBorder="1" applyAlignment="1">
      <alignment horizontal="left" vertical="center" wrapText="1"/>
    </xf>
    <xf numFmtId="0" fontId="2" fillId="0" borderId="9" xfId="50" applyFont="1" applyBorder="1" applyAlignment="1">
      <alignment horizontal="left" vertical="center" wrapText="1"/>
    </xf>
    <xf numFmtId="0" fontId="1" fillId="3" borderId="0" xfId="50" applyFont="1" applyFill="1">
      <alignment vertical="center"/>
    </xf>
    <xf numFmtId="176" fontId="7" fillId="0" borderId="2" xfId="50" applyNumberFormat="1" applyFont="1" applyBorder="1" applyAlignment="1">
      <alignment vertical="center"/>
    </xf>
    <xf numFmtId="176" fontId="7" fillId="0" borderId="4" xfId="50" applyNumberFormat="1" applyFont="1" applyBorder="1" applyAlignment="1">
      <alignment vertical="center" wrapText="1"/>
    </xf>
    <xf numFmtId="176" fontId="7" fillId="0" borderId="3" xfId="50" applyNumberFormat="1" applyFont="1" applyBorder="1" applyAlignment="1">
      <alignment vertical="center" wrapText="1"/>
    </xf>
    <xf numFmtId="0" fontId="22" fillId="0" borderId="3" xfId="50" applyFont="1" applyBorder="1" applyAlignment="1">
      <alignment horizontal="left" vertical="center" wrapText="1"/>
    </xf>
    <xf numFmtId="0" fontId="2" fillId="0" borderId="0" xfId="50" applyFont="1" applyBorder="1" applyAlignment="1">
      <alignment horizontal="left" vertical="center" wrapText="1"/>
    </xf>
    <xf numFmtId="0" fontId="27" fillId="0" borderId="0" xfId="50" applyFont="1">
      <alignment vertical="center"/>
    </xf>
    <xf numFmtId="0" fontId="2" fillId="0" borderId="0" xfId="50" applyFont="1" applyBorder="1" applyAlignment="1">
      <alignment horizontal="center" vertical="center" wrapText="1"/>
    </xf>
    <xf numFmtId="0" fontId="1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1" fillId="0" borderId="10" xfId="50" applyFont="1" applyBorder="1" applyAlignment="1">
      <alignment horizontal="center" vertical="center" wrapText="1"/>
    </xf>
    <xf numFmtId="176" fontId="10" fillId="2" borderId="5" xfId="50" applyNumberFormat="1" applyFont="1" applyFill="1" applyBorder="1" applyAlignment="1">
      <alignment horizontal="right" vertical="center" wrapText="1"/>
    </xf>
    <xf numFmtId="0" fontId="13" fillId="0" borderId="0" xfId="50" applyFont="1">
      <alignment vertical="center"/>
    </xf>
    <xf numFmtId="0" fontId="28" fillId="0" borderId="0" xfId="50" applyFont="1" applyAlignment="1">
      <alignment horizontal="center" vertical="center"/>
    </xf>
    <xf numFmtId="0" fontId="28" fillId="0" borderId="0" xfId="50" applyFont="1">
      <alignment vertical="center"/>
    </xf>
    <xf numFmtId="0" fontId="29" fillId="0" borderId="1" xfId="50" applyFont="1" applyBorder="1" applyAlignment="1">
      <alignment vertical="center"/>
    </xf>
    <xf numFmtId="0" fontId="30" fillId="0" borderId="1" xfId="50" applyFont="1" applyBorder="1" applyAlignment="1">
      <alignment horizontal="right" vertical="center"/>
    </xf>
    <xf numFmtId="0" fontId="30" fillId="0" borderId="1" xfId="50" applyFont="1" applyBorder="1" applyAlignment="1">
      <alignment horizontal="center" vertical="center"/>
    </xf>
    <xf numFmtId="0" fontId="31" fillId="0" borderId="1" xfId="50" applyFont="1" applyBorder="1" applyAlignment="1">
      <alignment horizontal="left" vertical="center"/>
    </xf>
    <xf numFmtId="0" fontId="32" fillId="0" borderId="2" xfId="50" applyFont="1" applyBorder="1" applyAlignment="1">
      <alignment horizontal="center" vertical="center" wrapText="1"/>
    </xf>
    <xf numFmtId="0" fontId="32" fillId="0" borderId="3" xfId="50" applyFont="1" applyBorder="1" applyAlignment="1">
      <alignment horizontal="center" vertical="center" wrapText="1"/>
    </xf>
    <xf numFmtId="0" fontId="33" fillId="0" borderId="2" xfId="50" applyFont="1" applyBorder="1" applyAlignment="1">
      <alignment horizontal="center" vertical="center" shrinkToFit="1"/>
    </xf>
    <xf numFmtId="0" fontId="33" fillId="0" borderId="4" xfId="50" applyFont="1" applyBorder="1" applyAlignment="1">
      <alignment horizontal="center" vertical="center" shrinkToFit="1"/>
    </xf>
    <xf numFmtId="0" fontId="33" fillId="0" borderId="3" xfId="50" applyFont="1" applyBorder="1" applyAlignment="1">
      <alignment horizontal="center" vertical="center" shrinkToFit="1"/>
    </xf>
    <xf numFmtId="0" fontId="14" fillId="0" borderId="2" xfId="50" applyFont="1" applyBorder="1" applyAlignment="1">
      <alignment horizontal="center" vertical="center" wrapText="1"/>
    </xf>
    <xf numFmtId="0" fontId="14" fillId="0" borderId="3" xfId="50" applyFont="1" applyBorder="1" applyAlignment="1">
      <alignment horizontal="center" vertical="center" wrapText="1"/>
    </xf>
    <xf numFmtId="176" fontId="33" fillId="0" borderId="5" xfId="50" applyNumberFormat="1" applyFont="1" applyBorder="1" applyAlignment="1">
      <alignment horizontal="right" vertical="center" shrinkToFit="1"/>
    </xf>
    <xf numFmtId="0" fontId="14" fillId="0" borderId="4" xfId="50" applyFont="1" applyBorder="1" applyAlignment="1">
      <alignment horizontal="center" vertical="center" wrapText="1"/>
    </xf>
    <xf numFmtId="0" fontId="28" fillId="0" borderId="6" xfId="50" applyFont="1" applyBorder="1" applyAlignment="1">
      <alignment horizontal="center" vertical="center" wrapText="1"/>
    </xf>
    <xf numFmtId="0" fontId="28" fillId="0" borderId="7" xfId="50" applyFont="1" applyBorder="1" applyAlignment="1">
      <alignment horizontal="center" vertical="center" wrapText="1"/>
    </xf>
    <xf numFmtId="0" fontId="32" fillId="0" borderId="6" xfId="50" applyFont="1" applyBorder="1" applyAlignment="1">
      <alignment horizontal="center" vertical="center" wrapText="1"/>
    </xf>
    <xf numFmtId="0" fontId="32" fillId="0" borderId="8" xfId="50" applyFont="1" applyBorder="1" applyAlignment="1">
      <alignment horizontal="center" vertical="center" wrapText="1"/>
    </xf>
    <xf numFmtId="0" fontId="28" fillId="0" borderId="9" xfId="50" applyFont="1" applyBorder="1" applyAlignment="1">
      <alignment horizontal="center" vertical="center" wrapText="1"/>
    </xf>
    <xf numFmtId="0" fontId="28" fillId="0" borderId="10" xfId="50" applyFont="1" applyBorder="1" applyAlignment="1">
      <alignment horizontal="center" vertical="center" wrapText="1"/>
    </xf>
    <xf numFmtId="0" fontId="32" fillId="0" borderId="9" xfId="50" applyFont="1" applyBorder="1" applyAlignment="1">
      <alignment horizontal="center" vertical="center" wrapText="1"/>
    </xf>
    <xf numFmtId="0" fontId="32" fillId="0" borderId="0" xfId="50" applyFont="1" applyBorder="1" applyAlignment="1">
      <alignment horizontal="center" vertical="center" wrapText="1"/>
    </xf>
    <xf numFmtId="0" fontId="28" fillId="0" borderId="5" xfId="50" applyFont="1" applyBorder="1" applyAlignment="1">
      <alignment horizontal="center" vertical="center" wrapText="1"/>
    </xf>
    <xf numFmtId="0" fontId="32" fillId="0" borderId="5" xfId="50" applyFont="1" applyBorder="1" applyAlignment="1">
      <alignment horizontal="center" vertical="center" wrapText="1"/>
    </xf>
    <xf numFmtId="176" fontId="14" fillId="0" borderId="7" xfId="50" applyNumberFormat="1" applyFont="1" applyBorder="1" applyAlignment="1">
      <alignment horizontal="center" vertical="center" wrapText="1"/>
    </xf>
    <xf numFmtId="14" fontId="14" fillId="0" borderId="5" xfId="50" applyNumberFormat="1" applyFont="1" applyBorder="1" applyAlignment="1">
      <alignment horizontal="left" vertical="center"/>
    </xf>
    <xf numFmtId="14" fontId="15" fillId="0" borderId="2" xfId="50" applyNumberFormat="1" applyFont="1" applyBorder="1" applyAlignment="1">
      <alignment horizontal="right" vertical="center"/>
    </xf>
    <xf numFmtId="14" fontId="15" fillId="0" borderId="4" xfId="50" applyNumberFormat="1" applyFont="1" applyBorder="1" applyAlignment="1">
      <alignment horizontal="right" vertical="center"/>
    </xf>
    <xf numFmtId="14" fontId="15" fillId="0" borderId="3" xfId="50" applyNumberFormat="1" applyFont="1" applyBorder="1" applyAlignment="1">
      <alignment horizontal="right" vertical="center"/>
    </xf>
    <xf numFmtId="14" fontId="14" fillId="2" borderId="5" xfId="50" applyNumberFormat="1" applyFont="1" applyFill="1" applyBorder="1" applyAlignment="1">
      <alignment horizontal="left" vertical="center" wrapText="1"/>
    </xf>
    <xf numFmtId="176" fontId="14" fillId="2" borderId="5" xfId="50" applyNumberFormat="1" applyFont="1" applyFill="1" applyBorder="1" applyAlignment="1">
      <alignment horizontal="right" vertical="center" wrapText="1"/>
    </xf>
    <xf numFmtId="177" fontId="7" fillId="0" borderId="3" xfId="50" applyNumberFormat="1" applyFont="1" applyBorder="1" applyAlignment="1">
      <alignment horizontal="right" vertical="center"/>
    </xf>
    <xf numFmtId="177" fontId="7" fillId="0" borderId="3" xfId="50" applyNumberFormat="1" applyFont="1" applyBorder="1" applyAlignment="1">
      <alignment horizontal="left" vertical="center"/>
    </xf>
    <xf numFmtId="0" fontId="10" fillId="0" borderId="4" xfId="50" applyFont="1" applyBorder="1" applyAlignment="1">
      <alignment horizontal="center" vertical="center" wrapText="1"/>
    </xf>
    <xf numFmtId="177" fontId="10" fillId="0" borderId="3" xfId="50" applyNumberFormat="1" applyFont="1" applyBorder="1" applyAlignment="1">
      <alignment horizontal="right" vertical="center"/>
    </xf>
    <xf numFmtId="14" fontId="32" fillId="0" borderId="5" xfId="50" applyNumberFormat="1" applyFont="1" applyBorder="1" applyAlignment="1">
      <alignment horizontal="left" vertical="center" wrapText="1"/>
    </xf>
    <xf numFmtId="176" fontId="32" fillId="0" borderId="5" xfId="50" applyNumberFormat="1" applyFont="1" applyBorder="1" applyAlignment="1">
      <alignment horizontal="right" vertical="center" wrapText="1"/>
    </xf>
    <xf numFmtId="176" fontId="32" fillId="0" borderId="2" xfId="50" applyNumberFormat="1" applyFont="1" applyBorder="1" applyAlignment="1">
      <alignment horizontal="center" vertical="center" wrapText="1"/>
    </xf>
    <xf numFmtId="176" fontId="34" fillId="0" borderId="5" xfId="50" applyNumberFormat="1" applyFont="1" applyBorder="1" applyAlignment="1">
      <alignment horizontal="center" vertical="center" wrapText="1"/>
    </xf>
    <xf numFmtId="176" fontId="32" fillId="0" borderId="5" xfId="50" applyNumberFormat="1" applyFont="1" applyBorder="1" applyAlignment="1">
      <alignment horizontal="center" vertical="center" wrapText="1"/>
    </xf>
    <xf numFmtId="0" fontId="28" fillId="0" borderId="11" xfId="50" applyFont="1" applyBorder="1" applyAlignment="1">
      <alignment horizontal="center" vertical="center" wrapText="1"/>
    </xf>
    <xf numFmtId="14" fontId="32" fillId="0" borderId="11" xfId="50" applyNumberFormat="1" applyFont="1" applyBorder="1" applyAlignment="1">
      <alignment horizontal="left" vertical="center" wrapText="1"/>
    </xf>
    <xf numFmtId="176" fontId="32" fillId="0" borderId="11" xfId="50" applyNumberFormat="1" applyFont="1" applyBorder="1" applyAlignment="1">
      <alignment horizontal="right" vertical="center" wrapText="1"/>
    </xf>
    <xf numFmtId="176" fontId="34" fillId="0" borderId="11" xfId="50" applyNumberFormat="1" applyFont="1" applyBorder="1" applyAlignment="1">
      <alignment horizontal="center" vertical="center" wrapText="1"/>
    </xf>
    <xf numFmtId="0" fontId="35" fillId="0" borderId="12" xfId="50" applyFont="1" applyBorder="1" applyAlignment="1">
      <alignment horizontal="center" vertical="center" wrapText="1"/>
    </xf>
    <xf numFmtId="0" fontId="35" fillId="0" borderId="13" xfId="50" applyFont="1" applyBorder="1" applyAlignment="1">
      <alignment horizontal="center" vertical="center" wrapText="1"/>
    </xf>
    <xf numFmtId="176" fontId="36" fillId="0" borderId="14" xfId="50" applyNumberFormat="1" applyFont="1" applyBorder="1" applyAlignment="1">
      <alignment horizontal="right" vertical="center" wrapText="1"/>
    </xf>
    <xf numFmtId="178" fontId="11" fillId="2" borderId="15" xfId="50" applyNumberFormat="1" applyFont="1" applyFill="1" applyBorder="1" applyAlignment="1">
      <alignment horizontal="center" vertical="center" wrapText="1"/>
    </xf>
    <xf numFmtId="0" fontId="37" fillId="0" borderId="15" xfId="50" applyFont="1" applyBorder="1" applyAlignment="1">
      <alignment horizontal="left" vertical="center" wrapText="1"/>
    </xf>
    <xf numFmtId="0" fontId="21" fillId="0" borderId="16" xfId="50" applyFont="1" applyBorder="1" applyAlignment="1">
      <alignment horizontal="left" vertical="center" wrapText="1"/>
    </xf>
    <xf numFmtId="0" fontId="21" fillId="0" borderId="17" xfId="50" applyFont="1" applyBorder="1" applyAlignment="1">
      <alignment horizontal="left" vertical="center" wrapText="1"/>
    </xf>
    <xf numFmtId="178" fontId="11" fillId="2" borderId="20" xfId="50" applyNumberFormat="1" applyFont="1" applyFill="1" applyBorder="1" applyAlignment="1">
      <alignment horizontal="center" vertical="center" wrapText="1"/>
    </xf>
    <xf numFmtId="0" fontId="37" fillId="0" borderId="20" xfId="50" applyFont="1" applyBorder="1" applyAlignment="1">
      <alignment horizontal="left" vertical="center" wrapText="1"/>
    </xf>
    <xf numFmtId="0" fontId="21" fillId="0" borderId="2" xfId="50" applyFont="1" applyBorder="1" applyAlignment="1">
      <alignment horizontal="left" vertical="center" wrapText="1"/>
    </xf>
    <xf numFmtId="0" fontId="21" fillId="0" borderId="4" xfId="50" applyFont="1" applyBorder="1" applyAlignment="1">
      <alignment horizontal="left" vertical="center" wrapText="1"/>
    </xf>
    <xf numFmtId="0" fontId="37" fillId="0" borderId="2" xfId="50" applyFont="1" applyBorder="1" applyAlignment="1">
      <alignment horizontal="center" vertical="center" wrapText="1"/>
    </xf>
    <xf numFmtId="0" fontId="37" fillId="0" borderId="3" xfId="50" applyFont="1" applyBorder="1" applyAlignment="1">
      <alignment horizontal="center" vertical="center" wrapText="1"/>
    </xf>
    <xf numFmtId="0" fontId="28" fillId="0" borderId="2" xfId="50" applyFont="1" applyBorder="1" applyAlignment="1">
      <alignment horizontal="left" vertical="center" wrapText="1"/>
    </xf>
    <xf numFmtId="0" fontId="28" fillId="0" borderId="4" xfId="50" applyFont="1" applyBorder="1" applyAlignment="1">
      <alignment horizontal="left" vertical="center" wrapText="1"/>
    </xf>
    <xf numFmtId="0" fontId="28" fillId="0" borderId="2" xfId="50" applyFont="1" applyBorder="1" applyAlignment="1">
      <alignment horizontal="center" vertical="center" wrapText="1"/>
    </xf>
    <xf numFmtId="0" fontId="28" fillId="0" borderId="4" xfId="50" applyFont="1" applyBorder="1" applyAlignment="1">
      <alignment horizontal="center" vertical="center" wrapText="1"/>
    </xf>
    <xf numFmtId="0" fontId="28" fillId="0" borderId="0" xfId="50" applyFont="1" applyBorder="1">
      <alignment vertical="center"/>
    </xf>
    <xf numFmtId="0" fontId="28" fillId="0" borderId="0" xfId="50" applyFont="1" applyBorder="1" applyAlignment="1">
      <alignment horizontal="center" vertical="center"/>
    </xf>
    <xf numFmtId="0" fontId="33" fillId="0" borderId="5" xfId="50" applyFont="1" applyBorder="1" applyAlignment="1">
      <alignment horizontal="center" vertical="center" shrinkToFit="1"/>
    </xf>
    <xf numFmtId="0" fontId="33" fillId="0" borderId="5" xfId="50" applyFont="1" applyBorder="1" applyAlignment="1">
      <alignment horizontal="center" vertical="center" wrapText="1"/>
    </xf>
    <xf numFmtId="0" fontId="28" fillId="0" borderId="0" xfId="50">
      <alignment vertical="center"/>
    </xf>
    <xf numFmtId="0" fontId="32" fillId="0" borderId="7" xfId="50" applyFont="1" applyBorder="1" applyAlignment="1">
      <alignment horizontal="center" vertical="center" wrapText="1"/>
    </xf>
    <xf numFmtId="0" fontId="32" fillId="0" borderId="10" xfId="50" applyFont="1" applyBorder="1" applyAlignment="1">
      <alignment horizontal="center" vertical="center" wrapText="1"/>
    </xf>
    <xf numFmtId="176" fontId="15" fillId="0" borderId="5" xfId="50" applyNumberFormat="1" applyFont="1" applyBorder="1" applyAlignment="1">
      <alignment horizontal="center" vertical="center" wrapText="1"/>
    </xf>
    <xf numFmtId="176" fontId="15" fillId="0" borderId="11" xfId="50" applyNumberFormat="1" applyFont="1" applyBorder="1" applyAlignment="1">
      <alignment horizontal="center" vertical="center" wrapText="1"/>
    </xf>
    <xf numFmtId="0" fontId="28" fillId="0" borderId="0" xfId="50" applyFont="1" applyAlignment="1">
      <alignment horizontal="left" vertical="center"/>
    </xf>
    <xf numFmtId="0" fontId="28" fillId="0" borderId="5" xfId="50" applyFont="1" applyBorder="1" applyAlignment="1">
      <alignment vertical="center" wrapText="1"/>
    </xf>
    <xf numFmtId="0" fontId="38" fillId="3" borderId="0" xfId="50" applyFont="1" applyFill="1">
      <alignment vertical="center"/>
    </xf>
    <xf numFmtId="0" fontId="28" fillId="0" borderId="5" xfId="50" applyFont="1" applyBorder="1" applyAlignment="1">
      <alignment horizontal="left" vertical="center" wrapText="1"/>
    </xf>
    <xf numFmtId="0" fontId="28" fillId="0" borderId="9" xfId="50" applyFont="1" applyBorder="1" applyAlignment="1">
      <alignment horizontal="left" vertical="center" wrapText="1"/>
    </xf>
    <xf numFmtId="176" fontId="32" fillId="0" borderId="2" xfId="50" applyNumberFormat="1" applyFont="1" applyBorder="1" applyAlignment="1">
      <alignment vertical="center"/>
    </xf>
    <xf numFmtId="176" fontId="32" fillId="0" borderId="4" xfId="50" applyNumberFormat="1" applyFont="1" applyBorder="1" applyAlignment="1">
      <alignment vertical="center" wrapText="1"/>
    </xf>
    <xf numFmtId="176" fontId="32" fillId="0" borderId="3" xfId="50" applyNumberFormat="1" applyFont="1" applyBorder="1" applyAlignment="1">
      <alignment vertical="center" wrapText="1"/>
    </xf>
    <xf numFmtId="0" fontId="21" fillId="0" borderId="21" xfId="50" applyFont="1" applyBorder="1" applyAlignment="1">
      <alignment horizontal="left" vertical="center" wrapText="1"/>
    </xf>
    <xf numFmtId="0" fontId="21" fillId="0" borderId="3" xfId="50" applyFont="1" applyBorder="1" applyAlignment="1">
      <alignment horizontal="left" vertical="center" wrapText="1"/>
    </xf>
    <xf numFmtId="0" fontId="28" fillId="0" borderId="3" xfId="50" applyFont="1" applyBorder="1" applyAlignment="1">
      <alignment horizontal="left" vertical="center" wrapText="1"/>
    </xf>
    <xf numFmtId="0" fontId="38" fillId="0" borderId="0" xfId="50" applyFont="1">
      <alignment vertical="center"/>
    </xf>
    <xf numFmtId="0" fontId="28" fillId="0" borderId="3" xfId="5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3" Type="http://schemas.openxmlformats.org/officeDocument/2006/relationships/image" Target="../media/image1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jpe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323850</xdr:colOff>
      <xdr:row>8</xdr:row>
      <xdr:rowOff>9525</xdr:rowOff>
    </xdr:from>
    <xdr:ext cx="10147300" cy="358775"/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9075" y="2552700"/>
          <a:ext cx="1014730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1130300</xdr:colOff>
      <xdr:row>14</xdr:row>
      <xdr:rowOff>101600</xdr:rowOff>
    </xdr:from>
    <xdr:ext cx="6791325" cy="9271000"/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60100" y="4633595"/>
          <a:ext cx="6791325" cy="927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695325</xdr:colOff>
      <xdr:row>4</xdr:row>
      <xdr:rowOff>257175</xdr:rowOff>
    </xdr:from>
    <xdr:ext cx="1395900" cy="1399200"/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8210550" y="1548765"/>
          <a:ext cx="1395730" cy="1398905"/>
        </a:xfrm>
        <a:prstGeom prst="rect">
          <a:avLst/>
        </a:prstGeom>
      </xdr:spPr>
    </xdr:pic>
    <xdr:clientData/>
  </xdr:oneCellAnchor>
  <xdr:oneCellAnchor>
    <xdr:from>
      <xdr:col>10</xdr:col>
      <xdr:colOff>771525</xdr:colOff>
      <xdr:row>4</xdr:row>
      <xdr:rowOff>66675</xdr:rowOff>
    </xdr:from>
    <xdr:ext cx="1395900" cy="1399200"/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01325" y="1358265"/>
          <a:ext cx="1395730" cy="1398905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30</xdr:row>
      <xdr:rowOff>142875</xdr:rowOff>
    </xdr:from>
    <xdr:ext cx="5476875" cy="3851275"/>
    <xdr:pic>
      <xdr:nvPicPr>
        <xdr:cNvPr id="6" name="图片 5" descr="C:\Users\Administrator\AppData\Roaming\Tencent\Users\501232853\QQ\WinTemp\RichOle\3$D9(@W_D`{T)6K[%YJV($P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" y="10980420"/>
          <a:ext cx="5476875" cy="385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1</xdr:row>
      <xdr:rowOff>0</xdr:rowOff>
    </xdr:from>
    <xdr:ext cx="4648200" cy="3552825"/>
    <xdr:pic>
      <xdr:nvPicPr>
        <xdr:cNvPr id="2" name="图片 1" descr="C:\Users\Administrator\Documents\Tencent Files\501232853\Image\C2C\L$Q@MESY43Q$9VXC]}XNOHP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371475"/>
          <a:ext cx="4648200" cy="355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34</xdr:row>
      <xdr:rowOff>0</xdr:rowOff>
    </xdr:from>
    <xdr:to>
      <xdr:col>3</xdr:col>
      <xdr:colOff>1038225</xdr:colOff>
      <xdr:row>52</xdr:row>
      <xdr:rowOff>95250</xdr:rowOff>
    </xdr:to>
    <xdr:pic>
      <xdr:nvPicPr>
        <xdr:cNvPr id="4" name="图片 3" descr="C:\Users\Administrator\AppData\Roaming\Tencent\Users\501232853\QQ\WinTemp\RichOle\VKM_0W)GNP5C{I[P8BXAX9Y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261090"/>
          <a:ext cx="3162300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13</xdr:col>
      <xdr:colOff>495300</xdr:colOff>
      <xdr:row>12</xdr:row>
      <xdr:rowOff>47625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850" y="371475"/>
          <a:ext cx="4114800" cy="330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</xdr:row>
      <xdr:rowOff>57150</xdr:rowOff>
    </xdr:from>
    <xdr:to>
      <xdr:col>11</xdr:col>
      <xdr:colOff>1638300</xdr:colOff>
      <xdr:row>16</xdr:row>
      <xdr:rowOff>142875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3861435"/>
          <a:ext cx="2619375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14</xdr:col>
      <xdr:colOff>247650</xdr:colOff>
      <xdr:row>24</xdr:row>
      <xdr:rowOff>209550</xdr:rowOff>
    </xdr:to>
    <xdr:pic>
      <xdr:nvPicPr>
        <xdr:cNvPr id="9" name="图片 8" descr="C:\Users\Administrator\AppData\Roaming\Tencent\Users\501232853\QQ\WinTemp\RichOle\1@N]EM)HFSO)[RWHEX)`3PO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96600" y="3804285"/>
          <a:ext cx="3867150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355600</xdr:colOff>
      <xdr:row>6</xdr:row>
      <xdr:rowOff>63500</xdr:rowOff>
    </xdr:from>
    <xdr:to>
      <xdr:col>17</xdr:col>
      <xdr:colOff>406400</xdr:colOff>
      <xdr:row>7</xdr:row>
      <xdr:rowOff>130175</xdr:rowOff>
    </xdr:to>
    <xdr:pic>
      <xdr:nvPicPr>
        <xdr:cNvPr id="2" name="图片 1" descr="C:\Users\Administrator\Documents\Tencent Files\501232853\Image\C2C\Image1\9@SVBJ}FU44{~I8INLOD$4K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1375" y="1858010"/>
          <a:ext cx="964247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419100</xdr:colOff>
      <xdr:row>2</xdr:row>
      <xdr:rowOff>266700</xdr:rowOff>
    </xdr:to>
    <xdr:pic>
      <xdr:nvPicPr>
        <xdr:cNvPr id="4" name="图片 3" descr="C:\Users\Administrator\AppData\Roaming\Tencent\Users\501232853\QQ\WinTemp\RichOle\MHR2KFOGN@VH82}SXN(06BK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0"/>
          <a:ext cx="320992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368300</xdr:colOff>
      <xdr:row>13</xdr:row>
      <xdr:rowOff>279400</xdr:rowOff>
    </xdr:from>
    <xdr:to>
      <xdr:col>14</xdr:col>
      <xdr:colOff>1006475</xdr:colOff>
      <xdr:row>17</xdr:row>
      <xdr:rowOff>47625</xdr:rowOff>
    </xdr:to>
    <xdr:pic>
      <xdr:nvPicPr>
        <xdr:cNvPr id="7" name="图片 6" descr="C:\Users\Administrator\AppData\Roaming\Tencent\Users\501232853\QQ\WinTemp\RichOle\[56_V2HEJK}CJXB{Q7B2]1V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5150" y="4083685"/>
          <a:ext cx="6067425" cy="1035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7</xdr:col>
      <xdr:colOff>409575</xdr:colOff>
      <xdr:row>74</xdr:row>
      <xdr:rowOff>19050</xdr:rowOff>
    </xdr:to>
    <xdr:pic>
      <xdr:nvPicPr>
        <xdr:cNvPr id="8" name="图片 7" descr="C:\Users\Administrator\AppData\Roaming\Tencent\Users\501232853\QQ\WinTemp\RichOle\9D$@P5)}J3DKS[E]]9UQ0{V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262360"/>
          <a:ext cx="5191125" cy="687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355600</xdr:colOff>
      <xdr:row>6</xdr:row>
      <xdr:rowOff>63500</xdr:rowOff>
    </xdr:from>
    <xdr:to>
      <xdr:col>17</xdr:col>
      <xdr:colOff>406400</xdr:colOff>
      <xdr:row>7</xdr:row>
      <xdr:rowOff>130175</xdr:rowOff>
    </xdr:to>
    <xdr:pic>
      <xdr:nvPicPr>
        <xdr:cNvPr id="2" name="图片 1" descr="C:\Users\Administrator\Documents\Tencent Files\501232853\Image\C2C\Image1\9@SVBJ}FU44{~I8INLOD$4K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1375" y="1682115"/>
          <a:ext cx="964247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419100</xdr:colOff>
      <xdr:row>2</xdr:row>
      <xdr:rowOff>266700</xdr:rowOff>
    </xdr:to>
    <xdr:pic>
      <xdr:nvPicPr>
        <xdr:cNvPr id="3" name="图片 2" descr="C:\Users\Administrator\AppData\Roaming\Tencent\Users\501232853\QQ\WinTemp\RichOle\MHR2KFOGN@VH82}SXN(06BK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0"/>
          <a:ext cx="320992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78740</xdr:colOff>
      <xdr:row>9</xdr:row>
      <xdr:rowOff>55880</xdr:rowOff>
    </xdr:from>
    <xdr:to>
      <xdr:col>13</xdr:col>
      <xdr:colOff>1400175</xdr:colOff>
      <xdr:row>24</xdr:row>
      <xdr:rowOff>257175</xdr:rowOff>
    </xdr:to>
    <xdr:pic>
      <xdr:nvPicPr>
        <xdr:cNvPr id="4" name="图片 3" descr="6[DIY~_]6{``Z][KBDZ$)XP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65590" y="2668905"/>
          <a:ext cx="4940935" cy="4716780"/>
        </a:xfrm>
        <a:prstGeom prst="rect">
          <a:avLst/>
        </a:prstGeom>
      </xdr:spPr>
    </xdr:pic>
    <xdr:clientData/>
  </xdr:twoCellAnchor>
  <xdr:twoCellAnchor editAs="oneCell">
    <xdr:from>
      <xdr:col>13</xdr:col>
      <xdr:colOff>628015</xdr:colOff>
      <xdr:row>15</xdr:row>
      <xdr:rowOff>110490</xdr:rowOff>
    </xdr:from>
    <xdr:to>
      <xdr:col>15</xdr:col>
      <xdr:colOff>209550</xdr:colOff>
      <xdr:row>20</xdr:row>
      <xdr:rowOff>231140</xdr:rowOff>
    </xdr:to>
    <xdr:pic>
      <xdr:nvPicPr>
        <xdr:cNvPr id="7" name="图片 6" descr="83%TATE]YJ`(S(SCJUETM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334365" y="4372610"/>
          <a:ext cx="3201035" cy="1704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</xdr:colOff>
      <xdr:row>18</xdr:row>
      <xdr:rowOff>220980</xdr:rowOff>
    </xdr:from>
    <xdr:to>
      <xdr:col>13</xdr:col>
      <xdr:colOff>704215</xdr:colOff>
      <xdr:row>23</xdr:row>
      <xdr:rowOff>95885</xdr:rowOff>
    </xdr:to>
    <xdr:pic>
      <xdr:nvPicPr>
        <xdr:cNvPr id="5" name="图片 4" descr="POLOA{{HQ)J6UOR[(`9A`4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15935" y="5433695"/>
          <a:ext cx="5294630" cy="1459230"/>
        </a:xfrm>
        <a:prstGeom prst="rect">
          <a:avLst/>
        </a:prstGeom>
      </xdr:spPr>
    </xdr:pic>
    <xdr:clientData/>
  </xdr:twoCellAnchor>
  <xdr:twoCellAnchor editAs="oneCell">
    <xdr:from>
      <xdr:col>1</xdr:col>
      <xdr:colOff>759460</xdr:colOff>
      <xdr:row>35</xdr:row>
      <xdr:rowOff>4445</xdr:rowOff>
    </xdr:from>
    <xdr:to>
      <xdr:col>7</xdr:col>
      <xdr:colOff>55245</xdr:colOff>
      <xdr:row>76</xdr:row>
      <xdr:rowOff>22860</xdr:rowOff>
    </xdr:to>
    <xdr:pic>
      <xdr:nvPicPr>
        <xdr:cNvPr id="6" name="图片 5" descr="3W$P2TJN5R~5GK3_[$7SK(P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1410" y="11407775"/>
          <a:ext cx="4077335" cy="70478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12</xdr:col>
      <xdr:colOff>419100</xdr:colOff>
      <xdr:row>2</xdr:row>
      <xdr:rowOff>266700</xdr:rowOff>
    </xdr:to>
    <xdr:pic>
      <xdr:nvPicPr>
        <xdr:cNvPr id="3" name="图片 2" descr="C:\Users\Administrator\AppData\Roaming\Tencent\Users\501232853\QQ\WinTemp\RichOle\MHR2KFOGN@VH82}SXN(06BK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0"/>
          <a:ext cx="320992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1163320</xdr:colOff>
      <xdr:row>0</xdr:row>
      <xdr:rowOff>635</xdr:rowOff>
    </xdr:from>
    <xdr:to>
      <xdr:col>17</xdr:col>
      <xdr:colOff>414020</xdr:colOff>
      <xdr:row>31</xdr:row>
      <xdr:rowOff>452755</xdr:rowOff>
    </xdr:to>
    <xdr:pic>
      <xdr:nvPicPr>
        <xdr:cNvPr id="8" name="图片 7" descr="7U`}ZL)SXY[)P~PQ)0$YK1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59920" y="635"/>
          <a:ext cx="6051550" cy="1023683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</xdr:colOff>
      <xdr:row>35</xdr:row>
      <xdr:rowOff>8890</xdr:rowOff>
    </xdr:from>
    <xdr:to>
      <xdr:col>6</xdr:col>
      <xdr:colOff>313055</xdr:colOff>
      <xdr:row>67</xdr:row>
      <xdr:rowOff>22860</xdr:rowOff>
    </xdr:to>
    <xdr:pic>
      <xdr:nvPicPr>
        <xdr:cNvPr id="9" name="图片 8" descr="DBXV0VBNVY2J6M04FH1U@XT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395" y="11041380"/>
          <a:ext cx="4728210" cy="5567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32"/>
  <sheetViews>
    <sheetView topLeftCell="A32" workbookViewId="0">
      <selection activeCell="I11" sqref="I11"/>
    </sheetView>
  </sheetViews>
  <sheetFormatPr defaultColWidth="9" defaultRowHeight="13.5"/>
  <cols>
    <col min="1" max="1" width="4.75" style="158" customWidth="1"/>
    <col min="2" max="2" width="12" style="159" customWidth="1"/>
    <col min="3" max="3" width="15.875" style="159" customWidth="1"/>
    <col min="4" max="4" width="13.875" style="159" customWidth="1"/>
    <col min="5" max="5" width="3.875" style="158" customWidth="1"/>
    <col min="6" max="6" width="12.375" style="159" customWidth="1"/>
    <col min="7" max="7" width="3.875" style="158" customWidth="1"/>
    <col min="8" max="8" width="14.375" style="159" customWidth="1"/>
    <col min="9" max="9" width="17.625" style="159" customWidth="1"/>
    <col min="10" max="10" width="30.375" style="159" customWidth="1"/>
    <col min="11" max="14" width="23.75" style="159" customWidth="1"/>
    <col min="15" max="16384" width="9" style="159"/>
  </cols>
  <sheetData>
    <row r="1" ht="29.25" customHeight="1" spans="1:9">
      <c r="A1" s="160"/>
      <c r="B1" s="160"/>
      <c r="C1" s="161" t="s">
        <v>0</v>
      </c>
      <c r="D1" s="161"/>
      <c r="E1" s="161"/>
      <c r="F1" s="161"/>
      <c r="G1" s="162"/>
      <c r="H1" s="163" t="s">
        <v>1</v>
      </c>
      <c r="I1" s="160"/>
    </row>
    <row r="2" ht="26.1" customHeight="1" spans="1:9">
      <c r="A2" s="164" t="s">
        <v>2</v>
      </c>
      <c r="B2" s="165"/>
      <c r="C2" s="166" t="s">
        <v>3</v>
      </c>
      <c r="D2" s="167"/>
      <c r="E2" s="167"/>
      <c r="F2" s="168"/>
      <c r="G2" s="164" t="s">
        <v>4</v>
      </c>
      <c r="H2" s="165"/>
      <c r="I2" s="222" t="s">
        <v>5</v>
      </c>
    </row>
    <row r="3" s="157" customFormat="1" ht="26.1" customHeight="1" spans="1:12">
      <c r="A3" s="169" t="s">
        <v>6</v>
      </c>
      <c r="B3" s="170"/>
      <c r="C3" s="171">
        <v>1284292</v>
      </c>
      <c r="D3" s="169" t="s">
        <v>7</v>
      </c>
      <c r="E3" s="172"/>
      <c r="F3" s="170"/>
      <c r="G3" s="169" t="s">
        <v>8</v>
      </c>
      <c r="H3" s="170"/>
      <c r="I3" s="223">
        <v>1989</v>
      </c>
      <c r="L3" s="224"/>
    </row>
    <row r="4" ht="20.25" customHeight="1" spans="1:11">
      <c r="A4" s="173" t="s">
        <v>9</v>
      </c>
      <c r="B4" s="174"/>
      <c r="C4" s="175"/>
      <c r="D4" s="176"/>
      <c r="E4" s="176"/>
      <c r="F4" s="176"/>
      <c r="G4" s="176"/>
      <c r="H4" s="176"/>
      <c r="I4" s="225"/>
      <c r="K4" s="224"/>
    </row>
    <row r="5" ht="20.25" customHeight="1" spans="1:10">
      <c r="A5" s="177"/>
      <c r="B5" s="178"/>
      <c r="C5" s="179"/>
      <c r="D5" s="180"/>
      <c r="E5" s="180"/>
      <c r="F5" s="180"/>
      <c r="G5" s="180"/>
      <c r="H5" s="180"/>
      <c r="I5" s="226"/>
      <c r="J5" s="159">
        <v>285.68</v>
      </c>
    </row>
    <row r="6" ht="26.1" customHeight="1" spans="1:10">
      <c r="A6" s="181" t="s">
        <v>10</v>
      </c>
      <c r="B6" s="182" t="s">
        <v>11</v>
      </c>
      <c r="C6" s="182" t="s">
        <v>12</v>
      </c>
      <c r="D6" s="182" t="s">
        <v>13</v>
      </c>
      <c r="E6" s="164" t="s">
        <v>14</v>
      </c>
      <c r="F6" s="165"/>
      <c r="G6" s="164" t="s">
        <v>15</v>
      </c>
      <c r="H6" s="165"/>
      <c r="I6" s="182" t="s">
        <v>16</v>
      </c>
      <c r="J6" s="159">
        <v>10000</v>
      </c>
    </row>
    <row r="7" s="157" customFormat="1" ht="26.1" customHeight="1" spans="1:11">
      <c r="A7" s="54">
        <v>1</v>
      </c>
      <c r="B7" s="55">
        <v>42347</v>
      </c>
      <c r="C7" s="56">
        <v>187755.19</v>
      </c>
      <c r="D7" s="56">
        <v>30000</v>
      </c>
      <c r="E7" s="169" t="s">
        <v>17</v>
      </c>
      <c r="F7" s="56">
        <f>C7*0.02</f>
        <v>3755.1038</v>
      </c>
      <c r="G7" s="183" t="s">
        <v>18</v>
      </c>
      <c r="H7" s="56">
        <v>56.3</v>
      </c>
      <c r="I7" s="189">
        <f>C7-D7-F7-H7-H8</f>
        <v>152943.7862</v>
      </c>
      <c r="J7" s="157">
        <v>500</v>
      </c>
      <c r="K7" s="227" t="s">
        <v>19</v>
      </c>
    </row>
    <row r="8" s="157" customFormat="1" ht="26.1" customHeight="1" spans="1:11">
      <c r="A8" s="54"/>
      <c r="B8" s="55"/>
      <c r="C8" s="55"/>
      <c r="D8" s="55" t="s">
        <v>20</v>
      </c>
      <c r="E8" s="184"/>
      <c r="F8" s="55"/>
      <c r="G8" s="184"/>
      <c r="H8" s="56">
        <v>1000</v>
      </c>
      <c r="I8" s="189"/>
      <c r="J8" s="157">
        <f>SUM(J5:J7)</f>
        <v>10785.68</v>
      </c>
      <c r="K8" s="228"/>
    </row>
    <row r="9" s="157" customFormat="1" ht="26.1" customHeight="1" spans="1:9">
      <c r="A9" s="54"/>
      <c r="B9" s="55"/>
      <c r="C9" s="56"/>
      <c r="D9" s="185" t="s">
        <v>21</v>
      </c>
      <c r="E9" s="186"/>
      <c r="F9" s="186"/>
      <c r="G9" s="186"/>
      <c r="H9" s="187"/>
      <c r="I9" s="189"/>
    </row>
    <row r="10" s="157" customFormat="1" ht="26.1" customHeight="1" spans="1:9">
      <c r="A10" s="54">
        <v>2</v>
      </c>
      <c r="B10" s="188">
        <v>42405</v>
      </c>
      <c r="C10" s="189">
        <v>162805.65</v>
      </c>
      <c r="D10" s="55"/>
      <c r="E10" s="190" t="s">
        <v>22</v>
      </c>
      <c r="F10" s="189">
        <f>C10*0.02</f>
        <v>3256.113</v>
      </c>
      <c r="G10" s="189"/>
      <c r="H10" s="189">
        <v>500</v>
      </c>
      <c r="I10" s="189">
        <f>ROUNDUP(C10-D10-F10-H10,3)</f>
        <v>159049.537</v>
      </c>
    </row>
    <row r="11" ht="26.1" customHeight="1" spans="1:10">
      <c r="A11" s="181"/>
      <c r="B11" s="45"/>
      <c r="C11" s="46"/>
      <c r="D11" s="46"/>
      <c r="E11" s="114"/>
      <c r="F11" s="46"/>
      <c r="G11" s="191" t="s">
        <v>23</v>
      </c>
      <c r="H11" s="46"/>
      <c r="I11" s="189"/>
      <c r="J11" s="224"/>
    </row>
    <row r="12" ht="26.1" customHeight="1" spans="1:11">
      <c r="A12" s="181"/>
      <c r="B12" s="47" t="s">
        <v>24</v>
      </c>
      <c r="C12" s="46"/>
      <c r="D12" s="46"/>
      <c r="E12" s="192"/>
      <c r="F12" s="46"/>
      <c r="G12" s="191"/>
      <c r="H12" s="46"/>
      <c r="I12" s="189"/>
      <c r="J12" s="224"/>
      <c r="K12" s="224"/>
    </row>
    <row r="13" s="2" customFormat="1" ht="26.1" customHeight="1" spans="1:9">
      <c r="A13" s="43">
        <v>3</v>
      </c>
      <c r="B13" s="34">
        <v>42485</v>
      </c>
      <c r="C13" s="35">
        <v>90376.06</v>
      </c>
      <c r="D13" s="35"/>
      <c r="E13" s="190" t="s">
        <v>22</v>
      </c>
      <c r="F13" s="156"/>
      <c r="G13" s="193" t="s">
        <v>25</v>
      </c>
      <c r="H13" s="35"/>
      <c r="I13" s="35">
        <f>ROUNDUP(C13-D13-F13-H13,3)</f>
        <v>90376.06</v>
      </c>
    </row>
    <row r="14" ht="26.1" customHeight="1" spans="1:10">
      <c r="A14" s="181"/>
      <c r="B14" s="45"/>
      <c r="C14" s="46"/>
      <c r="D14" s="46"/>
      <c r="E14" s="47"/>
      <c r="F14" s="46"/>
      <c r="G14" s="48"/>
      <c r="H14" s="46"/>
      <c r="I14" s="46"/>
      <c r="J14" s="229"/>
    </row>
    <row r="15" ht="26.1" customHeight="1" spans="1:10">
      <c r="A15" s="181"/>
      <c r="B15" s="45"/>
      <c r="C15" s="46"/>
      <c r="D15" s="46"/>
      <c r="E15" s="114"/>
      <c r="F15" s="46"/>
      <c r="G15" s="51"/>
      <c r="H15" s="46"/>
      <c r="I15" s="46"/>
      <c r="J15" s="229"/>
    </row>
    <row r="16" ht="26.1" customHeight="1" spans="1:11">
      <c r="A16" s="181"/>
      <c r="B16" s="45"/>
      <c r="C16" s="46"/>
      <c r="D16" s="46"/>
      <c r="E16" s="112"/>
      <c r="F16" s="46"/>
      <c r="G16" s="51"/>
      <c r="H16" s="46"/>
      <c r="I16" s="46"/>
      <c r="J16" s="229"/>
      <c r="K16" s="230" t="s">
        <v>26</v>
      </c>
    </row>
    <row r="17" ht="26.1" customHeight="1" spans="1:11">
      <c r="A17" s="181"/>
      <c r="B17" s="194"/>
      <c r="C17" s="195"/>
      <c r="D17" s="195"/>
      <c r="E17" s="196"/>
      <c r="F17" s="195"/>
      <c r="G17" s="197"/>
      <c r="H17" s="195"/>
      <c r="I17" s="195"/>
      <c r="J17" s="229"/>
      <c r="K17" s="230"/>
    </row>
    <row r="18" ht="26.1" customHeight="1" spans="1:11">
      <c r="A18" s="181"/>
      <c r="B18" s="194"/>
      <c r="C18" s="195"/>
      <c r="D18" s="195"/>
      <c r="E18" s="164"/>
      <c r="F18" s="195"/>
      <c r="G18" s="198"/>
      <c r="H18" s="195"/>
      <c r="I18" s="195"/>
      <c r="J18" s="229"/>
      <c r="K18" s="230" t="s">
        <v>27</v>
      </c>
    </row>
    <row r="19" ht="26.1" customHeight="1" spans="1:11">
      <c r="A19" s="181"/>
      <c r="B19" s="194"/>
      <c r="C19" s="195"/>
      <c r="D19" s="195"/>
      <c r="E19" s="164"/>
      <c r="F19" s="195"/>
      <c r="G19" s="198"/>
      <c r="H19" s="195"/>
      <c r="I19" s="195"/>
      <c r="K19" s="230" t="s">
        <v>28</v>
      </c>
    </row>
    <row r="20" ht="26.1" customHeight="1" spans="1:11">
      <c r="A20" s="181"/>
      <c r="B20" s="194"/>
      <c r="C20" s="195"/>
      <c r="D20" s="195"/>
      <c r="E20" s="164"/>
      <c r="F20" s="195"/>
      <c r="G20" s="197"/>
      <c r="H20" s="195"/>
      <c r="I20" s="195"/>
      <c r="J20" s="231" t="s">
        <v>29</v>
      </c>
      <c r="K20" s="232" t="s">
        <v>30</v>
      </c>
    </row>
    <row r="21" ht="26.1" customHeight="1" spans="1:11">
      <c r="A21" s="199"/>
      <c r="B21" s="200"/>
      <c r="C21" s="201"/>
      <c r="D21" s="195"/>
      <c r="E21" s="175"/>
      <c r="F21" s="195"/>
      <c r="G21" s="202"/>
      <c r="H21" s="201"/>
      <c r="I21" s="195"/>
      <c r="K21" s="233"/>
    </row>
    <row r="22" ht="26.1" customHeight="1" spans="1:15">
      <c r="A22" s="203" t="s">
        <v>31</v>
      </c>
      <c r="B22" s="204"/>
      <c r="C22" s="205">
        <f>C7+C8+C9+C10+C11+C13+C14+C15+C16++C17+C18+C19+C20</f>
        <v>440936.9</v>
      </c>
      <c r="D22" s="205"/>
      <c r="E22" s="205"/>
      <c r="F22" s="205"/>
      <c r="G22" s="205"/>
      <c r="H22" s="205"/>
      <c r="I22" s="205">
        <f>I7+I8+I9+I10+I11+I13+I14+I15+I16++I17+I18+I19+I20</f>
        <v>402369.3832</v>
      </c>
      <c r="K22" s="234" t="s">
        <v>32</v>
      </c>
      <c r="L22" s="235"/>
      <c r="M22" s="235"/>
      <c r="N22" s="235"/>
      <c r="O22" s="236"/>
    </row>
    <row r="23" ht="26.1" customHeight="1" spans="1:9">
      <c r="A23" s="123" t="s">
        <v>33</v>
      </c>
      <c r="B23" s="124"/>
      <c r="C23" s="206">
        <f>I13</f>
        <v>90376.06</v>
      </c>
      <c r="D23" s="207" t="s">
        <v>34</v>
      </c>
      <c r="E23" s="208" t="s">
        <v>35</v>
      </c>
      <c r="F23" s="209"/>
      <c r="G23" s="209"/>
      <c r="H23" s="209"/>
      <c r="I23" s="237"/>
    </row>
    <row r="24" ht="26.1" customHeight="1" spans="1:9">
      <c r="A24" s="129"/>
      <c r="B24" s="130"/>
      <c r="C24" s="210"/>
      <c r="D24" s="211" t="s">
        <v>36</v>
      </c>
      <c r="E24" s="212" t="s">
        <v>37</v>
      </c>
      <c r="F24" s="213"/>
      <c r="G24" s="213"/>
      <c r="H24" s="213"/>
      <c r="I24" s="238"/>
    </row>
    <row r="25" ht="45" customHeight="1" spans="1:14">
      <c r="A25" s="214" t="s">
        <v>38</v>
      </c>
      <c r="B25" s="215"/>
      <c r="C25" s="75" t="s">
        <v>39</v>
      </c>
      <c r="D25" s="76"/>
      <c r="E25" s="76"/>
      <c r="F25" s="76"/>
      <c r="G25" s="76"/>
      <c r="H25" s="76"/>
      <c r="I25" s="102"/>
      <c r="J25" s="233" t="s">
        <v>40</v>
      </c>
      <c r="K25" s="159" t="s">
        <v>41</v>
      </c>
      <c r="L25" s="158"/>
      <c r="M25" s="158"/>
      <c r="N25" s="158"/>
    </row>
    <row r="26" ht="45" customHeight="1" spans="1:12">
      <c r="A26" s="214" t="s">
        <v>42</v>
      </c>
      <c r="B26" s="215"/>
      <c r="C26" s="216" t="s">
        <v>43</v>
      </c>
      <c r="D26" s="217"/>
      <c r="E26" s="217"/>
      <c r="F26" s="217"/>
      <c r="G26" s="217"/>
      <c r="H26" s="217"/>
      <c r="I26" s="239"/>
      <c r="J26" s="240" t="s">
        <v>43</v>
      </c>
      <c r="L26" s="159" t="s">
        <v>44</v>
      </c>
    </row>
    <row r="27" ht="45" customHeight="1" spans="1:9">
      <c r="A27" s="214" t="s">
        <v>45</v>
      </c>
      <c r="B27" s="215"/>
      <c r="C27" s="218"/>
      <c r="D27" s="219"/>
      <c r="E27" s="219"/>
      <c r="F27" s="219"/>
      <c r="G27" s="219"/>
      <c r="H27" s="219"/>
      <c r="I27" s="241"/>
    </row>
    <row r="28" ht="45" customHeight="1" spans="1:9">
      <c r="A28" s="214" t="s">
        <v>46</v>
      </c>
      <c r="B28" s="215"/>
      <c r="C28" s="218"/>
      <c r="D28" s="219"/>
      <c r="E28" s="219"/>
      <c r="F28" s="219"/>
      <c r="G28" s="219"/>
      <c r="H28" s="219"/>
      <c r="I28" s="241"/>
    </row>
    <row r="29" ht="42" customHeight="1" spans="1:10">
      <c r="A29" s="214" t="s">
        <v>47</v>
      </c>
      <c r="B29" s="215"/>
      <c r="C29" s="218"/>
      <c r="D29" s="219"/>
      <c r="E29" s="219"/>
      <c r="F29" s="219"/>
      <c r="G29" s="219"/>
      <c r="H29" s="219"/>
      <c r="I29" s="241"/>
      <c r="J29" s="224"/>
    </row>
    <row r="30" spans="2:9">
      <c r="B30" s="220"/>
      <c r="C30" s="220"/>
      <c r="D30" s="220"/>
      <c r="E30" s="221"/>
      <c r="F30" s="220"/>
      <c r="G30" s="221"/>
      <c r="H30" s="220"/>
      <c r="I30" s="220"/>
    </row>
    <row r="31" spans="2:9">
      <c r="B31" s="220"/>
      <c r="C31" s="220"/>
      <c r="D31" s="220"/>
      <c r="E31" s="221"/>
      <c r="F31" s="220"/>
      <c r="G31" s="221"/>
      <c r="H31" s="220"/>
      <c r="I31" s="220"/>
    </row>
    <row r="32" spans="2:9">
      <c r="B32" s="220"/>
      <c r="C32" s="220"/>
      <c r="D32" s="220"/>
      <c r="E32" s="221"/>
      <c r="F32" s="220"/>
      <c r="G32" s="221"/>
      <c r="H32" s="220"/>
      <c r="I32" s="220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4:B5"/>
    <mergeCell ref="C4:I5"/>
    <mergeCell ref="A23:B24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5"/>
  <sheetViews>
    <sheetView topLeftCell="A28" workbookViewId="0">
      <selection activeCell="I15" sqref="I15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9.625" style="4" customWidth="1"/>
    <col min="12" max="15" width="23.75" style="4" customWidth="1"/>
    <col min="16" max="16384" width="9" style="4"/>
  </cols>
  <sheetData>
    <row r="1" s="1" customFormat="1" ht="29.25" customHeight="1" spans="1:10">
      <c r="A1" s="5"/>
      <c r="B1" s="5"/>
      <c r="C1" s="137" t="s">
        <v>0</v>
      </c>
      <c r="D1" s="137"/>
      <c r="E1" s="137"/>
      <c r="F1" s="137"/>
      <c r="G1" s="7"/>
      <c r="H1" s="8" t="s">
        <v>1</v>
      </c>
      <c r="I1" s="5"/>
      <c r="J1" s="86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26.1" customHeight="1" spans="1:10">
      <c r="A3" s="9" t="s">
        <v>6</v>
      </c>
      <c r="B3" s="10"/>
      <c r="C3" s="104">
        <v>1284292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customHeight="1" spans="1:10">
      <c r="A4" s="152" t="s">
        <v>9</v>
      </c>
      <c r="B4" s="153"/>
      <c r="C4" s="107"/>
      <c r="D4" s="108"/>
      <c r="E4" s="108"/>
      <c r="F4" s="108"/>
      <c r="G4" s="108"/>
      <c r="H4" s="108"/>
      <c r="I4" s="134"/>
      <c r="J4" s="92"/>
    </row>
    <row r="5" s="1" customFormat="1" ht="20.25" customHeight="1" spans="1:10">
      <c r="A5" s="154"/>
      <c r="B5" s="155"/>
      <c r="C5" s="111"/>
      <c r="D5" s="92"/>
      <c r="E5" s="92"/>
      <c r="F5" s="92"/>
      <c r="G5" s="92"/>
      <c r="H5" s="92"/>
      <c r="I5" s="135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>ROUNDUP(C10-D10-F10-H10,3)</f>
        <v>159049.537</v>
      </c>
      <c r="J10" s="94"/>
    </row>
    <row r="11" s="1" customFormat="1" ht="26.1" customHeight="1" spans="1:10">
      <c r="A11" s="24"/>
      <c r="B11" s="26"/>
      <c r="C11" s="27"/>
      <c r="D11" s="40"/>
      <c r="E11" s="41"/>
      <c r="F11" s="40"/>
      <c r="G11" s="42"/>
      <c r="H11" s="27"/>
      <c r="I11" s="35"/>
      <c r="J11" s="94"/>
    </row>
    <row r="12" s="2" customFormat="1" ht="26.1" customHeight="1" spans="1:10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>ROUNDUP(C12-D12-F12-H12,3)</f>
        <v>90376.06</v>
      </c>
      <c r="J12" s="94"/>
    </row>
    <row r="13" ht="26.1" customHeight="1" spans="1:11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98"/>
    </row>
    <row r="14" ht="26.1" customHeight="1" spans="1:11">
      <c r="A14" s="44"/>
      <c r="B14" s="49" t="s">
        <v>49</v>
      </c>
      <c r="C14" s="46"/>
      <c r="D14" s="46"/>
      <c r="E14" s="114"/>
      <c r="F14" s="46"/>
      <c r="G14" s="51"/>
      <c r="H14" s="46"/>
      <c r="I14" s="156"/>
      <c r="J14" s="95"/>
      <c r="K14" s="98"/>
    </row>
    <row r="15" ht="24.95" customHeight="1" spans="1:12">
      <c r="A15" s="44">
        <v>4</v>
      </c>
      <c r="B15" s="45">
        <v>42513</v>
      </c>
      <c r="C15" s="46">
        <v>293944.59</v>
      </c>
      <c r="D15" s="46"/>
      <c r="E15" s="53" t="s">
        <v>22</v>
      </c>
      <c r="F15" s="46"/>
      <c r="G15" s="53" t="s">
        <v>25</v>
      </c>
      <c r="H15" s="46"/>
      <c r="I15" s="156">
        <f>ROUNDUP(C15-D15-F15-H15,3)</f>
        <v>293944.59</v>
      </c>
      <c r="J15" s="95"/>
      <c r="K15" s="98"/>
      <c r="L15" s="140" t="s">
        <v>26</v>
      </c>
    </row>
    <row r="16" ht="24.95" customHeight="1" spans="1:12">
      <c r="A16" s="44"/>
      <c r="B16" s="45"/>
      <c r="C16" s="46"/>
      <c r="D16" s="46"/>
      <c r="E16" s="50"/>
      <c r="F16" s="46"/>
      <c r="G16" s="51"/>
      <c r="H16" s="46"/>
      <c r="I16" s="35"/>
      <c r="J16" s="95"/>
      <c r="K16" s="98"/>
      <c r="L16" s="140"/>
    </row>
    <row r="17" ht="24.95" customHeight="1" spans="1:12">
      <c r="A17" s="44"/>
      <c r="B17" s="45"/>
      <c r="C17" s="46"/>
      <c r="D17" s="46"/>
      <c r="E17" s="114"/>
      <c r="F17" s="46"/>
      <c r="G17" s="112"/>
      <c r="H17" s="46"/>
      <c r="I17" s="46"/>
      <c r="J17" s="95"/>
      <c r="K17" s="98"/>
      <c r="L17" s="140" t="s">
        <v>27</v>
      </c>
    </row>
    <row r="18" ht="24.95" customHeight="1" spans="1:12">
      <c r="A18" s="44"/>
      <c r="B18" s="45"/>
      <c r="C18" s="46"/>
      <c r="D18" s="46"/>
      <c r="E18" s="114"/>
      <c r="F18" s="46"/>
      <c r="G18" s="112"/>
      <c r="H18" s="46"/>
      <c r="I18" s="46"/>
      <c r="J18" s="95"/>
      <c r="L18" s="140" t="s">
        <v>28</v>
      </c>
    </row>
    <row r="19" ht="24.95" customHeight="1" spans="1:12">
      <c r="A19" s="44"/>
      <c r="B19" s="45"/>
      <c r="C19" s="46"/>
      <c r="D19" s="46"/>
      <c r="E19" s="114"/>
      <c r="F19" s="46"/>
      <c r="G19" s="51"/>
      <c r="H19" s="46"/>
      <c r="I19" s="46"/>
      <c r="J19" s="95"/>
      <c r="K19" s="141" t="s">
        <v>29</v>
      </c>
      <c r="L19" s="142" t="s">
        <v>30</v>
      </c>
    </row>
    <row r="20" ht="24.95" customHeight="1" spans="1:12">
      <c r="A20" s="115"/>
      <c r="B20" s="116"/>
      <c r="C20" s="117"/>
      <c r="D20" s="46"/>
      <c r="E20" s="118"/>
      <c r="F20" s="46"/>
      <c r="G20" s="119"/>
      <c r="H20" s="117"/>
      <c r="I20" s="46"/>
      <c r="J20" s="95"/>
      <c r="L20" s="143"/>
    </row>
    <row r="21" s="1" customFormat="1" ht="24.95" customHeight="1" spans="1:16">
      <c r="A21" s="120" t="s">
        <v>31</v>
      </c>
      <c r="B21" s="121"/>
      <c r="C21" s="122">
        <f>C7+C8+C9+C10+C11+C12+C13+C14+C15++C16+C17+C18+C19</f>
        <v>734881.49</v>
      </c>
      <c r="D21" s="122"/>
      <c r="E21" s="122"/>
      <c r="F21" s="122"/>
      <c r="G21" s="122"/>
      <c r="H21" s="122"/>
      <c r="I21" s="122">
        <f>SUM(I7:I20)</f>
        <v>696313.9732</v>
      </c>
      <c r="J21" s="99"/>
      <c r="L21" s="145" t="s">
        <v>32</v>
      </c>
      <c r="M21" s="146"/>
      <c r="N21" s="146"/>
      <c r="O21" s="146"/>
      <c r="P21" s="147"/>
    </row>
    <row r="22" ht="26.1" customHeight="1" spans="1:10">
      <c r="A22" s="123" t="s">
        <v>33</v>
      </c>
      <c r="B22" s="124"/>
      <c r="C22" s="125">
        <f>I15</f>
        <v>293944.59</v>
      </c>
      <c r="D22" s="126" t="s">
        <v>34</v>
      </c>
      <c r="E22" s="127" t="s">
        <v>35</v>
      </c>
      <c r="F22" s="128"/>
      <c r="G22" s="128"/>
      <c r="H22" s="128"/>
      <c r="I22" s="136"/>
      <c r="J22" s="100"/>
    </row>
    <row r="23" ht="26.1" customHeight="1" spans="1:10">
      <c r="A23" s="129"/>
      <c r="B23" s="130"/>
      <c r="C23" s="131"/>
      <c r="D23" s="132" t="s">
        <v>36</v>
      </c>
      <c r="E23" s="9" t="s">
        <v>37</v>
      </c>
      <c r="F23" s="15"/>
      <c r="G23" s="15"/>
      <c r="H23" s="15"/>
      <c r="I23" s="10"/>
      <c r="J23" s="100"/>
    </row>
    <row r="24" ht="45" customHeight="1" spans="1:15">
      <c r="A24" s="71" t="s">
        <v>38</v>
      </c>
      <c r="B24" s="72"/>
      <c r="C24" s="75" t="s">
        <v>50</v>
      </c>
      <c r="D24" s="76"/>
      <c r="E24" s="76"/>
      <c r="F24" s="76"/>
      <c r="G24" s="76"/>
      <c r="H24" s="76"/>
      <c r="I24" s="102"/>
      <c r="J24" s="149"/>
      <c r="K24" s="143" t="s">
        <v>40</v>
      </c>
      <c r="L24" s="4" t="s">
        <v>41</v>
      </c>
      <c r="M24" s="3"/>
      <c r="N24" s="3"/>
      <c r="O24" s="3"/>
    </row>
    <row r="25" ht="45" customHeight="1" spans="1:13">
      <c r="A25" s="71" t="s">
        <v>42</v>
      </c>
      <c r="B25" s="72"/>
      <c r="C25" s="75" t="s">
        <v>43</v>
      </c>
      <c r="D25" s="76"/>
      <c r="E25" s="76"/>
      <c r="F25" s="76"/>
      <c r="G25" s="76"/>
      <c r="H25" s="76"/>
      <c r="I25" s="102"/>
      <c r="J25" s="149"/>
      <c r="K25" s="150" t="s">
        <v>43</v>
      </c>
      <c r="M25" s="4" t="s">
        <v>44</v>
      </c>
    </row>
    <row r="26" ht="45" customHeight="1" spans="1:10">
      <c r="A26" s="71" t="s">
        <v>45</v>
      </c>
      <c r="B26" s="72"/>
      <c r="C26" s="77"/>
      <c r="D26" s="78"/>
      <c r="E26" s="78"/>
      <c r="F26" s="78"/>
      <c r="G26" s="78"/>
      <c r="H26" s="78"/>
      <c r="I26" s="103"/>
      <c r="J26" s="151"/>
    </row>
    <row r="27" ht="45" customHeight="1" spans="1:10">
      <c r="A27" s="71" t="s">
        <v>46</v>
      </c>
      <c r="B27" s="72"/>
      <c r="C27" s="77"/>
      <c r="D27" s="78"/>
      <c r="E27" s="78"/>
      <c r="F27" s="78"/>
      <c r="G27" s="78"/>
      <c r="H27" s="78"/>
      <c r="I27" s="103"/>
      <c r="J27" s="151"/>
    </row>
    <row r="28" ht="42" customHeight="1" spans="1:10">
      <c r="A28" s="71" t="s">
        <v>47</v>
      </c>
      <c r="B28" s="72"/>
      <c r="C28" s="77"/>
      <c r="D28" s="78"/>
      <c r="E28" s="78"/>
      <c r="F28" s="78"/>
      <c r="G28" s="78"/>
      <c r="H28" s="78"/>
      <c r="I28" s="103"/>
      <c r="J28" s="151"/>
    </row>
    <row r="29" spans="2:10">
      <c r="B29" s="84"/>
      <c r="C29" s="84"/>
      <c r="D29" s="84"/>
      <c r="E29" s="85"/>
      <c r="F29" s="84"/>
      <c r="G29" s="85"/>
      <c r="H29" s="84"/>
      <c r="I29" s="84"/>
      <c r="J29" s="84"/>
    </row>
    <row r="30" spans="2:10">
      <c r="B30" s="84"/>
      <c r="C30" s="84"/>
      <c r="D30" s="84"/>
      <c r="E30" s="85"/>
      <c r="F30" s="84"/>
      <c r="G30" s="85"/>
      <c r="H30" s="84"/>
      <c r="I30" s="84"/>
      <c r="J30" s="84"/>
    </row>
    <row r="31" spans="2:10">
      <c r="B31" s="84"/>
      <c r="C31" s="84"/>
      <c r="D31" s="84"/>
      <c r="E31" s="85"/>
      <c r="F31" s="84"/>
      <c r="G31" s="85"/>
      <c r="H31" s="84"/>
      <c r="I31" s="84"/>
      <c r="J31" s="84"/>
    </row>
    <row r="35" spans="2:2">
      <c r="B35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1:B21"/>
    <mergeCell ref="E22:I22"/>
    <mergeCell ref="E23:I23"/>
    <mergeCell ref="A24:B24"/>
    <mergeCell ref="C24:I24"/>
    <mergeCell ref="A25:B25"/>
    <mergeCell ref="C25:I25"/>
    <mergeCell ref="A26:B26"/>
    <mergeCell ref="C26:I26"/>
    <mergeCell ref="A27:B27"/>
    <mergeCell ref="C27:I27"/>
    <mergeCell ref="A28:B28"/>
    <mergeCell ref="C28:I28"/>
    <mergeCell ref="C22:C23"/>
    <mergeCell ref="A22:B23"/>
    <mergeCell ref="A4:B5"/>
    <mergeCell ref="C4:I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6"/>
  <sheetViews>
    <sheetView topLeftCell="A7" workbookViewId="0">
      <selection activeCell="L29" sqref="L29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0">
      <c r="A1" s="5"/>
      <c r="B1" s="5"/>
      <c r="C1" s="137" t="s">
        <v>0</v>
      </c>
      <c r="D1" s="137"/>
      <c r="E1" s="137"/>
      <c r="F1" s="137"/>
      <c r="G1" s="7"/>
      <c r="H1" s="8" t="s">
        <v>1</v>
      </c>
      <c r="I1" s="5"/>
      <c r="J1" s="86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26.1" customHeight="1" spans="1:10">
      <c r="A3" s="9" t="s">
        <v>6</v>
      </c>
      <c r="B3" s="10"/>
      <c r="C3" s="104">
        <v>1284292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customHeight="1" spans="1:10">
      <c r="A4" s="105" t="s">
        <v>9</v>
      </c>
      <c r="B4" s="106"/>
      <c r="C4" s="107"/>
      <c r="D4" s="108"/>
      <c r="E4" s="108"/>
      <c r="F4" s="108"/>
      <c r="G4" s="108"/>
      <c r="H4" s="108"/>
      <c r="I4" s="134"/>
      <c r="J4" s="92"/>
    </row>
    <row r="5" s="1" customFormat="1" customHeight="1" spans="1:10">
      <c r="A5" s="109"/>
      <c r="B5" s="110"/>
      <c r="C5" s="111"/>
      <c r="D5" s="92"/>
      <c r="E5" s="92"/>
      <c r="F5" s="92"/>
      <c r="G5" s="92"/>
      <c r="H5" s="92"/>
      <c r="I5" s="135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>ROUNDUP(C10-D10-F10-H10,3)</f>
        <v>159049.537</v>
      </c>
      <c r="J10" s="94"/>
    </row>
    <row r="11" s="1" customFormat="1" ht="14.25" customHeight="1" spans="1:10">
      <c r="A11" s="24"/>
      <c r="B11" s="26"/>
      <c r="C11" s="27"/>
      <c r="D11" s="40"/>
      <c r="E11" s="41"/>
      <c r="F11" s="40"/>
      <c r="G11" s="42"/>
      <c r="H11" s="27"/>
      <c r="I11" s="35"/>
      <c r="J11" s="94"/>
    </row>
    <row r="12" s="2" customFormat="1" ht="26.1" customHeight="1" spans="1:10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>ROUNDUP(C12-D12-F12-H12,3)</f>
        <v>90376.06</v>
      </c>
      <c r="J12" s="94"/>
    </row>
    <row r="13" customHeight="1" spans="1:11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98"/>
    </row>
    <row r="14" s="1" customFormat="1" ht="24.95" customHeight="1" spans="1:13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>ROUNDUP(C14-D14-F14-H14,3)</f>
        <v>293944.59</v>
      </c>
      <c r="J14" s="96"/>
      <c r="K14" s="97"/>
      <c r="L14" s="139" t="s">
        <v>26</v>
      </c>
      <c r="M14"/>
    </row>
    <row r="15" ht="24.95" customHeight="1" spans="1:12">
      <c r="A15" s="44"/>
      <c r="B15" s="49" t="s">
        <v>49</v>
      </c>
      <c r="C15" s="46"/>
      <c r="D15" s="46"/>
      <c r="E15" s="50"/>
      <c r="F15" s="46"/>
      <c r="G15" s="51"/>
      <c r="H15" s="46"/>
      <c r="I15" s="35"/>
      <c r="J15" s="95"/>
      <c r="K15" s="98"/>
      <c r="L15" s="140"/>
    </row>
    <row r="16" ht="24.95" customHeight="1" spans="1:12">
      <c r="A16" s="44">
        <v>5</v>
      </c>
      <c r="B16" s="45">
        <v>42620</v>
      </c>
      <c r="C16" s="46">
        <v>193885.68</v>
      </c>
      <c r="D16" s="52"/>
      <c r="E16" s="53"/>
      <c r="F16" s="46"/>
      <c r="G16" s="37" t="s">
        <v>51</v>
      </c>
      <c r="H16" s="46">
        <v>500</v>
      </c>
      <c r="I16" s="46">
        <f>C16-D16-F16-H16</f>
        <v>193385.68</v>
      </c>
      <c r="J16" s="95"/>
      <c r="K16" s="98"/>
      <c r="L16" s="140" t="s">
        <v>27</v>
      </c>
    </row>
    <row r="17" ht="24.95" customHeight="1" spans="1:12">
      <c r="A17" s="44"/>
      <c r="B17" s="45"/>
      <c r="C17" s="46"/>
      <c r="D17" s="52"/>
      <c r="E17" s="53"/>
      <c r="F17" s="46"/>
      <c r="G17" s="37"/>
      <c r="H17" s="37"/>
      <c r="I17" s="37"/>
      <c r="J17" s="95"/>
      <c r="K17" s="98"/>
      <c r="L17" s="140"/>
    </row>
    <row r="18" ht="24.95" customHeight="1" spans="1:12">
      <c r="A18" s="44"/>
      <c r="B18" s="45"/>
      <c r="C18" s="46"/>
      <c r="D18" s="52"/>
      <c r="E18" s="53"/>
      <c r="F18" s="46"/>
      <c r="G18" s="37"/>
      <c r="H18" s="37"/>
      <c r="I18" s="37"/>
      <c r="J18" s="95"/>
      <c r="K18" s="98"/>
      <c r="L18" s="140"/>
    </row>
    <row r="19" ht="24.95" customHeight="1" spans="1:12">
      <c r="A19" s="44"/>
      <c r="B19" s="45"/>
      <c r="C19" s="46"/>
      <c r="D19" s="46"/>
      <c r="E19" s="47"/>
      <c r="F19" s="46"/>
      <c r="G19" s="112"/>
      <c r="H19" s="113"/>
      <c r="I19" s="46"/>
      <c r="J19" s="95"/>
      <c r="L19" s="140" t="s">
        <v>28</v>
      </c>
    </row>
    <row r="20" ht="24.95" customHeight="1" spans="1:12">
      <c r="A20" s="44"/>
      <c r="B20" s="45"/>
      <c r="C20" s="46"/>
      <c r="D20" s="46"/>
      <c r="E20" s="114"/>
      <c r="F20" s="46"/>
      <c r="G20" s="51"/>
      <c r="H20" s="46"/>
      <c r="I20" s="46"/>
      <c r="J20" s="95"/>
      <c r="K20" s="141" t="s">
        <v>29</v>
      </c>
      <c r="L20" s="142" t="s">
        <v>30</v>
      </c>
    </row>
    <row r="21" ht="24.95" customHeight="1" spans="1:12">
      <c r="A21" s="115"/>
      <c r="B21" s="116"/>
      <c r="C21" s="117"/>
      <c r="D21" s="46"/>
      <c r="E21" s="118"/>
      <c r="F21" s="46"/>
      <c r="G21" s="119"/>
      <c r="H21" s="117"/>
      <c r="I21" s="46"/>
      <c r="J21" s="95"/>
      <c r="L21" s="143"/>
    </row>
    <row r="22" s="1" customFormat="1" ht="24.95" customHeight="1" spans="1:16">
      <c r="A22" s="120" t="s">
        <v>31</v>
      </c>
      <c r="B22" s="121"/>
      <c r="C22" s="122">
        <f>SUM(C7:C21)</f>
        <v>928767.17</v>
      </c>
      <c r="D22" s="122">
        <f>SUM(D7:D21)</f>
        <v>30000</v>
      </c>
      <c r="E22" s="122"/>
      <c r="F22" s="122"/>
      <c r="G22" s="122"/>
      <c r="H22" s="122"/>
      <c r="I22" s="122">
        <f>SUM(I7:I21)</f>
        <v>889699.6532</v>
      </c>
      <c r="J22" s="99"/>
      <c r="K22" s="144">
        <f>C22/C3</f>
        <v>0.723174457210665</v>
      </c>
      <c r="L22" s="145" t="s">
        <v>32</v>
      </c>
      <c r="M22" s="146"/>
      <c r="N22" s="146"/>
      <c r="O22" s="146"/>
      <c r="P22" s="147"/>
    </row>
    <row r="23" ht="26.1" customHeight="1" spans="1:10">
      <c r="A23" s="123" t="s">
        <v>33</v>
      </c>
      <c r="B23" s="124"/>
      <c r="C23" s="125">
        <f>I16</f>
        <v>193385.68</v>
      </c>
      <c r="D23" s="126" t="s">
        <v>34</v>
      </c>
      <c r="E23" s="127" t="s">
        <v>52</v>
      </c>
      <c r="F23" s="128"/>
      <c r="G23" s="128"/>
      <c r="H23" s="128"/>
      <c r="I23" s="136"/>
      <c r="J23" s="100"/>
    </row>
    <row r="24" ht="26.1" customHeight="1" spans="1:10">
      <c r="A24" s="129"/>
      <c r="B24" s="130"/>
      <c r="C24" s="131"/>
      <c r="D24" s="132" t="s">
        <v>36</v>
      </c>
      <c r="E24" s="9" t="s">
        <v>37</v>
      </c>
      <c r="F24" s="15"/>
      <c r="G24" s="15"/>
      <c r="H24" s="15"/>
      <c r="I24" s="10"/>
      <c r="J24" s="100"/>
    </row>
    <row r="25" ht="45" customHeight="1" spans="1:15">
      <c r="A25" s="71" t="s">
        <v>38</v>
      </c>
      <c r="B25" s="72"/>
      <c r="C25" s="73" t="s">
        <v>53</v>
      </c>
      <c r="D25" s="138"/>
      <c r="E25" s="138"/>
      <c r="F25" s="138"/>
      <c r="G25" s="138"/>
      <c r="H25" s="138"/>
      <c r="I25" s="148"/>
      <c r="J25" s="149"/>
      <c r="K25" s="143" t="s">
        <v>40</v>
      </c>
      <c r="L25" s="4" t="s">
        <v>41</v>
      </c>
      <c r="M25" s="3"/>
      <c r="N25" s="3"/>
      <c r="O25" s="3"/>
    </row>
    <row r="26" ht="45" customHeight="1" spans="1:13">
      <c r="A26" s="71" t="s">
        <v>42</v>
      </c>
      <c r="B26" s="72"/>
      <c r="C26" s="75" t="s">
        <v>43</v>
      </c>
      <c r="D26" s="76"/>
      <c r="E26" s="76"/>
      <c r="F26" s="76"/>
      <c r="G26" s="76"/>
      <c r="H26" s="76"/>
      <c r="I26" s="102"/>
      <c r="J26" s="149"/>
      <c r="K26" s="150" t="s">
        <v>43</v>
      </c>
      <c r="M26" s="4" t="s">
        <v>44</v>
      </c>
    </row>
    <row r="27" ht="45" customHeight="1" spans="1:10">
      <c r="A27" s="71" t="s">
        <v>45</v>
      </c>
      <c r="B27" s="72"/>
      <c r="C27" s="77"/>
      <c r="D27" s="78"/>
      <c r="E27" s="78"/>
      <c r="F27" s="78"/>
      <c r="G27" s="78"/>
      <c r="H27" s="78"/>
      <c r="I27" s="103"/>
      <c r="J27" s="151"/>
    </row>
    <row r="28" ht="45" customHeight="1" spans="1:10">
      <c r="A28" s="71" t="s">
        <v>46</v>
      </c>
      <c r="B28" s="72"/>
      <c r="C28" s="77"/>
      <c r="D28" s="78"/>
      <c r="E28" s="78"/>
      <c r="F28" s="78"/>
      <c r="G28" s="78"/>
      <c r="H28" s="78"/>
      <c r="I28" s="103"/>
      <c r="J28" s="151"/>
    </row>
    <row r="29" ht="42" customHeight="1" spans="1:10">
      <c r="A29" s="71" t="s">
        <v>47</v>
      </c>
      <c r="B29" s="72"/>
      <c r="C29" s="77"/>
      <c r="D29" s="78"/>
      <c r="E29" s="78"/>
      <c r="F29" s="78"/>
      <c r="G29" s="78"/>
      <c r="H29" s="78"/>
      <c r="I29" s="103"/>
      <c r="J29" s="151"/>
    </row>
    <row r="30" spans="2:10">
      <c r="B30" s="84"/>
      <c r="C30" s="84"/>
      <c r="D30" s="84"/>
      <c r="E30" s="85"/>
      <c r="F30" s="84"/>
      <c r="G30" s="85"/>
      <c r="H30" s="84"/>
      <c r="I30" s="84"/>
      <c r="J30" s="84"/>
    </row>
    <row r="31" spans="2:10">
      <c r="B31" s="84"/>
      <c r="C31" s="84"/>
      <c r="D31" s="84"/>
      <c r="E31" s="85"/>
      <c r="F31" s="84"/>
      <c r="G31" s="85"/>
      <c r="H31" s="84"/>
      <c r="I31" s="84"/>
      <c r="J31" s="84"/>
    </row>
    <row r="32" spans="2:10">
      <c r="B32" s="84"/>
      <c r="C32" s="84"/>
      <c r="D32" s="84"/>
      <c r="E32" s="85"/>
      <c r="F32" s="84"/>
      <c r="G32" s="85"/>
      <c r="H32" s="84"/>
      <c r="I32" s="84"/>
      <c r="J32" s="84"/>
    </row>
    <row r="36" spans="2:2">
      <c r="B36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4:B5"/>
    <mergeCell ref="C4:I5"/>
    <mergeCell ref="A23:B24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6"/>
  <sheetViews>
    <sheetView topLeftCell="A7" workbookViewId="0">
      <selection activeCell="C2" sqref="C2:F2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1">
      <c r="A1" s="5"/>
      <c r="B1" s="5"/>
      <c r="C1" s="6" t="s">
        <v>54</v>
      </c>
      <c r="D1" s="6"/>
      <c r="E1" s="6"/>
      <c r="F1" s="6"/>
      <c r="G1" s="7"/>
      <c r="H1" s="8" t="s">
        <v>1</v>
      </c>
      <c r="I1" s="5"/>
      <c r="J1" s="86"/>
      <c r="K1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26.1" customHeight="1" spans="1:10">
      <c r="A3" s="9" t="s">
        <v>6</v>
      </c>
      <c r="B3" s="10"/>
      <c r="C3" s="104">
        <v>1284292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customHeight="1" spans="1:10">
      <c r="A4" s="105" t="s">
        <v>9</v>
      </c>
      <c r="B4" s="106"/>
      <c r="C4" s="107"/>
      <c r="D4" s="108"/>
      <c r="E4" s="108"/>
      <c r="F4" s="108"/>
      <c r="G4" s="108"/>
      <c r="H4" s="108"/>
      <c r="I4" s="134"/>
      <c r="J4" s="92"/>
    </row>
    <row r="5" s="1" customFormat="1" customHeight="1" spans="1:10">
      <c r="A5" s="109"/>
      <c r="B5" s="110"/>
      <c r="C5" s="111"/>
      <c r="D5" s="92"/>
      <c r="E5" s="92"/>
      <c r="F5" s="92"/>
      <c r="G5" s="92"/>
      <c r="H5" s="92"/>
      <c r="I5" s="135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>ROUNDUP(C10-D10-F10-H10,3)</f>
        <v>159049.537</v>
      </c>
      <c r="J10" s="94"/>
    </row>
    <row r="11" s="1" customFormat="1" ht="14.25" customHeight="1" spans="1:12">
      <c r="A11" s="24"/>
      <c r="B11" s="26"/>
      <c r="C11" s="27"/>
      <c r="D11" s="40"/>
      <c r="E11" s="41"/>
      <c r="F11" s="40"/>
      <c r="G11" s="42"/>
      <c r="H11" s="27"/>
      <c r="I11" s="35"/>
      <c r="J11" s="94"/>
      <c r="L11"/>
    </row>
    <row r="12" s="2" customFormat="1" ht="26.1" customHeight="1" spans="1:13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>ROUNDUP(C12-D12-F12-H12,3)</f>
        <v>90376.06</v>
      </c>
      <c r="J12" s="94"/>
      <c r="K12" s="1"/>
      <c r="L12" s="1"/>
      <c r="M12" s="1"/>
    </row>
    <row r="13" customHeight="1" spans="1:13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1"/>
      <c r="L13" s="1"/>
      <c r="M13" s="1"/>
    </row>
    <row r="14" s="1" customFormat="1" ht="24.95" customHeight="1" spans="1:10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>ROUNDUP(C14-D14-F14-H14,3)</f>
        <v>293944.59</v>
      </c>
      <c r="J14" s="96"/>
    </row>
    <row r="15" ht="24.95" customHeight="1" spans="1:13">
      <c r="A15" s="44"/>
      <c r="B15" s="49"/>
      <c r="C15" s="46"/>
      <c r="D15" s="46"/>
      <c r="E15" s="50"/>
      <c r="F15" s="46"/>
      <c r="G15" s="51"/>
      <c r="H15" s="46"/>
      <c r="I15" s="35"/>
      <c r="J15" s="95"/>
      <c r="K15"/>
      <c r="L15" s="1"/>
      <c r="M15" s="1"/>
    </row>
    <row r="16" s="1" customFormat="1" ht="24.95" customHeight="1" spans="1:11">
      <c r="A16" s="24">
        <v>5</v>
      </c>
      <c r="B16" s="26">
        <v>42620</v>
      </c>
      <c r="C16" s="27">
        <v>193885.68</v>
      </c>
      <c r="D16" s="38"/>
      <c r="E16" s="37"/>
      <c r="F16" s="27"/>
      <c r="G16" s="37" t="s">
        <v>51</v>
      </c>
      <c r="H16" s="27">
        <v>500</v>
      </c>
      <c r="I16" s="27">
        <f>C16-D16-F16-H16</f>
        <v>193385.68</v>
      </c>
      <c r="J16" s="96"/>
      <c r="K16" s="97"/>
    </row>
    <row r="17" ht="24.95" customHeight="1" spans="1:12">
      <c r="A17" s="44"/>
      <c r="B17" s="49" t="s">
        <v>49</v>
      </c>
      <c r="C17" s="46"/>
      <c r="D17" s="52"/>
      <c r="E17" s="53"/>
      <c r="F17" s="46"/>
      <c r="G17" s="37"/>
      <c r="H17" s="37"/>
      <c r="I17" s="37"/>
      <c r="J17" s="95"/>
      <c r="K17" s="98"/>
      <c r="L17" s="1"/>
    </row>
    <row r="18" ht="24.95" customHeight="1" spans="1:11">
      <c r="A18" s="44">
        <v>6</v>
      </c>
      <c r="B18" s="45">
        <v>42688</v>
      </c>
      <c r="C18" s="46">
        <v>264395.49</v>
      </c>
      <c r="D18" s="52"/>
      <c r="E18" s="53"/>
      <c r="F18" s="46">
        <v>0</v>
      </c>
      <c r="G18" s="53"/>
      <c r="H18" s="53">
        <v>500</v>
      </c>
      <c r="I18" s="46">
        <f>C18-D18-F18-H18</f>
        <v>263895.49</v>
      </c>
      <c r="J18" s="95"/>
      <c r="K18" s="98"/>
    </row>
    <row r="19" ht="24.95" customHeight="1" spans="1:12">
      <c r="A19" s="44"/>
      <c r="B19" s="45"/>
      <c r="C19" s="46"/>
      <c r="D19" s="46"/>
      <c r="E19" s="47"/>
      <c r="F19" s="46"/>
      <c r="G19" s="112"/>
      <c r="H19" s="113" t="s">
        <v>55</v>
      </c>
      <c r="I19" s="46"/>
      <c r="J19" s="95"/>
      <c r="K19" s="98"/>
      <c r="L19" s="1"/>
    </row>
    <row r="20" ht="24.95" customHeight="1" spans="1:12">
      <c r="A20" s="44"/>
      <c r="B20" s="45"/>
      <c r="C20" s="46"/>
      <c r="D20" s="46"/>
      <c r="E20" s="114"/>
      <c r="F20" s="46"/>
      <c r="G20" s="51"/>
      <c r="H20" s="46"/>
      <c r="I20" s="46"/>
      <c r="J20" s="95"/>
      <c r="K20" s="98"/>
      <c r="L20" s="1"/>
    </row>
    <row r="21" ht="24.95" customHeight="1" spans="1:12">
      <c r="A21" s="115"/>
      <c r="B21" s="116"/>
      <c r="C21" s="117"/>
      <c r="D21" s="46"/>
      <c r="E21" s="118"/>
      <c r="F21" s="46"/>
      <c r="G21" s="119"/>
      <c r="H21" s="117"/>
      <c r="I21" s="46"/>
      <c r="J21" s="95"/>
      <c r="K21" s="98"/>
      <c r="L21" s="1"/>
    </row>
    <row r="22" s="1" customFormat="1" ht="24.95" customHeight="1" spans="1:16">
      <c r="A22" s="120" t="s">
        <v>31</v>
      </c>
      <c r="B22" s="121"/>
      <c r="C22" s="122">
        <f>SUM(C7:C21)</f>
        <v>1193162.66</v>
      </c>
      <c r="D22" s="122">
        <f>SUM(D7:D21)</f>
        <v>30000</v>
      </c>
      <c r="E22" s="122"/>
      <c r="F22" s="122"/>
      <c r="G22" s="122"/>
      <c r="H22" s="122"/>
      <c r="I22" s="122">
        <f>SUM(I7:I21)</f>
        <v>1153595.1432</v>
      </c>
      <c r="J22" s="99"/>
      <c r="K22" s="98"/>
      <c r="M22" s="4"/>
      <c r="N22" s="4"/>
      <c r="O22" s="4"/>
      <c r="P22" s="4"/>
    </row>
    <row r="23" ht="26.1" customHeight="1" spans="1:12">
      <c r="A23" s="123" t="s">
        <v>33</v>
      </c>
      <c r="B23" s="124"/>
      <c r="C23" s="125">
        <f>I18</f>
        <v>263895.49</v>
      </c>
      <c r="D23" s="126" t="s">
        <v>34</v>
      </c>
      <c r="E23" s="127" t="s">
        <v>52</v>
      </c>
      <c r="F23" s="128"/>
      <c r="G23" s="128"/>
      <c r="H23" s="128"/>
      <c r="I23" s="136"/>
      <c r="J23" s="100"/>
      <c r="K23" s="98"/>
      <c r="L23" s="1"/>
    </row>
    <row r="24" ht="26.1" customHeight="1" spans="1:12">
      <c r="A24" s="129"/>
      <c r="B24" s="130"/>
      <c r="C24" s="131"/>
      <c r="D24" s="132" t="s">
        <v>36</v>
      </c>
      <c r="E24" s="9" t="s">
        <v>37</v>
      </c>
      <c r="F24" s="15"/>
      <c r="G24" s="15"/>
      <c r="H24" s="15"/>
      <c r="I24" s="10"/>
      <c r="J24" s="100"/>
      <c r="K24" s="98"/>
      <c r="L24" s="1"/>
    </row>
    <row r="25" ht="45" customHeight="1" spans="1:12">
      <c r="A25" s="71" t="s">
        <v>38</v>
      </c>
      <c r="B25" s="72"/>
      <c r="C25" s="133" t="s">
        <v>56</v>
      </c>
      <c r="D25" s="74"/>
      <c r="E25" s="74"/>
      <c r="F25" s="74"/>
      <c r="G25" s="74"/>
      <c r="H25" s="74"/>
      <c r="I25" s="101"/>
      <c r="J25" s="100"/>
      <c r="K25" s="98"/>
      <c r="L25" s="1"/>
    </row>
    <row r="26" ht="45" customHeight="1" spans="1:12">
      <c r="A26" s="71" t="s">
        <v>42</v>
      </c>
      <c r="B26" s="72"/>
      <c r="C26" s="75" t="s">
        <v>43</v>
      </c>
      <c r="D26" s="76"/>
      <c r="E26" s="76"/>
      <c r="F26" s="76"/>
      <c r="G26" s="76"/>
      <c r="H26" s="76"/>
      <c r="I26" s="102"/>
      <c r="J26" s="100"/>
      <c r="K26" s="98"/>
      <c r="L26" s="1"/>
    </row>
    <row r="27" ht="45" customHeight="1" spans="1:12">
      <c r="A27" s="71" t="s">
        <v>45</v>
      </c>
      <c r="B27" s="72"/>
      <c r="C27" s="77"/>
      <c r="D27" s="78"/>
      <c r="E27" s="78"/>
      <c r="F27" s="78"/>
      <c r="G27" s="78"/>
      <c r="H27" s="78"/>
      <c r="I27" s="103"/>
      <c r="J27" s="100"/>
      <c r="K27" s="98"/>
      <c r="L27" s="1"/>
    </row>
    <row r="28" ht="45" customHeight="1" spans="1:11">
      <c r="A28" s="71" t="s">
        <v>46</v>
      </c>
      <c r="B28" s="72"/>
      <c r="C28" s="77"/>
      <c r="D28" s="78"/>
      <c r="E28" s="78"/>
      <c r="F28" s="78"/>
      <c r="G28" s="78"/>
      <c r="H28" s="78"/>
      <c r="I28" s="103"/>
      <c r="J28" s="100"/>
      <c r="K28" s="98"/>
    </row>
    <row r="29" ht="42" customHeight="1" spans="1:11">
      <c r="A29" s="71" t="s">
        <v>47</v>
      </c>
      <c r="B29" s="72"/>
      <c r="C29" s="77"/>
      <c r="D29" s="78"/>
      <c r="E29" s="78"/>
      <c r="F29" s="78"/>
      <c r="G29" s="78"/>
      <c r="H29" s="78"/>
      <c r="I29" s="103"/>
      <c r="J29" s="100"/>
      <c r="K29" s="98"/>
    </row>
    <row r="30" ht="18.75" spans="2:11">
      <c r="B30" s="84"/>
      <c r="C30" s="84"/>
      <c r="D30" s="84"/>
      <c r="E30" s="85"/>
      <c r="F30" s="84"/>
      <c r="G30" s="85"/>
      <c r="H30" s="84"/>
      <c r="I30" s="84"/>
      <c r="J30" s="100"/>
      <c r="K30" s="98"/>
    </row>
    <row r="31" ht="18.75" spans="2:11">
      <c r="B31" s="84"/>
      <c r="C31" s="84"/>
      <c r="D31" s="84"/>
      <c r="E31" s="85"/>
      <c r="F31" s="84"/>
      <c r="G31" s="85"/>
      <c r="H31" s="84"/>
      <c r="I31" s="84"/>
      <c r="J31" s="100"/>
      <c r="K31" s="98"/>
    </row>
    <row r="32" ht="18.75" spans="2:11">
      <c r="B32" s="84"/>
      <c r="C32" s="84"/>
      <c r="D32" s="84"/>
      <c r="E32" s="85"/>
      <c r="F32" s="84"/>
      <c r="G32" s="85"/>
      <c r="H32" s="84"/>
      <c r="I32" s="84"/>
      <c r="J32" s="100"/>
      <c r="K32" s="98"/>
    </row>
    <row r="33" ht="18.75" spans="10:11">
      <c r="J33" s="100"/>
      <c r="K33" s="98"/>
    </row>
    <row r="35" spans="2:2">
      <c r="B35"/>
    </row>
    <row r="36" spans="2:2">
      <c r="B36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4:B5"/>
    <mergeCell ref="C4:I5"/>
    <mergeCell ref="A23:B24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7"/>
  <sheetViews>
    <sheetView zoomScale="80" zoomScaleNormal="80" workbookViewId="0">
      <selection activeCell="J12" sqref="J12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1">
      <c r="A1" s="5"/>
      <c r="B1" s="5"/>
      <c r="C1" s="6" t="s">
        <v>54</v>
      </c>
      <c r="D1" s="6"/>
      <c r="E1" s="6"/>
      <c r="F1" s="6"/>
      <c r="G1" s="7"/>
      <c r="H1" s="8" t="s">
        <v>1</v>
      </c>
      <c r="I1" s="5"/>
      <c r="J1" s="86"/>
      <c r="K1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46" customHeight="1" spans="1:10">
      <c r="A3" s="9" t="s">
        <v>6</v>
      </c>
      <c r="B3" s="10"/>
      <c r="C3" s="14" t="s">
        <v>57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hidden="1" customHeight="1" spans="1:10">
      <c r="A4" s="16" t="s">
        <v>9</v>
      </c>
      <c r="B4" s="17"/>
      <c r="C4" s="18"/>
      <c r="D4" s="19"/>
      <c r="E4" s="19"/>
      <c r="F4" s="19"/>
      <c r="G4" s="19"/>
      <c r="H4" s="19"/>
      <c r="I4" s="91"/>
      <c r="J4" s="92"/>
    </row>
    <row r="5" s="1" customFormat="1" hidden="1" customHeight="1" spans="1:10">
      <c r="A5" s="20"/>
      <c r="B5" s="21"/>
      <c r="C5" s="22"/>
      <c r="D5" s="23"/>
      <c r="E5" s="23"/>
      <c r="F5" s="23"/>
      <c r="G5" s="23"/>
      <c r="H5" s="23"/>
      <c r="I5" s="93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 t="shared" ref="I10:I14" si="0">ROUNDUP(C10-D10-F10-H10,3)</f>
        <v>159049.537</v>
      </c>
      <c r="J10" s="94"/>
    </row>
    <row r="11" s="1" customFormat="1" ht="14.25" customHeight="1" spans="1:12">
      <c r="A11" s="24"/>
      <c r="B11" s="26"/>
      <c r="C11" s="27"/>
      <c r="D11" s="40"/>
      <c r="E11" s="41"/>
      <c r="F11" s="40"/>
      <c r="G11" s="42"/>
      <c r="H11" s="27"/>
      <c r="I11" s="35"/>
      <c r="J11" s="94"/>
      <c r="L11"/>
    </row>
    <row r="12" s="2" customFormat="1" ht="26.1" customHeight="1" spans="1:13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 t="shared" si="0"/>
        <v>90376.06</v>
      </c>
      <c r="J12" s="94"/>
      <c r="K12" s="1"/>
      <c r="L12" s="1"/>
      <c r="M12" s="1"/>
    </row>
    <row r="13" customHeight="1" spans="1:13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1"/>
      <c r="L13" s="1"/>
      <c r="M13" s="1"/>
    </row>
    <row r="14" s="1" customFormat="1" ht="24.95" customHeight="1" spans="1:10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 t="shared" si="0"/>
        <v>293944.59</v>
      </c>
      <c r="J14" s="96"/>
    </row>
    <row r="15" ht="24.95" customHeight="1" spans="1:13">
      <c r="A15" s="44"/>
      <c r="B15" s="49"/>
      <c r="C15" s="46"/>
      <c r="D15" s="46"/>
      <c r="E15" s="50"/>
      <c r="F15" s="46"/>
      <c r="G15" s="51"/>
      <c r="H15" s="46"/>
      <c r="I15" s="35"/>
      <c r="J15" s="95"/>
      <c r="K15"/>
      <c r="L15" s="1"/>
      <c r="M15" s="1"/>
    </row>
    <row r="16" s="1" customFormat="1" ht="24.95" customHeight="1" spans="1:11">
      <c r="A16" s="24">
        <v>5</v>
      </c>
      <c r="B16" s="26">
        <v>42620</v>
      </c>
      <c r="C16" s="27">
        <v>193885.68</v>
      </c>
      <c r="D16" s="38"/>
      <c r="E16" s="37"/>
      <c r="F16" s="27"/>
      <c r="G16" s="37" t="s">
        <v>51</v>
      </c>
      <c r="H16" s="27">
        <v>500</v>
      </c>
      <c r="I16" s="27">
        <f>C16-D16-F16-H16</f>
        <v>193385.68</v>
      </c>
      <c r="J16" s="96"/>
      <c r="K16" s="97"/>
    </row>
    <row r="17" ht="24.95" customHeight="1" spans="1:12">
      <c r="A17" s="44"/>
      <c r="B17" s="49"/>
      <c r="C17" s="46"/>
      <c r="D17" s="52"/>
      <c r="E17" s="53"/>
      <c r="F17" s="46"/>
      <c r="G17" s="37"/>
      <c r="H17" s="37"/>
      <c r="I17" s="37"/>
      <c r="J17" s="95"/>
      <c r="K17" s="98"/>
      <c r="L17" s="1"/>
    </row>
    <row r="18" ht="24.95" customHeight="1" spans="1:11">
      <c r="A18" s="54">
        <v>6</v>
      </c>
      <c r="B18" s="55">
        <v>42688</v>
      </c>
      <c r="C18" s="56">
        <v>264395.49</v>
      </c>
      <c r="D18" s="27"/>
      <c r="E18" s="37" t="s">
        <v>22</v>
      </c>
      <c r="F18" s="56">
        <v>0</v>
      </c>
      <c r="G18" s="57"/>
      <c r="H18" s="57">
        <v>500</v>
      </c>
      <c r="I18" s="56">
        <f>C18-D18-F18-H18</f>
        <v>263895.49</v>
      </c>
      <c r="J18" s="95"/>
      <c r="K18" s="98"/>
    </row>
    <row r="19" ht="24.95" customHeight="1" spans="1:12">
      <c r="A19" s="54"/>
      <c r="B19" s="55"/>
      <c r="C19" s="56"/>
      <c r="D19" s="56"/>
      <c r="E19" s="58"/>
      <c r="F19" s="56"/>
      <c r="G19" s="59"/>
      <c r="H19" s="60" t="s">
        <v>55</v>
      </c>
      <c r="I19" s="56"/>
      <c r="J19" s="95"/>
      <c r="K19" s="98"/>
      <c r="L19" s="1"/>
    </row>
    <row r="20" ht="24.95" customHeight="1" spans="1:12">
      <c r="A20" s="44"/>
      <c r="B20" s="49" t="s">
        <v>49</v>
      </c>
      <c r="C20" s="46"/>
      <c r="D20" s="52"/>
      <c r="E20" s="61"/>
      <c r="F20" s="46"/>
      <c r="G20" s="62"/>
      <c r="H20" s="62"/>
      <c r="I20" s="62"/>
      <c r="J20" s="95"/>
      <c r="K20" s="98"/>
      <c r="L20" s="1"/>
    </row>
    <row r="21" ht="24.95" customHeight="1" spans="1:12">
      <c r="A21" s="44">
        <v>7</v>
      </c>
      <c r="B21" s="45">
        <v>43140</v>
      </c>
      <c r="C21" s="46">
        <v>40890.83</v>
      </c>
      <c r="D21" s="46"/>
      <c r="E21" s="61" t="s">
        <v>22</v>
      </c>
      <c r="F21" s="46">
        <v>0</v>
      </c>
      <c r="G21" s="61"/>
      <c r="H21" s="64">
        <v>10000</v>
      </c>
      <c r="I21" s="46">
        <f>C21-D21-F21-H21</f>
        <v>30890.83</v>
      </c>
      <c r="J21" s="95"/>
      <c r="K21" s="98"/>
      <c r="L21" s="1"/>
    </row>
    <row r="22" customFormat="1" ht="24.95" customHeight="1" spans="1:16">
      <c r="A22" s="44"/>
      <c r="B22" s="45"/>
      <c r="C22" s="46"/>
      <c r="D22" s="52"/>
      <c r="E22" s="61"/>
      <c r="F22" s="46"/>
      <c r="G22" s="61"/>
      <c r="H22" s="64" t="s">
        <v>58</v>
      </c>
      <c r="I22" s="46"/>
      <c r="J22" s="95"/>
      <c r="K22" s="98"/>
      <c r="L22" s="1"/>
      <c r="M22" s="4"/>
      <c r="N22" s="4"/>
      <c r="O22" s="4"/>
      <c r="P22" s="4"/>
    </row>
    <row r="23" s="1" customFormat="1" ht="24.95" customHeight="1" spans="1:16">
      <c r="A23" s="66" t="s">
        <v>31</v>
      </c>
      <c r="B23" s="66"/>
      <c r="C23" s="67">
        <f>SUM(C7:C21)</f>
        <v>1234053.49</v>
      </c>
      <c r="D23" s="67">
        <f>SUM(D7:D21)</f>
        <v>30000</v>
      </c>
      <c r="E23" s="67" t="s">
        <v>59</v>
      </c>
      <c r="F23" s="67">
        <f>SUM(F7:F21)</f>
        <v>7011.2168</v>
      </c>
      <c r="G23" s="67" t="s">
        <v>59</v>
      </c>
      <c r="H23" s="67">
        <f>SUM(H7:H21)</f>
        <v>12556.3</v>
      </c>
      <c r="I23" s="67">
        <f>SUM(I7:I21)</f>
        <v>1184485.9732</v>
      </c>
      <c r="J23" s="99"/>
      <c r="K23" s="98"/>
      <c r="M23" s="4"/>
      <c r="N23" s="4"/>
      <c r="O23" s="4"/>
      <c r="P23" s="4"/>
    </row>
    <row r="24" ht="26.1" customHeight="1" spans="1:12">
      <c r="A24" s="68" t="s">
        <v>33</v>
      </c>
      <c r="B24" s="68"/>
      <c r="C24" s="69">
        <f>I21</f>
        <v>30890.83</v>
      </c>
      <c r="D24" s="70" t="s">
        <v>34</v>
      </c>
      <c r="E24" s="25" t="s">
        <v>52</v>
      </c>
      <c r="F24" s="25"/>
      <c r="G24" s="25"/>
      <c r="H24" s="25"/>
      <c r="I24" s="25"/>
      <c r="J24" s="100"/>
      <c r="K24" s="98"/>
      <c r="L24" s="1"/>
    </row>
    <row r="25" ht="26.1" customHeight="1" spans="1:12">
      <c r="A25" s="68"/>
      <c r="B25" s="68"/>
      <c r="C25" s="69"/>
      <c r="D25" s="70" t="s">
        <v>36</v>
      </c>
      <c r="E25" s="25" t="s">
        <v>37</v>
      </c>
      <c r="F25" s="25"/>
      <c r="G25" s="25"/>
      <c r="H25" s="25"/>
      <c r="I25" s="25"/>
      <c r="J25" s="100"/>
      <c r="K25" s="98"/>
      <c r="L25" s="1"/>
    </row>
    <row r="26" ht="45" customHeight="1" spans="1:12">
      <c r="A26" s="71" t="s">
        <v>38</v>
      </c>
      <c r="B26" s="72"/>
      <c r="C26" s="73" t="s">
        <v>60</v>
      </c>
      <c r="D26" s="74"/>
      <c r="E26" s="74"/>
      <c r="F26" s="74"/>
      <c r="G26" s="74"/>
      <c r="H26" s="74"/>
      <c r="I26" s="101"/>
      <c r="J26" s="100"/>
      <c r="K26" s="98"/>
      <c r="L26" s="1"/>
    </row>
    <row r="27" ht="45" customHeight="1" spans="1:12">
      <c r="A27" s="71" t="s">
        <v>42</v>
      </c>
      <c r="B27" s="72"/>
      <c r="C27" s="75" t="s">
        <v>43</v>
      </c>
      <c r="D27" s="76"/>
      <c r="E27" s="76"/>
      <c r="F27" s="76"/>
      <c r="G27" s="76"/>
      <c r="H27" s="76"/>
      <c r="I27" s="102"/>
      <c r="J27" s="100"/>
      <c r="K27" s="98"/>
      <c r="L27" s="1"/>
    </row>
    <row r="28" ht="45" customHeight="1" spans="1:12">
      <c r="A28" s="71" t="s">
        <v>45</v>
      </c>
      <c r="B28" s="72"/>
      <c r="C28" s="77"/>
      <c r="D28" s="78"/>
      <c r="E28" s="78"/>
      <c r="F28" s="78"/>
      <c r="G28" s="78"/>
      <c r="H28" s="78"/>
      <c r="I28" s="103"/>
      <c r="J28" s="100"/>
      <c r="K28" s="98"/>
      <c r="L28" s="1"/>
    </row>
    <row r="29" ht="45" customHeight="1" spans="1:12">
      <c r="A29" s="71" t="s">
        <v>46</v>
      </c>
      <c r="B29" s="72"/>
      <c r="C29" s="77"/>
      <c r="D29" s="78"/>
      <c r="E29" s="78"/>
      <c r="F29" s="78"/>
      <c r="G29" s="78"/>
      <c r="H29" s="78"/>
      <c r="I29" s="103"/>
      <c r="J29" s="100"/>
      <c r="K29" s="98"/>
      <c r="L29" s="1"/>
    </row>
    <row r="30" ht="42" customHeight="1" spans="1:12">
      <c r="A30" s="79" t="s">
        <v>47</v>
      </c>
      <c r="B30" s="79"/>
      <c r="C30" s="80"/>
      <c r="D30" s="81"/>
      <c r="E30" s="81"/>
      <c r="F30" s="82" t="s">
        <v>61</v>
      </c>
      <c r="G30" s="83"/>
      <c r="H30" s="83"/>
      <c r="I30" s="83"/>
      <c r="J30" s="100"/>
      <c r="K30" s="98"/>
      <c r="L30" s="1"/>
    </row>
    <row r="31" ht="18.75" spans="2:12">
      <c r="B31" s="84"/>
      <c r="C31" s="84"/>
      <c r="D31" s="84"/>
      <c r="E31" s="85"/>
      <c r="F31" s="84"/>
      <c r="G31" s="85"/>
      <c r="H31" s="84"/>
      <c r="I31" s="84"/>
      <c r="J31" s="100"/>
      <c r="K31" s="98"/>
      <c r="L31" s="1"/>
    </row>
    <row r="32" ht="18.75" spans="2:12">
      <c r="B32" s="84"/>
      <c r="C32" s="84"/>
      <c r="D32" s="84"/>
      <c r="E32" s="85"/>
      <c r="F32" s="84"/>
      <c r="G32" s="85"/>
      <c r="H32" s="84"/>
      <c r="I32" s="84"/>
      <c r="J32" s="100"/>
      <c r="K32" s="98"/>
      <c r="L32" s="1"/>
    </row>
    <row r="33" ht="18.75" spans="2:12">
      <c r="B33" s="84"/>
      <c r="C33" s="84"/>
      <c r="D33" s="84"/>
      <c r="E33" s="85"/>
      <c r="F33" s="84"/>
      <c r="G33" s="85"/>
      <c r="H33" s="84"/>
      <c r="I33" s="84"/>
      <c r="J33" s="100"/>
      <c r="K33" s="98"/>
      <c r="L33" s="1"/>
    </row>
    <row r="34" ht="18.75" spans="10:11">
      <c r="J34" s="100"/>
      <c r="K34" s="98"/>
    </row>
    <row r="36" spans="2:2">
      <c r="B36"/>
    </row>
    <row r="37" spans="2:2">
      <c r="B37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3:B23"/>
    <mergeCell ref="E24:I24"/>
    <mergeCell ref="E25:I25"/>
    <mergeCell ref="A26:B26"/>
    <mergeCell ref="C26:I26"/>
    <mergeCell ref="A27:B27"/>
    <mergeCell ref="C27:I27"/>
    <mergeCell ref="A28:B28"/>
    <mergeCell ref="C28:I28"/>
    <mergeCell ref="A29:B29"/>
    <mergeCell ref="C29:I29"/>
    <mergeCell ref="A30:B30"/>
    <mergeCell ref="C30:E30"/>
    <mergeCell ref="G30:I30"/>
    <mergeCell ref="C24:C25"/>
    <mergeCell ref="A24:B2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9"/>
  <sheetViews>
    <sheetView tabSelected="1" zoomScale="80" zoomScaleNormal="80" topLeftCell="A9" workbookViewId="0">
      <selection activeCell="I3" sqref="I3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1">
      <c r="A1" s="5"/>
      <c r="B1" s="5"/>
      <c r="C1" s="6" t="s">
        <v>54</v>
      </c>
      <c r="D1" s="6"/>
      <c r="E1" s="6"/>
      <c r="F1" s="6"/>
      <c r="G1" s="7"/>
      <c r="H1" s="8" t="s">
        <v>1</v>
      </c>
      <c r="I1" s="5"/>
      <c r="J1" s="86"/>
      <c r="K1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46" customHeight="1" spans="1:10">
      <c r="A3" s="9" t="s">
        <v>6</v>
      </c>
      <c r="B3" s="10"/>
      <c r="C3" s="14" t="s">
        <v>57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hidden="1" customHeight="1" spans="1:10">
      <c r="A4" s="16" t="s">
        <v>9</v>
      </c>
      <c r="B4" s="17"/>
      <c r="C4" s="18"/>
      <c r="D4" s="19"/>
      <c r="E4" s="19"/>
      <c r="F4" s="19"/>
      <c r="G4" s="19"/>
      <c r="H4" s="19"/>
      <c r="I4" s="91"/>
      <c r="J4" s="92"/>
    </row>
    <row r="5" s="1" customFormat="1" hidden="1" customHeight="1" spans="1:10">
      <c r="A5" s="20"/>
      <c r="B5" s="21"/>
      <c r="C5" s="22"/>
      <c r="D5" s="23"/>
      <c r="E5" s="23"/>
      <c r="F5" s="23"/>
      <c r="G5" s="23"/>
      <c r="H5" s="23"/>
      <c r="I5" s="93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 t="shared" ref="I10:I14" si="0">ROUNDUP(C10-D10-F10-H10,3)</f>
        <v>159049.537</v>
      </c>
      <c r="J10" s="94"/>
    </row>
    <row r="11" s="1" customFormat="1" ht="14.25" customHeight="1" spans="1:12">
      <c r="A11" s="24"/>
      <c r="B11" s="26"/>
      <c r="C11" s="27"/>
      <c r="D11" s="40"/>
      <c r="E11" s="41"/>
      <c r="F11" s="40"/>
      <c r="G11" s="42"/>
      <c r="H11" s="27"/>
      <c r="I11" s="35"/>
      <c r="J11" s="94"/>
      <c r="L11"/>
    </row>
    <row r="12" s="2" customFormat="1" ht="26.1" customHeight="1" spans="1:13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 t="shared" si="0"/>
        <v>90376.06</v>
      </c>
      <c r="J12" s="94"/>
      <c r="K12" s="1"/>
      <c r="L12" s="1"/>
      <c r="M12" s="1"/>
    </row>
    <row r="13" customHeight="1" spans="1:13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1"/>
      <c r="L13" s="1"/>
      <c r="M13" s="1"/>
    </row>
    <row r="14" s="1" customFormat="1" ht="24.95" customHeight="1" spans="1:10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 t="shared" si="0"/>
        <v>293944.59</v>
      </c>
      <c r="J14" s="96"/>
    </row>
    <row r="15" ht="9" customHeight="1" spans="1:13">
      <c r="A15" s="44"/>
      <c r="B15" s="49"/>
      <c r="C15" s="46"/>
      <c r="D15" s="46"/>
      <c r="E15" s="50"/>
      <c r="F15" s="46"/>
      <c r="G15" s="51"/>
      <c r="H15" s="46"/>
      <c r="I15" s="35"/>
      <c r="J15" s="95"/>
      <c r="K15"/>
      <c r="L15" s="1"/>
      <c r="M15" s="1"/>
    </row>
    <row r="16" s="1" customFormat="1" ht="24.95" customHeight="1" spans="1:11">
      <c r="A16" s="24">
        <v>5</v>
      </c>
      <c r="B16" s="26">
        <v>42620</v>
      </c>
      <c r="C16" s="27">
        <v>193885.68</v>
      </c>
      <c r="D16" s="38"/>
      <c r="E16" s="37"/>
      <c r="F16" s="27"/>
      <c r="G16" s="37" t="s">
        <v>51</v>
      </c>
      <c r="H16" s="27">
        <v>500</v>
      </c>
      <c r="I16" s="27">
        <f t="shared" ref="I16:I21" si="1">C16-D16-F16-H16</f>
        <v>193385.68</v>
      </c>
      <c r="J16" s="96"/>
      <c r="K16" s="97"/>
    </row>
    <row r="17" ht="10" customHeight="1" spans="1:12">
      <c r="A17" s="44"/>
      <c r="B17" s="49"/>
      <c r="C17" s="46"/>
      <c r="D17" s="52"/>
      <c r="E17" s="53"/>
      <c r="F17" s="46"/>
      <c r="G17" s="37"/>
      <c r="H17" s="37"/>
      <c r="I17" s="37"/>
      <c r="J17" s="95"/>
      <c r="K17" s="98"/>
      <c r="L17" s="1"/>
    </row>
    <row r="18" ht="24.95" customHeight="1" spans="1:12">
      <c r="A18" s="54">
        <v>6</v>
      </c>
      <c r="B18" s="55">
        <v>42688</v>
      </c>
      <c r="C18" s="56">
        <v>264395.49</v>
      </c>
      <c r="D18" s="27"/>
      <c r="E18" s="37" t="s">
        <v>22</v>
      </c>
      <c r="F18" s="56">
        <v>0</v>
      </c>
      <c r="G18" s="57"/>
      <c r="H18" s="57">
        <v>500</v>
      </c>
      <c r="I18" s="56">
        <f t="shared" si="1"/>
        <v>263895.49</v>
      </c>
      <c r="J18" s="95"/>
      <c r="K18" s="98"/>
      <c r="L18" s="49" t="s">
        <v>49</v>
      </c>
    </row>
    <row r="19" ht="24.95" customHeight="1" spans="1:12">
      <c r="A19" s="54"/>
      <c r="B19" s="55"/>
      <c r="C19" s="56"/>
      <c r="D19" s="56"/>
      <c r="E19" s="58"/>
      <c r="F19" s="56"/>
      <c r="G19" s="59"/>
      <c r="H19" s="60" t="s">
        <v>55</v>
      </c>
      <c r="I19" s="56"/>
      <c r="J19" s="95"/>
      <c r="K19" s="98"/>
      <c r="L19" s="1"/>
    </row>
    <row r="20" ht="9" customHeight="1" spans="1:12">
      <c r="A20" s="44"/>
      <c r="B20" s="49"/>
      <c r="C20" s="46"/>
      <c r="D20" s="52"/>
      <c r="E20" s="61"/>
      <c r="F20" s="46"/>
      <c r="G20" s="62"/>
      <c r="H20" s="62"/>
      <c r="I20" s="62"/>
      <c r="J20" s="95"/>
      <c r="K20" s="98"/>
      <c r="L20" s="1"/>
    </row>
    <row r="21" ht="24.95" customHeight="1" spans="1:12">
      <c r="A21" s="54">
        <v>7</v>
      </c>
      <c r="B21" s="55">
        <v>43140</v>
      </c>
      <c r="C21" s="56">
        <v>40890.83</v>
      </c>
      <c r="D21" s="56"/>
      <c r="E21" s="63" t="s">
        <v>22</v>
      </c>
      <c r="F21" s="56">
        <v>0</v>
      </c>
      <c r="G21" s="61"/>
      <c r="H21" s="64">
        <v>10000</v>
      </c>
      <c r="I21" s="56">
        <f t="shared" si="1"/>
        <v>30890.83</v>
      </c>
      <c r="J21" s="95"/>
      <c r="K21" s="98"/>
      <c r="L21" s="1"/>
    </row>
    <row r="22" customFormat="1" ht="24.95" customHeight="1" spans="1:16">
      <c r="A22" s="44"/>
      <c r="B22" s="45"/>
      <c r="C22" s="46"/>
      <c r="D22" s="52"/>
      <c r="E22" s="61"/>
      <c r="F22" s="46"/>
      <c r="G22" s="61"/>
      <c r="H22" s="64" t="s">
        <v>58</v>
      </c>
      <c r="I22" s="46"/>
      <c r="J22" s="95"/>
      <c r="K22" s="98"/>
      <c r="L22" s="1"/>
      <c r="M22" s="4"/>
      <c r="N22" s="4"/>
      <c r="O22" s="4"/>
      <c r="P22" s="4"/>
    </row>
    <row r="23" customFormat="1" ht="24.95" customHeight="1" spans="1:16">
      <c r="A23" s="44">
        <v>8</v>
      </c>
      <c r="B23" s="65" t="s">
        <v>62</v>
      </c>
      <c r="C23" s="46"/>
      <c r="D23" s="52"/>
      <c r="E23" s="61"/>
      <c r="F23" s="46"/>
      <c r="G23" s="61"/>
      <c r="H23" s="64">
        <v>-10000</v>
      </c>
      <c r="I23" s="46">
        <v>10000</v>
      </c>
      <c r="J23" s="95"/>
      <c r="K23" s="98"/>
      <c r="L23" s="1"/>
      <c r="M23" s="4"/>
      <c r="N23" s="4"/>
      <c r="O23" s="4"/>
      <c r="P23" s="4"/>
    </row>
    <row r="24" customFormat="1" ht="24.95" customHeight="1" spans="1:16">
      <c r="A24" s="44"/>
      <c r="B24" s="45"/>
      <c r="C24" s="46"/>
      <c r="D24" s="52"/>
      <c r="E24" s="61"/>
      <c r="F24" s="46"/>
      <c r="G24" s="61"/>
      <c r="H24" s="64"/>
      <c r="I24" s="46"/>
      <c r="J24" s="95"/>
      <c r="K24" s="98"/>
      <c r="L24" s="1"/>
      <c r="M24" s="4"/>
      <c r="N24" s="4"/>
      <c r="O24" s="4"/>
      <c r="P24" s="4"/>
    </row>
    <row r="25" s="1" customFormat="1" ht="24.95" customHeight="1" spans="1:16">
      <c r="A25" s="66" t="s">
        <v>31</v>
      </c>
      <c r="B25" s="66"/>
      <c r="C25" s="67">
        <f t="shared" ref="C25:F25" si="2">SUM(C7:C21)</f>
        <v>1234053.49</v>
      </c>
      <c r="D25" s="67">
        <f t="shared" si="2"/>
        <v>30000</v>
      </c>
      <c r="E25" s="67" t="s">
        <v>59</v>
      </c>
      <c r="F25" s="67">
        <f t="shared" si="2"/>
        <v>7011.2168</v>
      </c>
      <c r="G25" s="67" t="s">
        <v>59</v>
      </c>
      <c r="H25" s="67">
        <f>SUM(H7:H21)</f>
        <v>12556.3</v>
      </c>
      <c r="I25" s="67">
        <f>SUM(I7:I21)</f>
        <v>1184485.9732</v>
      </c>
      <c r="J25" s="99"/>
      <c r="K25" s="98">
        <f>C25-D25-F25-H25-I25</f>
        <v>0</v>
      </c>
      <c r="M25" s="4"/>
      <c r="N25" s="4"/>
      <c r="O25" s="4"/>
      <c r="P25" s="4"/>
    </row>
    <row r="26" ht="26.1" customHeight="1" spans="1:12">
      <c r="A26" s="68" t="s">
        <v>33</v>
      </c>
      <c r="B26" s="68"/>
      <c r="C26" s="69">
        <f>I23</f>
        <v>10000</v>
      </c>
      <c r="D26" s="70" t="s">
        <v>34</v>
      </c>
      <c r="E26" s="25" t="s">
        <v>52</v>
      </c>
      <c r="F26" s="25"/>
      <c r="G26" s="25"/>
      <c r="H26" s="25"/>
      <c r="I26" s="25"/>
      <c r="J26" s="100"/>
      <c r="K26" s="98"/>
      <c r="L26" s="1"/>
    </row>
    <row r="27" ht="26.1" customHeight="1" spans="1:12">
      <c r="A27" s="68"/>
      <c r="B27" s="68"/>
      <c r="C27" s="69"/>
      <c r="D27" s="70" t="s">
        <v>36</v>
      </c>
      <c r="E27" s="25" t="s">
        <v>37</v>
      </c>
      <c r="F27" s="25"/>
      <c r="G27" s="25"/>
      <c r="H27" s="25"/>
      <c r="I27" s="25"/>
      <c r="J27" s="100"/>
      <c r="K27" s="98"/>
      <c r="L27" s="1"/>
    </row>
    <row r="28" ht="45" customHeight="1" spans="1:12">
      <c r="A28" s="71" t="s">
        <v>38</v>
      </c>
      <c r="B28" s="72"/>
      <c r="C28" s="73" t="s">
        <v>63</v>
      </c>
      <c r="D28" s="74"/>
      <c r="E28" s="74"/>
      <c r="F28" s="74"/>
      <c r="G28" s="74"/>
      <c r="H28" s="74"/>
      <c r="I28" s="101"/>
      <c r="J28" s="100"/>
      <c r="K28" s="98"/>
      <c r="L28" s="1"/>
    </row>
    <row r="29" ht="45" customHeight="1" spans="1:12">
      <c r="A29" s="71" t="s">
        <v>42</v>
      </c>
      <c r="B29" s="72"/>
      <c r="C29" s="75" t="s">
        <v>43</v>
      </c>
      <c r="D29" s="76"/>
      <c r="E29" s="76"/>
      <c r="F29" s="76"/>
      <c r="G29" s="76"/>
      <c r="H29" s="76"/>
      <c r="I29" s="102"/>
      <c r="J29" s="100"/>
      <c r="K29" s="98"/>
      <c r="L29" s="1"/>
    </row>
    <row r="30" ht="45" customHeight="1" spans="1:12">
      <c r="A30" s="71" t="s">
        <v>45</v>
      </c>
      <c r="B30" s="72"/>
      <c r="C30" s="77"/>
      <c r="D30" s="78"/>
      <c r="E30" s="78"/>
      <c r="F30" s="78"/>
      <c r="G30" s="78"/>
      <c r="H30" s="78"/>
      <c r="I30" s="103"/>
      <c r="J30" s="100"/>
      <c r="K30" s="98"/>
      <c r="L30" s="1"/>
    </row>
    <row r="31" ht="45" customHeight="1" spans="1:12">
      <c r="A31" s="71" t="s">
        <v>46</v>
      </c>
      <c r="B31" s="72"/>
      <c r="C31" s="77"/>
      <c r="D31" s="78"/>
      <c r="E31" s="78"/>
      <c r="F31" s="78"/>
      <c r="G31" s="78"/>
      <c r="H31" s="78"/>
      <c r="I31" s="103"/>
      <c r="J31" s="100"/>
      <c r="K31" s="98"/>
      <c r="L31" s="1"/>
    </row>
    <row r="32" ht="42" customHeight="1" spans="1:12">
      <c r="A32" s="79" t="s">
        <v>47</v>
      </c>
      <c r="B32" s="79"/>
      <c r="C32" s="80"/>
      <c r="D32" s="81"/>
      <c r="E32" s="81"/>
      <c r="F32" s="82" t="s">
        <v>61</v>
      </c>
      <c r="G32" s="83"/>
      <c r="H32" s="83"/>
      <c r="I32" s="83"/>
      <c r="J32" s="100"/>
      <c r="K32" s="98"/>
      <c r="L32" s="1"/>
    </row>
    <row r="33" ht="18.75" spans="2:12">
      <c r="B33" s="84"/>
      <c r="C33" s="84"/>
      <c r="D33" s="84"/>
      <c r="E33" s="85"/>
      <c r="F33" s="84"/>
      <c r="G33" s="85"/>
      <c r="H33" s="84"/>
      <c r="I33" s="84"/>
      <c r="J33" s="100"/>
      <c r="K33" s="98"/>
      <c r="L33" s="1"/>
    </row>
    <row r="34" ht="18.75" spans="2:12">
      <c r="B34" s="84"/>
      <c r="C34" s="84"/>
      <c r="D34" s="84"/>
      <c r="E34" s="85"/>
      <c r="F34" s="84"/>
      <c r="G34" s="85"/>
      <c r="H34" s="84"/>
      <c r="I34" s="84"/>
      <c r="J34" s="100"/>
      <c r="K34" s="98"/>
      <c r="L34" s="1"/>
    </row>
    <row r="35" ht="18.75" spans="2:12">
      <c r="B35" s="84"/>
      <c r="C35" s="84"/>
      <c r="D35" s="84"/>
      <c r="E35" s="85"/>
      <c r="F35" s="84"/>
      <c r="G35" s="85"/>
      <c r="H35" s="84"/>
      <c r="I35" s="84"/>
      <c r="J35" s="100"/>
      <c r="K35" s="98"/>
      <c r="L35" s="1"/>
    </row>
    <row r="36" ht="18.75" spans="10:11">
      <c r="J36" s="100"/>
      <c r="K36" s="98"/>
    </row>
    <row r="38" spans="2:2">
      <c r="B38"/>
    </row>
    <row r="39" spans="2:2">
      <c r="B39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5:B25"/>
    <mergeCell ref="E26:I26"/>
    <mergeCell ref="E27:I27"/>
    <mergeCell ref="A28:B28"/>
    <mergeCell ref="C28:I28"/>
    <mergeCell ref="A29:B29"/>
    <mergeCell ref="C29:I29"/>
    <mergeCell ref="A30:B30"/>
    <mergeCell ref="C30:I30"/>
    <mergeCell ref="A31:B31"/>
    <mergeCell ref="C31:I31"/>
    <mergeCell ref="A32:B32"/>
    <mergeCell ref="C32:E32"/>
    <mergeCell ref="G32:I32"/>
    <mergeCell ref="C26:C27"/>
    <mergeCell ref="A26:B27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1989芜湖长江大桥沥青路面</vt:lpstr>
      <vt:lpstr>1989 芜湖长江大桥沥青路面 (2)</vt:lpstr>
      <vt:lpstr>1989 芜湖长江大桥沥青路面 (3)</vt:lpstr>
      <vt:lpstr>1989 芜湖长江大桥沥青路面 (4)</vt:lpstr>
      <vt:lpstr>1989 芜湖长江大桥沥青路面 (5)</vt:lpstr>
      <vt:lpstr>1989 芜湖长江大桥沥青路面 (6)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2016-05-14T01:52:00Z</dcterms:created>
  <cp:lastPrinted>2016-12-06T07:36:00Z</cp:lastPrinted>
  <dcterms:modified xsi:type="dcterms:W3CDTF">2025-03-10T08:32:00Z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78F5412A1FE540ABBE690AAB66D95566_12</vt:lpwstr>
  </property>
</Properties>
</file>