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S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ERP没录 待查银行流水补录</t>
        </r>
      </text>
    </comment>
    <comment ref="M29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2022.6.22-2024.5.22 印章费 23000元</t>
        </r>
      </text>
    </comment>
  </commentList>
</comments>
</file>

<file path=xl/sharedStrings.xml><?xml version="1.0" encoding="utf-8"?>
<sst xmlns="http://schemas.openxmlformats.org/spreadsheetml/2006/main" count="125" uniqueCount="98">
  <si>
    <t xml:space="preserve">工程款支付证书 </t>
  </si>
  <si>
    <t>工程名称</t>
  </si>
  <si>
    <t>利川市文斗乡堡上大桥及接线工程</t>
  </si>
  <si>
    <t>建设单位</t>
  </si>
  <si>
    <t>利川市交通运输局</t>
  </si>
  <si>
    <t>ERP编号</t>
  </si>
  <si>
    <t>档案编号</t>
  </si>
  <si>
    <t>CD2018-024</t>
  </si>
  <si>
    <t>合同金额</t>
  </si>
  <si>
    <t>中标时间</t>
  </si>
  <si>
    <t>2018.7.2</t>
  </si>
  <si>
    <t>已提供工程资料</t>
  </si>
  <si>
    <t>中标通知书、施工合同、交工证书</t>
  </si>
  <si>
    <t>保存地址</t>
  </si>
  <si>
    <t>庐江</t>
  </si>
  <si>
    <t>责任单位</t>
  </si>
  <si>
    <t>第五大区湖北省</t>
  </si>
  <si>
    <t>决算金额</t>
  </si>
  <si>
    <t>决算时间</t>
  </si>
  <si>
    <t>项目部印章</t>
  </si>
  <si>
    <t>有</t>
  </si>
  <si>
    <t>施工人</t>
  </si>
  <si>
    <t>张富   15327031666</t>
  </si>
  <si>
    <t>区域责任人</t>
  </si>
  <si>
    <t>孙健</t>
  </si>
  <si>
    <t>省办负责人</t>
  </si>
  <si>
    <t>李湘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</si>
  <si>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</si>
  <si>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</si>
  <si>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</si>
  <si>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</si>
  <si>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</si>
  <si>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</si>
  <si>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</si>
  <si>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</si>
  <si>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</si>
  <si>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</si>
  <si>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</si>
  <si>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</si>
  <si>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</si>
  <si>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</si>
  <si>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</si>
  <si>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</si>
  <si>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</si>
  <si>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</si>
  <si>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</si>
  <si>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</si>
  <si>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</si>
  <si>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</si>
  <si>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</si>
  <si>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</si>
  <si>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</si>
  <si>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</si>
  <si>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</si>
  <si>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</si>
  <si>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分公司</t>
  </si>
  <si>
    <t>1817007709200145309</t>
  </si>
  <si>
    <t>进度款2%（已交公司曹飞燕）</t>
  </si>
  <si>
    <t>累计自动扣税</t>
  </si>
  <si>
    <t>前期支付</t>
  </si>
  <si>
    <t>向公司借款</t>
  </si>
  <si>
    <t>工行利川市支行营业部</t>
  </si>
  <si>
    <t>张富</t>
  </si>
  <si>
    <t>进度款2%（已交公司孙会计）</t>
  </si>
  <si>
    <t>中国银行利川市支行</t>
  </si>
  <si>
    <t>5781 6527 7131</t>
  </si>
  <si>
    <t>利川市米兰建材商行</t>
  </si>
  <si>
    <t>建行利川市支行营业部</t>
  </si>
  <si>
    <t>4205 0172 6108 0000 0639</t>
  </si>
  <si>
    <t>恩施州祥宏商贸有限责任公司</t>
  </si>
  <si>
    <t>明细见附件</t>
  </si>
  <si>
    <t>6222 0818 1700 0262 603</t>
  </si>
  <si>
    <t>李平江</t>
  </si>
  <si>
    <t>财务手续费</t>
  </si>
  <si>
    <t>利川市祥瑞市政建设有限公司</t>
  </si>
  <si>
    <t>扣2019年借款利息</t>
  </si>
  <si>
    <t>当地税务自动扣税</t>
  </si>
  <si>
    <t>湖北智网博建设工程有限公司</t>
  </si>
  <si>
    <t>合作人向智宏借款</t>
  </si>
  <si>
    <t>补支付</t>
  </si>
  <si>
    <t>利川分公司</t>
  </si>
  <si>
    <t>2019.05.22~2022.6.22日印章费1000元/月</t>
  </si>
  <si>
    <t>合作人还公司借款</t>
  </si>
  <si>
    <t>还智宏34万借款利息2022.03.18~2022.07.20</t>
  </si>
  <si>
    <t>利川分公司（补录借款）</t>
  </si>
  <si>
    <t>2001 5309</t>
  </si>
  <si>
    <t>印章费</t>
  </si>
  <si>
    <t>还款</t>
  </si>
  <si>
    <t>借款50万的利息</t>
  </si>
  <si>
    <t>借款编号:JW-2023-004,借款利率:1.5,借款日期:2022-
01-30至2025-01-24,本次还款本金:133032.76,累计利
率:53.70967700,应付利息:71451.47</t>
  </si>
  <si>
    <t>按到款进度扣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</si>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</sst>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_ "/>
  </numFmts>
  <fonts count="39"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sz val="14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5" fillId="0" borderId="0">
      <protection locked="0"/>
    </xf>
    <xf numFmtId="0" fontId="36" fillId="0" borderId="0">
      <protection locked="0"/>
    </xf>
  </cellStyleXfs>
  <cellXfs count="13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0" fontId="3" fillId="2" borderId="0" xfId="50" applyFont="1" applyFill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9" fontId="5" fillId="2" borderId="6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9" fontId="5" fillId="2" borderId="7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9" xfId="50" applyNumberFormat="1" applyFont="1" applyFill="1" applyBorder="1" applyAlignment="1" applyProtection="1">
      <alignment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179" fontId="7" fillId="2" borderId="7" xfId="50" applyNumberFormat="1" applyFont="1" applyFill="1" applyBorder="1" applyAlignment="1" applyProtection="1">
      <alignment horizontal="center" vertical="center" wrapText="1" shrinkToFit="1"/>
    </xf>
    <xf numFmtId="177" fontId="1" fillId="2" borderId="10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0" fontId="1" fillId="2" borderId="2" xfId="50" applyNumberFormat="1" applyFont="1" applyFill="1" applyBorder="1" applyAlignment="1" applyProtection="1">
      <alignment vertical="center" shrinkToFit="1"/>
    </xf>
    <xf numFmtId="10" fontId="3" fillId="2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6" fontId="2" fillId="2" borderId="4" xfId="50" applyNumberFormat="1" applyFont="1" applyFill="1" applyBorder="1" applyAlignment="1" applyProtection="1">
      <alignment horizontal="center" vertical="center" shrinkToFi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vertical="center" shrinkToFit="1"/>
    </xf>
    <xf numFmtId="10" fontId="3" fillId="4" borderId="2" xfId="50" applyNumberFormat="1" applyFont="1" applyFill="1" applyBorder="1" applyAlignment="1" applyProtection="1">
      <alignment vertical="center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6" fontId="3" fillId="2" borderId="4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vertical="center" shrinkToFit="1"/>
    </xf>
    <xf numFmtId="0" fontId="3" fillId="4" borderId="2" xfId="50" applyNumberFormat="1" applyFont="1" applyFill="1" applyBorder="1" applyAlignment="1" applyProtection="1">
      <alignment horizontal="center" vertical="center" wrapText="1"/>
    </xf>
    <xf numFmtId="0" fontId="8" fillId="4" borderId="2" xfId="50" applyFont="1" applyFill="1" applyBorder="1" applyAlignment="1" applyProtection="1">
      <alignment horizontal="center" vertical="center" wrapText="1"/>
    </xf>
    <xf numFmtId="177" fontId="9" fillId="2" borderId="3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0" fillId="2" borderId="0" xfId="0" applyFont="1" applyFill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6" xfId="50" applyNumberFormat="1" applyFont="1" applyFill="1" applyBorder="1" applyAlignment="1" applyProtection="1">
      <alignment horizontal="center" vertical="center" wrapText="1" shrinkToFit="1"/>
    </xf>
    <xf numFmtId="177" fontId="5" fillId="2" borderId="6" xfId="50" applyNumberFormat="1" applyFont="1" applyFill="1" applyBorder="1" applyAlignment="1" applyProtection="1">
      <alignment horizontal="center" vertical="center" shrinkToFit="1"/>
    </xf>
    <xf numFmtId="177" fontId="10" fillId="2" borderId="6" xfId="50" applyNumberFormat="1" applyFont="1" applyFill="1" applyBorder="1" applyAlignment="1" applyProtection="1">
      <alignment horizontal="center" vertical="center" shrinkToFit="1"/>
    </xf>
    <xf numFmtId="177" fontId="5" fillId="2" borderId="7" xfId="50" applyNumberFormat="1" applyFont="1" applyFill="1" applyBorder="1" applyAlignment="1" applyProtection="1">
      <alignment horizontal="center" vertical="center" wrapText="1" shrinkToFit="1"/>
    </xf>
    <xf numFmtId="177" fontId="5" fillId="2" borderId="7" xfId="50" applyNumberFormat="1" applyFont="1" applyFill="1" applyBorder="1" applyAlignment="1" applyProtection="1">
      <alignment horizontal="center" vertical="center" shrinkToFit="1"/>
    </xf>
    <xf numFmtId="177" fontId="10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11" xfId="50" applyNumberFormat="1" applyFont="1" applyFill="1" applyBorder="1" applyAlignment="1" applyProtection="1">
      <alignment vertical="center" shrinkToFit="1"/>
    </xf>
    <xf numFmtId="177" fontId="1" fillId="2" borderId="12" xfId="50" applyNumberFormat="1" applyFont="1" applyFill="1" applyBorder="1" applyAlignment="1" applyProtection="1">
      <alignment vertical="center" shrinkToFit="1"/>
    </xf>
    <xf numFmtId="177" fontId="1" fillId="2" borderId="1" xfId="50" applyNumberFormat="1" applyFont="1" applyFill="1" applyBorder="1" applyAlignment="1" applyProtection="1">
      <alignment vertical="center" shrinkToFit="1"/>
    </xf>
    <xf numFmtId="177" fontId="1" fillId="2" borderId="13" xfId="50" applyNumberFormat="1" applyFont="1" applyFill="1" applyBorder="1" applyAlignment="1" applyProtection="1">
      <alignment vertical="center" shrinkToFit="1"/>
    </xf>
    <xf numFmtId="0" fontId="0" fillId="0" borderId="0" xfId="0" applyFont="1">
      <alignment vertical="center"/>
    </xf>
    <xf numFmtId="177" fontId="5" fillId="2" borderId="6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wrapText="1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177" fontId="11" fillId="2" borderId="6" xfId="50" applyNumberFormat="1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77" fontId="10" fillId="2" borderId="6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2" fontId="8" fillId="4" borderId="2" xfId="50" applyNumberFormat="1" applyFont="1" applyFill="1" applyBorder="1" applyAlignment="1" applyProtection="1">
      <alignment horizontal="center" vertical="center" wrapTex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0" fontId="5" fillId="2" borderId="9" xfId="50" applyFont="1" applyFill="1" applyBorder="1" applyAlignment="1" applyProtection="1">
      <alignment horizontal="center" vertical="center" wrapText="1"/>
    </xf>
    <xf numFmtId="0" fontId="5" fillId="2" borderId="11" xfId="50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shrinkToFit="1"/>
    </xf>
    <xf numFmtId="0" fontId="5" fillId="2" borderId="10" xfId="50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2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6" xfId="49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right" vertical="center" shrinkToFit="1"/>
    </xf>
    <xf numFmtId="177" fontId="3" fillId="4" borderId="6" xfId="50" applyNumberFormat="1" applyFont="1" applyFill="1" applyBorder="1" applyAlignment="1" applyProtection="1">
      <alignment horizontal="center" vertical="center" shrinkToFit="1"/>
    </xf>
    <xf numFmtId="9" fontId="2" fillId="3" borderId="6" xfId="4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9" fontId="2" fillId="2" borderId="6" xfId="49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shrinkToFit="1"/>
    </xf>
    <xf numFmtId="177" fontId="2" fillId="2" borderId="6" xfId="50" applyNumberFormat="1" applyFont="1" applyFill="1" applyBorder="1" applyAlignment="1" applyProtection="1">
      <alignment horizontal="right" vertical="center" shrinkToFit="1"/>
    </xf>
    <xf numFmtId="177" fontId="3" fillId="2" borderId="6" xfId="50" applyNumberFormat="1" applyFont="1" applyFill="1" applyBorder="1" applyAlignment="1" applyProtection="1">
      <alignment horizontal="right" vertical="center" shrinkToFit="1"/>
    </xf>
    <xf numFmtId="9" fontId="3" fillId="2" borderId="6" xfId="49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177" fontId="13" fillId="4" borderId="6" xfId="50" applyNumberFormat="1" applyFont="1" applyFill="1" applyBorder="1" applyAlignment="1" applyProtection="1">
      <alignment horizontal="right" vertical="center" shrinkToFit="1"/>
    </xf>
    <xf numFmtId="177" fontId="13" fillId="2" borderId="6" xfId="50" applyNumberFormat="1" applyFont="1" applyFill="1" applyBorder="1" applyAlignment="1" applyProtection="1">
      <alignment horizontal="right" vertical="center" shrinkToFit="1"/>
    </xf>
    <xf numFmtId="0" fontId="14" fillId="0" borderId="0" xfId="0" applyFont="1">
      <alignment vertical="center"/>
    </xf>
    <xf numFmtId="0" fontId="1" fillId="2" borderId="6" xfId="5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243884</xdr:colOff>
      <xdr:row>7</xdr:row>
      <xdr:rowOff>75604</xdr:rowOff>
    </xdr:from>
    <xdr:to>
      <xdr:col>28</xdr:col>
      <xdr:colOff>45852</xdr:colOff>
      <xdr:row>17</xdr:row>
      <xdr:rowOff>214937</xdr:rowOff>
    </xdr:to>
    <xdr:pic>
      <xdr:nvPicPr>
        <xdr:cNvPr id="2" name="图片 1" descr="G[S5}XJ]{_BR_}$YV2[2(3D"/>
        <xdr:cNvPicPr/>
      </xdr:nvPicPr>
      <xdr:blipFill>
        <a:blip r:embed="rId1"/>
        <a:srcRect/>
        <a:stretch>
          <a:fillRect/>
        </a:stretch>
      </xdr:blipFill>
      <xdr:spPr>
        <a:xfrm>
          <a:off x="16108680" y="2517775"/>
          <a:ext cx="5564505" cy="34690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190500</xdr:colOff>
      <xdr:row>38</xdr:row>
      <xdr:rowOff>104775</xdr:rowOff>
    </xdr:from>
    <xdr:to>
      <xdr:col>5</xdr:col>
      <xdr:colOff>847139</xdr:colOff>
      <xdr:row>62</xdr:row>
      <xdr:rowOff>104775</xdr:rowOff>
    </xdr:to>
    <xdr:pic>
      <xdr:nvPicPr>
        <xdr:cNvPr id="3" name="图片 2" descr="G[S5}XJ]{_BR_}$YV2[2(3D"/>
        <xdr:cNvPicPr/>
      </xdr:nvPicPr>
      <xdr:blipFill>
        <a:blip r:embed="rId2"/>
        <a:srcRect/>
        <a:stretch>
          <a:fillRect/>
        </a:stretch>
      </xdr:blipFill>
      <xdr:spPr>
        <a:xfrm>
          <a:off x="190500" y="12929235"/>
          <a:ext cx="4191635" cy="3457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1562400</xdr:colOff>
      <xdr:row>41</xdr:row>
      <xdr:rowOff>25114</xdr:rowOff>
    </xdr:from>
    <xdr:to>
      <xdr:col>10</xdr:col>
      <xdr:colOff>441978</xdr:colOff>
      <xdr:row>62</xdr:row>
      <xdr:rowOff>101575</xdr:rowOff>
    </xdr:to>
    <xdr:pic>
      <xdr:nvPicPr>
        <xdr:cNvPr id="4" name="图片 3" descr="G[S5}XJ]{_BR_}$YV2[2(3D"/>
        <xdr:cNvPicPr/>
      </xdr:nvPicPr>
      <xdr:blipFill>
        <a:blip r:embed="rId3"/>
        <a:srcRect/>
        <a:stretch>
          <a:fillRect/>
        </a:stretch>
      </xdr:blipFill>
      <xdr:spPr>
        <a:xfrm>
          <a:off x="4382770" y="13277850"/>
          <a:ext cx="2882265" cy="3105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85692</xdr:colOff>
      <xdr:row>64</xdr:row>
      <xdr:rowOff>88738</xdr:rowOff>
    </xdr:from>
    <xdr:to>
      <xdr:col>5</xdr:col>
      <xdr:colOff>1172380</xdr:colOff>
      <xdr:row>89</xdr:row>
      <xdr:rowOff>25114</xdr:rowOff>
    </xdr:to>
    <xdr:pic>
      <xdr:nvPicPr>
        <xdr:cNvPr id="5" name="图片 4" descr="G[S5}XJ]{_BR_}$YV2[2(3D"/>
        <xdr:cNvPicPr/>
      </xdr:nvPicPr>
      <xdr:blipFill>
        <a:blip r:embed="rId4"/>
        <a:srcRect/>
        <a:stretch>
          <a:fillRect/>
        </a:stretch>
      </xdr:blipFill>
      <xdr:spPr>
        <a:xfrm>
          <a:off x="85090" y="16656050"/>
          <a:ext cx="4297680" cy="3508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809625</xdr:colOff>
      <xdr:row>38</xdr:row>
      <xdr:rowOff>123825</xdr:rowOff>
    </xdr:from>
    <xdr:to>
      <xdr:col>15</xdr:col>
      <xdr:colOff>451485</xdr:colOff>
      <xdr:row>77</xdr:row>
      <xdr:rowOff>15240</xdr:rowOff>
    </xdr:to>
    <xdr:pic>
      <xdr:nvPicPr>
        <xdr:cNvPr id="6" name="图片 5" descr="H5}UQHH7C3C(7E9NU4PGI2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44670" y="12948285"/>
          <a:ext cx="7094855" cy="5492115"/>
        </a:xfrm>
        <a:prstGeom prst="rect">
          <a:avLst/>
        </a:prstGeom>
      </xdr:spPr>
    </xdr:pic>
    <xdr:clientData/>
  </xdr:twoCellAnchor>
  <xdr:twoCellAnchor editAs="oneCell">
    <xdr:from>
      <xdr:col>12</xdr:col>
      <xdr:colOff>552450</xdr:colOff>
      <xdr:row>41</xdr:row>
      <xdr:rowOff>122555</xdr:rowOff>
    </xdr:from>
    <xdr:to>
      <xdr:col>18</xdr:col>
      <xdr:colOff>561340</xdr:colOff>
      <xdr:row>63</xdr:row>
      <xdr:rowOff>114300</xdr:rowOff>
    </xdr:to>
    <xdr:pic>
      <xdr:nvPicPr>
        <xdr:cNvPr id="7" name="图片 6" descr="8(CB831G8IWJW6BF%BPVD1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14435" y="13375640"/>
          <a:ext cx="5173980" cy="316357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116205</xdr:colOff>
      <xdr:row>43</xdr:row>
      <xdr:rowOff>38100</xdr:rowOff>
    </xdr:from>
    <xdr:to>
      <xdr:col>13</xdr:col>
      <xdr:colOff>866775</xdr:colOff>
      <xdr:row>65</xdr:row>
      <xdr:rowOff>3175</xdr:rowOff>
    </xdr:to>
    <xdr:pic>
      <xdr:nvPicPr>
        <xdr:cNvPr id="8" name="图片 7" descr="60931C709569216DB00DA75AC3A91DF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7271385" y="13992860"/>
          <a:ext cx="3108325" cy="2333625"/>
        </a:xfrm>
        <a:prstGeom prst="rect">
          <a:avLst/>
        </a:prstGeom>
      </xdr:spPr>
    </xdr:pic>
    <xdr:clientData/>
  </xdr:twoCellAnchor>
  <xdr:twoCellAnchor editAs="oneCell">
    <xdr:from>
      <xdr:col>9</xdr:col>
      <xdr:colOff>596900</xdr:colOff>
      <xdr:row>56</xdr:row>
      <xdr:rowOff>1270</xdr:rowOff>
    </xdr:from>
    <xdr:to>
      <xdr:col>16</xdr:col>
      <xdr:colOff>379730</xdr:colOff>
      <xdr:row>84</xdr:row>
      <xdr:rowOff>40005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57975" y="15426055"/>
          <a:ext cx="5481320" cy="403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43"/>
  <sheetViews>
    <sheetView tabSelected="1" workbookViewId="0">
      <pane ySplit="7" topLeftCell="A24" activePane="bottomLeft" state="frozen"/>
      <selection/>
      <selection pane="bottomLeft" activeCell="D31" sqref="D31"/>
    </sheetView>
  </sheetViews>
  <sheetFormatPr defaultColWidth="9" defaultRowHeight="11.25"/>
  <cols>
    <col min="1" max="1" width="3.21666666666667" style="1" customWidth="1"/>
    <col min="2" max="2" width="7.88333333333333" style="6" customWidth="1"/>
    <col min="3" max="3" width="15.1083333333333" style="1" customWidth="1"/>
    <col min="4" max="4" width="8.55833333333333" style="1" customWidth="1"/>
    <col min="5" max="5" width="11.625" style="7" customWidth="1"/>
    <col min="6" max="6" width="11.125" style="7" customWidth="1"/>
    <col min="7" max="7" width="4.25" style="7" customWidth="1"/>
    <col min="8" max="8" width="7.44166666666667" style="7" customWidth="1"/>
    <col min="9" max="9" width="10.3333333333333" style="7" customWidth="1"/>
    <col min="10" max="10" width="10" style="7" customWidth="1"/>
    <col min="11" max="12" width="9.44166666666667" style="7" customWidth="1"/>
    <col min="13" max="13" width="11.3333333333333" style="7" customWidth="1"/>
    <col min="14" max="14" width="13.3333333333333" style="7" customWidth="1"/>
    <col min="15" max="15" width="11.1083333333333" style="6" customWidth="1"/>
    <col min="16" max="16" width="10.125" style="7" customWidth="1"/>
    <col min="17" max="17" width="12.775" style="1" customWidth="1"/>
    <col min="18" max="18" width="9.10833333333333" style="7" customWidth="1"/>
    <col min="19" max="19" width="16.1083333333333" style="7" customWidth="1"/>
    <col min="20" max="20" width="15.8833333333333" style="1" customWidth="1"/>
    <col min="21" max="21" width="12" style="1" customWidth="1"/>
    <col min="22" max="22" width="9.625" style="1"/>
    <col min="23" max="16384" width="9" style="1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7"/>
      <c r="J2" s="10" t="s">
        <v>4</v>
      </c>
      <c r="K2" s="10"/>
      <c r="L2" s="10"/>
      <c r="M2" s="10"/>
      <c r="N2" s="68" t="s">
        <v>5</v>
      </c>
      <c r="O2" s="68"/>
      <c r="P2" s="69">
        <v>9986</v>
      </c>
      <c r="Q2" s="73" t="s">
        <v>6</v>
      </c>
      <c r="R2" s="73"/>
      <c r="S2" s="105" t="s">
        <v>7</v>
      </c>
      <c r="T2" s="105"/>
    </row>
    <row r="3" s="1" customFormat="1" ht="27.9" customHeight="1" spans="1:22">
      <c r="A3" s="9" t="s">
        <v>8</v>
      </c>
      <c r="B3" s="9"/>
      <c r="C3" s="12">
        <v>14737998.95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29" t="s">
        <v>12</v>
      </c>
      <c r="K3" s="29"/>
      <c r="L3" s="29"/>
      <c r="M3" s="29"/>
      <c r="N3" s="9" t="s">
        <v>13</v>
      </c>
      <c r="O3" s="9"/>
      <c r="P3" s="29" t="s">
        <v>14</v>
      </c>
      <c r="Q3" s="106" t="s">
        <v>15</v>
      </c>
      <c r="R3" s="107"/>
      <c r="S3" s="108" t="s">
        <v>16</v>
      </c>
      <c r="T3" s="108"/>
      <c r="V3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29" t="s">
        <v>20</v>
      </c>
      <c r="K4" s="29"/>
      <c r="L4" s="29"/>
      <c r="M4" s="29"/>
      <c r="N4" s="9" t="s">
        <v>21</v>
      </c>
      <c r="O4" s="9"/>
      <c r="P4" s="70" t="s">
        <v>22</v>
      </c>
      <c r="Q4" s="12" t="s">
        <v>23</v>
      </c>
      <c r="R4" s="70" t="s">
        <v>24</v>
      </c>
      <c r="S4" s="109" t="s">
        <v>25</v>
      </c>
      <c r="T4" s="110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1" t="s">
        <v>33</v>
      </c>
      <c r="Q5" s="111"/>
      <c r="R5" s="111"/>
      <c r="S5" s="109" t="s">
        <v>34</v>
      </c>
      <c r="T5" s="112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2" t="s">
        <v>41</v>
      </c>
      <c r="Q6" s="113"/>
      <c r="R6" s="113"/>
      <c r="S6" s="109"/>
      <c r="T6" s="112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73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9"/>
      <c r="T7" s="112"/>
    </row>
    <row r="8" ht="38.1" customHeight="1" spans="1:20">
      <c r="A8" s="24"/>
      <c r="B8" s="24" t="s">
        <v>54</v>
      </c>
      <c r="C8" s="24">
        <v>3787874.32</v>
      </c>
      <c r="D8" s="24"/>
      <c r="E8" s="24" t="s">
        <v>55</v>
      </c>
      <c r="F8" s="134" t="s">
        <v>56</v>
      </c>
      <c r="G8" s="24"/>
      <c r="H8" s="25">
        <v>0.02</v>
      </c>
      <c r="I8" s="73">
        <v>76259</v>
      </c>
      <c r="J8" s="74" t="s">
        <v>57</v>
      </c>
      <c r="K8" s="75"/>
      <c r="L8" s="75"/>
      <c r="M8" s="75"/>
      <c r="N8" s="76">
        <v>631800</v>
      </c>
      <c r="O8" s="76" t="s">
        <v>58</v>
      </c>
      <c r="P8" s="75" t="s">
        <v>59</v>
      </c>
      <c r="Q8" s="75"/>
      <c r="R8" s="75"/>
      <c r="S8" s="75">
        <v>3787874.32</v>
      </c>
      <c r="T8" s="114"/>
    </row>
    <row r="9" ht="38.1" customHeight="1" spans="1:20">
      <c r="A9" s="26"/>
      <c r="B9" s="26"/>
      <c r="C9" s="26"/>
      <c r="D9" s="26"/>
      <c r="E9" s="27"/>
      <c r="F9" s="27"/>
      <c r="G9" s="26"/>
      <c r="H9" s="28"/>
      <c r="I9" s="73">
        <v>-76259</v>
      </c>
      <c r="J9" s="77"/>
      <c r="K9" s="78"/>
      <c r="L9" s="78"/>
      <c r="M9" s="78"/>
      <c r="N9" s="79"/>
      <c r="O9" s="79"/>
      <c r="P9" s="78"/>
      <c r="Q9" s="78"/>
      <c r="R9" s="78"/>
      <c r="S9" s="78"/>
      <c r="T9" s="114"/>
    </row>
    <row r="10" ht="27.9" customHeight="1" spans="1:20">
      <c r="A10" s="29">
        <v>2</v>
      </c>
      <c r="B10" s="30">
        <v>43718</v>
      </c>
      <c r="C10" s="29"/>
      <c r="D10" s="31">
        <v>500000</v>
      </c>
      <c r="E10" s="32" t="s">
        <v>60</v>
      </c>
      <c r="F10" s="32"/>
      <c r="G10" s="31"/>
      <c r="H10" s="33" t="s">
        <v>60</v>
      </c>
      <c r="I10" s="80"/>
      <c r="J10" s="80"/>
      <c r="K10" s="80"/>
      <c r="L10" s="80"/>
      <c r="M10" s="81"/>
      <c r="N10" s="12"/>
      <c r="O10" s="12"/>
      <c r="P10" s="70"/>
      <c r="Q10" s="115"/>
      <c r="R10" s="31"/>
      <c r="S10" s="31"/>
      <c r="T10" s="114"/>
    </row>
    <row r="11" ht="27.9" customHeight="1" spans="1:20">
      <c r="A11" s="29"/>
      <c r="B11" s="30">
        <v>43718</v>
      </c>
      <c r="C11" s="34"/>
      <c r="D11" s="34"/>
      <c r="E11" s="35" t="s">
        <v>61</v>
      </c>
      <c r="F11" s="36">
        <v>6.22208181700001e+18</v>
      </c>
      <c r="G11" s="31"/>
      <c r="H11" s="37"/>
      <c r="I11" s="82"/>
      <c r="J11" s="82"/>
      <c r="K11" s="82"/>
      <c r="L11" s="82"/>
      <c r="M11" s="83"/>
      <c r="N11" s="12"/>
      <c r="O11" s="12"/>
      <c r="P11" s="70" t="s">
        <v>62</v>
      </c>
      <c r="Q11" s="115"/>
      <c r="R11" s="31"/>
      <c r="S11" s="31">
        <v>500000</v>
      </c>
      <c r="T11" s="114"/>
    </row>
    <row r="12" ht="20.1" customHeight="1" spans="1:20">
      <c r="A12" s="24">
        <v>3</v>
      </c>
      <c r="B12" s="30">
        <v>43766</v>
      </c>
      <c r="C12" s="29">
        <v>500000</v>
      </c>
      <c r="D12" s="34"/>
      <c r="E12" s="38" t="s">
        <v>55</v>
      </c>
      <c r="F12" s="38">
        <v>1.81700770920014e+18</v>
      </c>
      <c r="G12" s="39"/>
      <c r="H12" s="25">
        <v>0.02</v>
      </c>
      <c r="I12" s="39">
        <v>10000</v>
      </c>
      <c r="J12" s="74" t="s">
        <v>63</v>
      </c>
      <c r="K12" s="39"/>
      <c r="L12" s="39"/>
      <c r="M12" s="39"/>
      <c r="N12" s="12"/>
      <c r="O12" s="12"/>
      <c r="P12" s="12"/>
      <c r="Q12" s="115"/>
      <c r="R12" s="114"/>
      <c r="S12" s="114"/>
      <c r="T12" s="114"/>
    </row>
    <row r="13" ht="20.1" customHeight="1" spans="1:20">
      <c r="A13" s="26"/>
      <c r="B13" s="30">
        <v>43766</v>
      </c>
      <c r="C13" s="29"/>
      <c r="D13" s="34"/>
      <c r="E13" s="31" t="s">
        <v>64</v>
      </c>
      <c r="F13" s="31" t="s">
        <v>65</v>
      </c>
      <c r="G13" s="39"/>
      <c r="H13" s="28"/>
      <c r="I13" s="39">
        <v>-10000</v>
      </c>
      <c r="J13" s="77"/>
      <c r="K13" s="84"/>
      <c r="L13" s="39"/>
      <c r="M13" s="39"/>
      <c r="N13" s="12"/>
      <c r="O13" s="12"/>
      <c r="P13" s="12" t="s">
        <v>66</v>
      </c>
      <c r="Q13" s="115"/>
      <c r="R13" s="114"/>
      <c r="S13" s="31">
        <v>500000</v>
      </c>
      <c r="T13" s="114"/>
    </row>
    <row r="14" ht="20.1" customHeight="1" spans="1:20">
      <c r="A14" s="24">
        <v>4</v>
      </c>
      <c r="B14" s="30">
        <v>43777</v>
      </c>
      <c r="C14" s="29">
        <v>2077098.65</v>
      </c>
      <c r="D14" s="34"/>
      <c r="E14" s="31"/>
      <c r="F14" s="31"/>
      <c r="G14" s="31"/>
      <c r="H14" s="25">
        <v>0.02</v>
      </c>
      <c r="I14" s="31">
        <v>41542</v>
      </c>
      <c r="J14" s="74" t="s">
        <v>63</v>
      </c>
      <c r="K14" s="39"/>
      <c r="L14" s="39"/>
      <c r="M14" s="39"/>
      <c r="N14" s="12"/>
      <c r="O14" s="12"/>
      <c r="P14" s="12"/>
      <c r="Q14" s="115"/>
      <c r="R14" s="114"/>
      <c r="S14" s="114"/>
      <c r="T14" s="114"/>
    </row>
    <row r="15" ht="20.1" customHeight="1" spans="1:20">
      <c r="A15" s="26"/>
      <c r="B15" s="30">
        <v>43781</v>
      </c>
      <c r="C15" s="34"/>
      <c r="D15" s="34"/>
      <c r="E15" s="31" t="s">
        <v>67</v>
      </c>
      <c r="F15" s="31" t="s">
        <v>68</v>
      </c>
      <c r="G15" s="31"/>
      <c r="H15" s="28"/>
      <c r="I15" s="31">
        <v>-41542</v>
      </c>
      <c r="J15" s="77"/>
      <c r="K15" s="39"/>
      <c r="L15" s="39"/>
      <c r="M15" s="39"/>
      <c r="N15" s="12"/>
      <c r="O15" s="12"/>
      <c r="P15" s="12" t="s">
        <v>69</v>
      </c>
      <c r="Q15" s="115"/>
      <c r="R15" s="31"/>
      <c r="S15" s="31">
        <v>300000</v>
      </c>
      <c r="T15" s="114"/>
    </row>
    <row r="16" ht="24.9" customHeight="1" spans="1:20">
      <c r="A16" s="29">
        <v>5</v>
      </c>
      <c r="B16" s="30">
        <v>43789</v>
      </c>
      <c r="C16" s="34"/>
      <c r="D16" s="34"/>
      <c r="E16" s="39" t="s">
        <v>67</v>
      </c>
      <c r="F16" s="31" t="s">
        <v>68</v>
      </c>
      <c r="G16" s="39"/>
      <c r="H16" s="39"/>
      <c r="I16" s="39"/>
      <c r="J16" s="39"/>
      <c r="K16" s="39"/>
      <c r="L16" s="39"/>
      <c r="M16" s="39"/>
      <c r="N16" s="12"/>
      <c r="O16" s="12"/>
      <c r="P16" s="12" t="s">
        <v>69</v>
      </c>
      <c r="Q16" s="115"/>
      <c r="R16" s="31"/>
      <c r="S16" s="31">
        <v>476000</v>
      </c>
      <c r="T16" s="114"/>
    </row>
    <row r="17" ht="24.9" customHeight="1" spans="1:20">
      <c r="A17" s="29">
        <v>6</v>
      </c>
      <c r="B17" s="30">
        <v>43801</v>
      </c>
      <c r="C17" s="34"/>
      <c r="D17" s="34"/>
      <c r="E17" s="31" t="s">
        <v>70</v>
      </c>
      <c r="F17" s="31" t="s">
        <v>70</v>
      </c>
      <c r="G17" s="31"/>
      <c r="H17" s="31"/>
      <c r="I17" s="31"/>
      <c r="J17" s="31"/>
      <c r="K17" s="31"/>
      <c r="L17" s="31"/>
      <c r="M17" s="31"/>
      <c r="N17" s="12"/>
      <c r="O17" s="12"/>
      <c r="P17" s="85" t="s">
        <v>70</v>
      </c>
      <c r="Q17" s="116"/>
      <c r="R17" s="117"/>
      <c r="S17" s="117">
        <v>1000000</v>
      </c>
      <c r="T17" s="117"/>
    </row>
    <row r="18" ht="24.9" customHeight="1" spans="1:20">
      <c r="A18" s="24">
        <v>7</v>
      </c>
      <c r="B18" s="30">
        <v>43846</v>
      </c>
      <c r="C18" s="29">
        <v>2769462.6</v>
      </c>
      <c r="D18" s="34"/>
      <c r="E18" s="38" t="s">
        <v>55</v>
      </c>
      <c r="F18" s="38">
        <v>1.81700770920014e+18</v>
      </c>
      <c r="G18" s="39"/>
      <c r="H18" s="25">
        <v>0.02</v>
      </c>
      <c r="I18" s="31">
        <v>55389</v>
      </c>
      <c r="J18" s="39"/>
      <c r="K18" s="39"/>
      <c r="L18" s="39">
        <v>870</v>
      </c>
      <c r="M18" s="39"/>
      <c r="N18" s="12"/>
      <c r="O18" s="12"/>
      <c r="P18" s="85"/>
      <c r="Q18" s="116"/>
      <c r="R18" s="117"/>
      <c r="S18" s="117"/>
      <c r="T18" s="118"/>
    </row>
    <row r="19" ht="24.9" customHeight="1" spans="1:20">
      <c r="A19" s="26"/>
      <c r="B19" s="30">
        <v>43847</v>
      </c>
      <c r="C19" s="34"/>
      <c r="D19" s="34"/>
      <c r="E19" s="31" t="s">
        <v>61</v>
      </c>
      <c r="F19" s="31" t="s">
        <v>71</v>
      </c>
      <c r="G19" s="39"/>
      <c r="H19" s="28"/>
      <c r="I19" s="31"/>
      <c r="J19" s="39"/>
      <c r="K19" s="39"/>
      <c r="L19" s="39"/>
      <c r="M19" s="39"/>
      <c r="N19" s="12"/>
      <c r="O19" s="12"/>
      <c r="P19" s="85" t="s">
        <v>72</v>
      </c>
      <c r="Q19" s="116"/>
      <c r="R19" s="117"/>
      <c r="S19" s="117">
        <v>200000</v>
      </c>
      <c r="T19" s="118"/>
    </row>
    <row r="20" ht="24.9" customHeight="1" spans="1:20">
      <c r="A20" s="29">
        <v>8</v>
      </c>
      <c r="B20" s="30">
        <v>43851</v>
      </c>
      <c r="C20" s="34"/>
      <c r="D20" s="34"/>
      <c r="E20" s="31" t="s">
        <v>70</v>
      </c>
      <c r="F20" s="31" t="s">
        <v>70</v>
      </c>
      <c r="G20" s="39"/>
      <c r="H20" s="39"/>
      <c r="I20" s="39"/>
      <c r="J20" s="39"/>
      <c r="K20" s="39"/>
      <c r="L20" s="39"/>
      <c r="M20" s="39"/>
      <c r="N20" s="12"/>
      <c r="O20" s="12"/>
      <c r="P20" s="85" t="s">
        <v>70</v>
      </c>
      <c r="Q20" s="116"/>
      <c r="R20" s="117"/>
      <c r="S20" s="117">
        <v>2210000</v>
      </c>
      <c r="T20" s="118"/>
    </row>
    <row r="21" s="2" customFormat="1" ht="24.9" customHeight="1" spans="1:20">
      <c r="A21" s="29">
        <v>9</v>
      </c>
      <c r="B21" s="30">
        <v>44104</v>
      </c>
      <c r="C21" s="40">
        <v>2426847.42</v>
      </c>
      <c r="D21" s="34"/>
      <c r="E21" s="31" t="s">
        <v>70</v>
      </c>
      <c r="F21" s="31" t="s">
        <v>70</v>
      </c>
      <c r="G21" s="39"/>
      <c r="H21" s="41">
        <v>0.02</v>
      </c>
      <c r="I21" s="39">
        <f>C21*H21</f>
        <v>48536.9484</v>
      </c>
      <c r="J21" s="39"/>
      <c r="K21" s="39"/>
      <c r="L21" s="39">
        <v>200</v>
      </c>
      <c r="M21" s="39" t="s">
        <v>73</v>
      </c>
      <c r="N21" s="12"/>
      <c r="O21" s="12"/>
      <c r="P21" s="85" t="s">
        <v>74</v>
      </c>
      <c r="Q21" s="116"/>
      <c r="R21" s="117"/>
      <c r="S21" s="117">
        <v>1000000</v>
      </c>
      <c r="T21" s="118"/>
    </row>
    <row r="22" s="2" customFormat="1" ht="24.9" customHeight="1" spans="1:20">
      <c r="A22" s="29"/>
      <c r="B22" s="30">
        <v>44114</v>
      </c>
      <c r="C22" s="40"/>
      <c r="D22" s="40">
        <v>-500000</v>
      </c>
      <c r="E22" s="31"/>
      <c r="F22" s="31"/>
      <c r="G22" s="39"/>
      <c r="H22" s="41"/>
      <c r="I22" s="39"/>
      <c r="J22" s="39"/>
      <c r="K22" s="39"/>
      <c r="L22" s="39">
        <v>100</v>
      </c>
      <c r="M22" s="39" t="s">
        <v>73</v>
      </c>
      <c r="N22" s="12">
        <v>126333.33</v>
      </c>
      <c r="O22" s="12" t="s">
        <v>75</v>
      </c>
      <c r="P22" s="85" t="s">
        <v>74</v>
      </c>
      <c r="Q22" s="116"/>
      <c r="R22" s="117"/>
      <c r="S22" s="117">
        <v>410000</v>
      </c>
      <c r="T22" s="118"/>
    </row>
    <row r="23" s="2" customFormat="1" ht="24.9" customHeight="1" spans="1:20">
      <c r="A23" s="29"/>
      <c r="B23" s="30">
        <v>44110</v>
      </c>
      <c r="C23" s="40"/>
      <c r="D23" s="40"/>
      <c r="E23" s="31"/>
      <c r="F23" s="31"/>
      <c r="G23" s="39"/>
      <c r="H23" s="41"/>
      <c r="I23" s="39"/>
      <c r="J23" s="39"/>
      <c r="K23" s="39"/>
      <c r="L23" s="39"/>
      <c r="M23" s="39"/>
      <c r="N23" s="12">
        <v>285178.16</v>
      </c>
      <c r="O23" s="12" t="s">
        <v>76</v>
      </c>
      <c r="P23" s="85"/>
      <c r="Q23" s="116"/>
      <c r="R23" s="117"/>
      <c r="S23" s="117"/>
      <c r="T23" s="118"/>
    </row>
    <row r="24" s="2" customFormat="1" ht="24.9" customHeight="1" spans="1:20">
      <c r="A24" s="29">
        <v>10</v>
      </c>
      <c r="B24" s="30">
        <v>44237</v>
      </c>
      <c r="C24" s="40">
        <v>500000</v>
      </c>
      <c r="D24" s="40"/>
      <c r="E24" s="31"/>
      <c r="F24" s="31"/>
      <c r="G24" s="39"/>
      <c r="H24" s="42">
        <v>0.02</v>
      </c>
      <c r="I24" s="61">
        <f>C24*H24</f>
        <v>10000</v>
      </c>
      <c r="J24" s="39"/>
      <c r="K24" s="39"/>
      <c r="L24" s="39">
        <v>2449.5</v>
      </c>
      <c r="M24" s="39"/>
      <c r="N24" s="12"/>
      <c r="O24" s="12"/>
      <c r="P24" s="85" t="s">
        <v>77</v>
      </c>
      <c r="Q24" s="116"/>
      <c r="R24" s="117"/>
      <c r="S24" s="117">
        <v>500000</v>
      </c>
      <c r="T24" s="118"/>
    </row>
    <row r="25" s="2" customFormat="1" ht="24.9" customHeight="1" spans="1:20">
      <c r="A25" s="29">
        <v>11</v>
      </c>
      <c r="B25" s="30">
        <v>44591</v>
      </c>
      <c r="C25" s="40">
        <v>200000</v>
      </c>
      <c r="D25" s="40"/>
      <c r="E25" s="31"/>
      <c r="F25" s="31"/>
      <c r="G25" s="39"/>
      <c r="H25" s="41">
        <v>0.02</v>
      </c>
      <c r="I25" s="39">
        <f>C25*H25</f>
        <v>4000</v>
      </c>
      <c r="J25" s="39"/>
      <c r="K25" s="39"/>
      <c r="L25" s="39">
        <v>100</v>
      </c>
      <c r="M25" s="39" t="s">
        <v>73</v>
      </c>
      <c r="N25" s="12"/>
      <c r="O25" s="12"/>
      <c r="P25" s="85" t="s">
        <v>77</v>
      </c>
      <c r="Q25" s="116"/>
      <c r="R25" s="117"/>
      <c r="S25" s="119">
        <v>200000</v>
      </c>
      <c r="T25" s="118"/>
    </row>
    <row r="26" s="3" customFormat="1" ht="24.9" customHeight="1" spans="1:21">
      <c r="A26" s="43">
        <v>12</v>
      </c>
      <c r="B26" s="44">
        <v>44638</v>
      </c>
      <c r="C26" s="45"/>
      <c r="D26" s="45">
        <v>340000</v>
      </c>
      <c r="E26" s="46" t="s">
        <v>78</v>
      </c>
      <c r="F26" s="47"/>
      <c r="G26" s="48"/>
      <c r="H26" s="49"/>
      <c r="I26" s="48"/>
      <c r="J26" s="48"/>
      <c r="K26" s="48"/>
      <c r="L26" s="86"/>
      <c r="M26" s="48"/>
      <c r="N26" s="87"/>
      <c r="O26" s="87"/>
      <c r="P26" s="88"/>
      <c r="Q26" s="120"/>
      <c r="R26" s="121"/>
      <c r="S26" s="121">
        <v>340000</v>
      </c>
      <c r="T26" s="122"/>
      <c r="U26" s="3" t="s">
        <v>79</v>
      </c>
    </row>
    <row r="27" s="4" customFormat="1" ht="24.9" customHeight="1" spans="1:20">
      <c r="A27" s="50">
        <v>13</v>
      </c>
      <c r="B27" s="51">
        <v>44762</v>
      </c>
      <c r="C27" s="52">
        <v>380000</v>
      </c>
      <c r="D27" s="52"/>
      <c r="E27" s="53" t="s">
        <v>80</v>
      </c>
      <c r="F27" s="54"/>
      <c r="G27" s="55"/>
      <c r="H27" s="56">
        <v>0.02</v>
      </c>
      <c r="I27" s="89">
        <f>C27*H27</f>
        <v>7600</v>
      </c>
      <c r="J27" s="55"/>
      <c r="K27" s="55"/>
      <c r="L27" s="90">
        <v>37000</v>
      </c>
      <c r="M27" s="90" t="s">
        <v>81</v>
      </c>
      <c r="N27" s="91"/>
      <c r="O27" s="91"/>
      <c r="P27" s="92"/>
      <c r="Q27" s="123"/>
      <c r="R27" s="124"/>
      <c r="S27" s="124"/>
      <c r="T27" s="125"/>
    </row>
    <row r="28" s="4" customFormat="1" ht="24.9" customHeight="1" spans="1:20">
      <c r="A28" s="50">
        <v>14</v>
      </c>
      <c r="B28" s="51">
        <v>44826</v>
      </c>
      <c r="C28" s="52"/>
      <c r="D28" s="52">
        <v>-340000</v>
      </c>
      <c r="E28" s="53" t="s">
        <v>82</v>
      </c>
      <c r="F28" s="54"/>
      <c r="G28" s="55"/>
      <c r="H28" s="42"/>
      <c r="I28" s="61"/>
      <c r="J28" s="55"/>
      <c r="K28" s="55"/>
      <c r="L28" s="55"/>
      <c r="M28" s="55"/>
      <c r="N28" s="91"/>
      <c r="O28" s="91"/>
      <c r="P28" s="92" t="s">
        <v>83</v>
      </c>
      <c r="Q28" s="123"/>
      <c r="R28" s="124"/>
      <c r="S28" s="124">
        <f>20740+10540</f>
        <v>31280</v>
      </c>
      <c r="T28" s="125"/>
    </row>
    <row r="29" s="5" customFormat="1" ht="42" customHeight="1" spans="1:21">
      <c r="A29" s="29">
        <v>15</v>
      </c>
      <c r="B29" s="30">
        <v>45326</v>
      </c>
      <c r="C29" s="40">
        <v>500000</v>
      </c>
      <c r="D29" s="40">
        <v>500000</v>
      </c>
      <c r="E29" s="38" t="s">
        <v>84</v>
      </c>
      <c r="F29" s="31" t="s">
        <v>85</v>
      </c>
      <c r="G29" s="39"/>
      <c r="H29" s="56">
        <v>0.02</v>
      </c>
      <c r="I29" s="89">
        <f>C29*H29</f>
        <v>10000</v>
      </c>
      <c r="J29" s="39"/>
      <c r="K29" s="39"/>
      <c r="L29" s="39">
        <v>23000</v>
      </c>
      <c r="M29" s="39" t="s">
        <v>86</v>
      </c>
      <c r="N29" s="70"/>
      <c r="O29" s="70"/>
      <c r="P29" s="93"/>
      <c r="Q29" s="116"/>
      <c r="R29" s="117"/>
      <c r="S29" s="117">
        <v>500000</v>
      </c>
      <c r="T29" s="126"/>
      <c r="U29" s="5" t="s">
        <v>79</v>
      </c>
    </row>
    <row r="30" s="5" customFormat="1" ht="24.9" customHeight="1" spans="1:20">
      <c r="A30" s="57"/>
      <c r="B30" s="58">
        <v>45440</v>
      </c>
      <c r="C30" s="59"/>
      <c r="D30" s="59">
        <v>-366967.24</v>
      </c>
      <c r="E30" s="60"/>
      <c r="F30" s="60" t="s">
        <v>87</v>
      </c>
      <c r="G30" s="61"/>
      <c r="H30" s="42"/>
      <c r="I30" s="61"/>
      <c r="J30" s="61"/>
      <c r="K30" s="61"/>
      <c r="L30" s="61">
        <v>133032.76</v>
      </c>
      <c r="M30" s="61" t="s">
        <v>88</v>
      </c>
      <c r="N30" s="94"/>
      <c r="O30" s="94"/>
      <c r="P30" s="95"/>
      <c r="Q30" s="127"/>
      <c r="R30" s="128"/>
      <c r="S30" s="128"/>
      <c r="T30" s="126"/>
    </row>
    <row r="31" s="5" customFormat="1" ht="24.9" customHeight="1" spans="1:20">
      <c r="A31" s="57"/>
      <c r="B31" s="58">
        <v>45680</v>
      </c>
      <c r="C31" s="59">
        <v>200000</v>
      </c>
      <c r="D31" s="62">
        <v>-133032.76</v>
      </c>
      <c r="E31" s="60"/>
      <c r="F31" s="60" t="s">
        <v>87</v>
      </c>
      <c r="G31" s="61"/>
      <c r="H31" s="42">
        <v>0.02</v>
      </c>
      <c r="I31" s="61">
        <f>C31*H31</f>
        <v>4000</v>
      </c>
      <c r="J31" s="61"/>
      <c r="K31" s="61"/>
      <c r="L31" s="61">
        <v>71451.47</v>
      </c>
      <c r="M31" s="96" t="s">
        <v>89</v>
      </c>
      <c r="N31" s="94"/>
      <c r="O31" s="94"/>
      <c r="P31" s="95"/>
      <c r="Q31" s="127"/>
      <c r="R31" s="128"/>
      <c r="S31" s="128"/>
      <c r="T31" s="126"/>
    </row>
    <row r="32" s="5" customFormat="1" ht="24.9" customHeight="1" spans="1:20">
      <c r="A32" s="57"/>
      <c r="B32" s="58">
        <v>45698</v>
      </c>
      <c r="C32" s="59"/>
      <c r="D32" s="59"/>
      <c r="E32" s="60"/>
      <c r="F32" s="60"/>
      <c r="G32" s="61"/>
      <c r="H32" s="42">
        <v>0.02</v>
      </c>
      <c r="I32" s="61">
        <v>4000</v>
      </c>
      <c r="J32" s="61" t="s">
        <v>90</v>
      </c>
      <c r="K32" s="61"/>
      <c r="L32" s="61"/>
      <c r="M32" s="61"/>
      <c r="N32" s="94"/>
      <c r="O32" s="94"/>
      <c r="P32" s="95"/>
      <c r="Q32" s="127"/>
      <c r="R32" s="128"/>
      <c r="S32" s="128"/>
      <c r="T32" s="126"/>
    </row>
    <row r="33" s="5" customFormat="1" ht="24.9" customHeight="1" spans="1:20">
      <c r="A33" s="57"/>
      <c r="B33" s="58"/>
      <c r="C33" s="59"/>
      <c r="D33" s="59"/>
      <c r="E33" s="60"/>
      <c r="F33" s="60"/>
      <c r="G33" s="61"/>
      <c r="H33" s="42"/>
      <c r="I33" s="61"/>
      <c r="J33" s="61"/>
      <c r="K33" s="61"/>
      <c r="L33" s="61"/>
      <c r="M33" s="61"/>
      <c r="N33" s="94"/>
      <c r="O33" s="94"/>
      <c r="P33" s="95"/>
      <c r="Q33" s="127"/>
      <c r="R33" s="128"/>
      <c r="S33" s="128"/>
      <c r="T33" s="126"/>
    </row>
    <row r="34" s="5" customFormat="1" ht="24.9" customHeight="1" spans="1:20">
      <c r="A34" s="57"/>
      <c r="B34" s="58"/>
      <c r="C34" s="59"/>
      <c r="D34" s="59"/>
      <c r="E34" s="60"/>
      <c r="F34" s="60"/>
      <c r="G34" s="61"/>
      <c r="H34" s="42"/>
      <c r="I34" s="61"/>
      <c r="J34" s="61"/>
      <c r="K34" s="61"/>
      <c r="L34" s="61"/>
      <c r="M34" s="61"/>
      <c r="N34" s="94"/>
      <c r="O34" s="94"/>
      <c r="P34" s="95"/>
      <c r="Q34" s="127"/>
      <c r="R34" s="128"/>
      <c r="S34" s="128"/>
      <c r="T34" s="126"/>
    </row>
    <row r="35" ht="24.9" customHeight="1" spans="1:20">
      <c r="A35" s="29"/>
      <c r="B35" s="58"/>
      <c r="C35" s="34"/>
      <c r="D35" s="34"/>
      <c r="E35" s="61"/>
      <c r="F35" s="60"/>
      <c r="G35" s="39"/>
      <c r="H35" s="39"/>
      <c r="I35" s="39"/>
      <c r="J35" s="39"/>
      <c r="K35" s="39"/>
      <c r="L35" s="39"/>
      <c r="M35" s="39"/>
      <c r="N35" s="12"/>
      <c r="O35" s="12"/>
      <c r="P35" s="95"/>
      <c r="Q35" s="127"/>
      <c r="R35" s="128"/>
      <c r="S35" s="128"/>
      <c r="T35" s="118"/>
    </row>
    <row r="36" ht="30" customHeight="1" spans="1:21">
      <c r="A36" s="9" t="s">
        <v>91</v>
      </c>
      <c r="B36" s="9"/>
      <c r="C36" s="63">
        <f>SUM(C8:C35)</f>
        <v>13341282.99</v>
      </c>
      <c r="D36" s="63">
        <f t="shared" ref="D36:O36" si="0">SUM(D8:D35)</f>
        <v>0</v>
      </c>
      <c r="E36" s="63">
        <f t="shared" si="0"/>
        <v>0</v>
      </c>
      <c r="F36" s="63"/>
      <c r="G36" s="63">
        <f t="shared" si="0"/>
        <v>0</v>
      </c>
      <c r="H36" s="63"/>
      <c r="I36" s="97">
        <f t="shared" si="0"/>
        <v>143525.9484</v>
      </c>
      <c r="J36" s="63">
        <f t="shared" si="0"/>
        <v>0</v>
      </c>
      <c r="K36" s="63">
        <f t="shared" si="0"/>
        <v>0</v>
      </c>
      <c r="L36" s="63">
        <f t="shared" si="0"/>
        <v>268203.73</v>
      </c>
      <c r="M36" s="63">
        <f t="shared" si="0"/>
        <v>0</v>
      </c>
      <c r="N36" s="63">
        <f t="shared" si="0"/>
        <v>1043311.49</v>
      </c>
      <c r="O36" s="63">
        <f t="shared" si="0"/>
        <v>0</v>
      </c>
      <c r="P36" s="85"/>
      <c r="Q36" s="129"/>
      <c r="R36" s="130"/>
      <c r="S36" s="131">
        <f>SUM(S8:S35)</f>
        <v>11955154.32</v>
      </c>
      <c r="T36" s="132">
        <f>C36+D36-I36-K36-L36-N36-S36</f>
        <v>-68912.4984000009</v>
      </c>
      <c r="U36" s="133"/>
    </row>
    <row r="37" ht="30" customHeight="1" spans="1:20">
      <c r="A37" s="9" t="s">
        <v>92</v>
      </c>
      <c r="B37" s="9"/>
      <c r="C37" s="9" t="s">
        <v>93</v>
      </c>
      <c r="D37" s="9"/>
      <c r="E37" s="9"/>
      <c r="F37" s="64">
        <f>P37</f>
        <v>20740</v>
      </c>
      <c r="G37" s="65"/>
      <c r="H37" s="65"/>
      <c r="I37" s="65"/>
      <c r="J37" s="65"/>
      <c r="K37" s="98"/>
      <c r="L37" s="99" t="s">
        <v>94</v>
      </c>
      <c r="M37" s="100"/>
      <c r="N37" s="100"/>
      <c r="O37" s="20" t="s">
        <v>95</v>
      </c>
      <c r="P37" s="101">
        <v>20740</v>
      </c>
      <c r="Q37" s="101"/>
      <c r="R37" s="101"/>
      <c r="S37" s="101"/>
      <c r="T37" s="101"/>
    </row>
    <row r="38" ht="30" customHeight="1" spans="1:20">
      <c r="A38" s="9"/>
      <c r="B38" s="9"/>
      <c r="C38" s="9" t="s">
        <v>96</v>
      </c>
      <c r="D38" s="9"/>
      <c r="E38" s="9"/>
      <c r="F38" s="64">
        <v>0</v>
      </c>
      <c r="G38" s="65"/>
      <c r="H38" s="65"/>
      <c r="I38" s="65"/>
      <c r="J38" s="65"/>
      <c r="K38" s="98"/>
      <c r="L38" s="102"/>
      <c r="M38" s="103"/>
      <c r="N38" s="103"/>
      <c r="O38" s="20" t="s">
        <v>97</v>
      </c>
      <c r="P38" s="104" t="str">
        <f>SUBSTITUTE(SUBSTITUTE(TEXT(INT(P37),"[DBNum2][$-804]G/通用格式元"&amp;IF(INT(F45)=F45,"整",""))&amp;TEXT(MID(F45,FIND(".",F45&amp;".0")+1,1),"[DBNum2][$-804]G/通用格式角")&amp;TEXT(MID(F45,FIND(".",F45&amp;".0")+2,1),"[DBNum2][$-804]G/通用格式分"),"零角","零"),"零分","")</f>
        <v>贰万零柒佰肆拾元整</v>
      </c>
      <c r="Q38" s="104"/>
      <c r="R38" s="104"/>
      <c r="S38" s="104"/>
      <c r="T38" s="104"/>
    </row>
    <row r="40" spans="20:20">
      <c r="T40" s="7"/>
    </row>
    <row r="43" ht="13.5" spans="2:2">
      <c r="B43" s="66"/>
    </row>
  </sheetData>
  <mergeCells count="7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E10:F10"/>
    <mergeCell ref="A36:B36"/>
    <mergeCell ref="C37:E37"/>
    <mergeCell ref="F37:K37"/>
    <mergeCell ref="P37:T37"/>
    <mergeCell ref="C38:E38"/>
    <mergeCell ref="F38:K38"/>
    <mergeCell ref="P38:T38"/>
    <mergeCell ref="A5:A7"/>
    <mergeCell ref="A8:A9"/>
    <mergeCell ref="A10:A11"/>
    <mergeCell ref="A12:A13"/>
    <mergeCell ref="A14:A15"/>
    <mergeCell ref="A18:A19"/>
    <mergeCell ref="B8:B9"/>
    <mergeCell ref="C8:C9"/>
    <mergeCell ref="D8:D9"/>
    <mergeCell ref="E8:E9"/>
    <mergeCell ref="F8:F9"/>
    <mergeCell ref="G8:G9"/>
    <mergeCell ref="H8:H9"/>
    <mergeCell ref="H12:H13"/>
    <mergeCell ref="H14:H15"/>
    <mergeCell ref="H18:H19"/>
    <mergeCell ref="J8:J9"/>
    <mergeCell ref="J12:J13"/>
    <mergeCell ref="J14:J15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37:B38"/>
    <mergeCell ref="L37:N38"/>
  </mergeCells>
  <printOptions horizontalCentered="1" verticalCentered="1"/>
  <pageMargins left="0" right="0" top="0" bottom="0" header="0" footer="0"/>
  <pageSetup paperSize="9" scale="9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2017-01-14T04:48:00Z</dcterms:created>
  <dcterms:modified xsi:type="dcterms:W3CDTF">2025-02-20T08:26:21Z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1B421DA9AD60442B99B8FA09E71FB8EA_13</vt:lpwstr>
  </property>
</Properties>
</file>