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9" sheetId="1" r:id="rId1"/>
    <sheet name="10" sheetId="2" r:id="rId2"/>
  </sheets>
  <calcPr calcId="144525"/>
</workbook>
</file>

<file path=xl/sharedStrings.xml><?xml version="1.0" encoding="utf-8"?>
<sst xmlns="http://schemas.openxmlformats.org/spreadsheetml/2006/main" count="220" uniqueCount="85">
  <si>
    <t xml:space="preserve">工程款支付证书 </t>
  </si>
  <si>
    <t>工程名称</t>
  </si>
  <si>
    <t>利川市文斗乡堡上大桥及接线工程</t>
  </si>
  <si>
    <t>建设单位</t>
  </si>
  <si>
    <t>利川市交通运输局</t>
  </si>
  <si>
    <t>ERP编号</t>
  </si>
  <si>
    <t>档案编号</t>
  </si>
  <si>
    <t>CD2018-024</t>
  </si>
  <si>
    <t>合同金额</t>
  </si>
  <si>
    <t>中标时间</t>
  </si>
  <si>
    <t>2018.7.2</t>
  </si>
  <si>
    <t>已提供工程资料</t>
  </si>
  <si>
    <t>中标通知书、施工合同</t>
  </si>
  <si>
    <t>保存地址</t>
  </si>
  <si>
    <t>庐江</t>
  </si>
  <si>
    <t>责任单位</t>
  </si>
  <si>
    <t>第五大区湖北省</t>
  </si>
  <si>
    <t>决算金额</t>
  </si>
  <si>
    <t>决算时间</t>
  </si>
  <si>
    <t>项目部印章</t>
  </si>
  <si>
    <t>有</t>
  </si>
  <si>
    <t>施工人</t>
  </si>
  <si>
    <t>张富   15327031666</t>
  </si>
  <si>
    <t>区域责任人</t>
  </si>
  <si>
    <t>孙健</t>
  </si>
  <si>
    <t>省办负责人</t>
  </si>
  <si>
    <t>李湘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</si>
  <si>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</si>
  <si>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</si>
  <si>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</si>
  <si>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</si>
  <si>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</si>
  <si>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</si>
  <si>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</si>
  <si>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</si>
  <si>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</si>
  <si>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</si>
  <si>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</si>
  <si>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</si>
  <si>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</si>
  <si>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</si>
  <si>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</si>
  <si>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</si>
  <si>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</si>
  <si>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</si>
  <si>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</si>
  <si>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</si>
  <si>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</si>
  <si>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</si>
  <si>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</si>
  <si>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</si>
  <si>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</si>
  <si>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</si>
  <si>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</si>
  <si>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</si>
  <si>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分公司</t>
  </si>
  <si>
    <t>1817007709200145309</t>
  </si>
  <si>
    <t>进度款2%（已交公司曹飞燕）</t>
  </si>
  <si>
    <t>累计自动扣税</t>
  </si>
  <si>
    <t>前期支付</t>
  </si>
  <si>
    <t>向公司借款</t>
  </si>
  <si>
    <t>工行利川市支行营业部</t>
  </si>
  <si>
    <t>张富</t>
  </si>
  <si>
    <t>进度款2%（已交公司孙会计）</t>
  </si>
  <si>
    <t>中国银行利川市支行</t>
  </si>
  <si>
    <t>5781 6527 7131</t>
  </si>
  <si>
    <t>利川市米兰建材商行</t>
  </si>
  <si>
    <t>建行利川市支行营业部</t>
  </si>
  <si>
    <t>4205 0172 6108 0000 0639</t>
  </si>
  <si>
    <t>恩施州祥宏商贸有限责任公司</t>
  </si>
  <si>
    <t>明细见附件</t>
  </si>
  <si>
    <t>6222 0818 1700 0262 603</t>
  </si>
  <si>
    <t>李平江</t>
  </si>
  <si>
    <t>财务手续费</t>
  </si>
  <si>
    <t>利川市祥瑞市政建设有限公司</t>
  </si>
  <si>
    <t>扣2019年借款利息</t>
  </si>
  <si>
    <t>当地税务自动扣税</t>
  </si>
  <si>
    <t>湖北智网博建设工程有限公司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</si>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</sst>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</numFmts>
  <fonts count="34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1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2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9" borderId="2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32" fillId="22" borderId="2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0">
      <protection locked="0"/>
    </xf>
  </cellStyleXfs>
  <cellXfs count="10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9" fontId="4" fillId="2" borderId="6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9" fontId="4" fillId="2" borderId="7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9" xfId="50" applyNumberFormat="1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7" xfId="50" applyNumberFormat="1" applyFont="1" applyFill="1" applyBorder="1" applyAlignment="1" applyProtection="1">
      <alignment horizontal="center" vertical="center" wrapText="1" shrinkToFit="1"/>
    </xf>
    <xf numFmtId="179" fontId="6" fillId="2" borderId="7" xfId="50" applyNumberFormat="1" applyFont="1" applyFill="1" applyBorder="1" applyAlignment="1" applyProtection="1">
      <alignment horizontal="center" vertical="center" wrapText="1" shrinkToFit="1"/>
    </xf>
    <xf numFmtId="176" fontId="1" fillId="2" borderId="10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176" fontId="1" fillId="2" borderId="2" xfId="50" applyNumberFormat="1" applyFont="1" applyFill="1" applyBorder="1" applyAlignment="1" applyProtection="1">
      <alignment vertical="center" shrinkToFi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0" fontId="1" fillId="2" borderId="2" xfId="50" applyNumberFormat="1" applyFont="1" applyFill="1" applyBorder="1" applyAlignment="1" applyProtection="1">
      <alignment vertical="center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shrinkToFi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shrinkToFit="1"/>
    </xf>
    <xf numFmtId="176" fontId="2" fillId="2" borderId="2" xfId="50" applyNumberFormat="1" applyFont="1" applyFill="1" applyBorder="1" applyAlignment="1" applyProtection="1">
      <alignment vertical="center" shrinkToFit="1"/>
    </xf>
    <xf numFmtId="10" fontId="2" fillId="2" borderId="2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8" fillId="2" borderId="3" xfId="50" applyNumberFormat="1" applyFont="1" applyFill="1" applyBorder="1" applyAlignment="1" applyProtection="1">
      <alignment horizontal="center" vertical="center" shrinkToFit="1"/>
    </xf>
    <xf numFmtId="176" fontId="8" fillId="2" borderId="5" xfId="50" applyNumberFormat="1" applyFont="1" applyFill="1" applyBorder="1" applyAlignment="1" applyProtection="1">
      <alignment horizontal="center" vertical="center" shrinkToFi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3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4" fillId="2" borderId="6" xfId="50" applyNumberFormat="1" applyFont="1" applyFill="1" applyBorder="1" applyAlignment="1" applyProtection="1">
      <alignment horizontal="center" vertical="center" wrapText="1" shrinkToFit="1"/>
    </xf>
    <xf numFmtId="176" fontId="4" fillId="2" borderId="6" xfId="50" applyNumberFormat="1" applyFont="1" applyFill="1" applyBorder="1" applyAlignment="1" applyProtection="1">
      <alignment horizontal="center" vertical="center" shrinkToFit="1"/>
    </xf>
    <xf numFmtId="176" fontId="9" fillId="2" borderId="6" xfId="50" applyNumberFormat="1" applyFont="1" applyFill="1" applyBorder="1" applyAlignment="1" applyProtection="1">
      <alignment horizontal="center" vertical="center" shrinkToFit="1"/>
    </xf>
    <xf numFmtId="176" fontId="4" fillId="2" borderId="7" xfId="50" applyNumberFormat="1" applyFont="1" applyFill="1" applyBorder="1" applyAlignment="1" applyProtection="1">
      <alignment horizontal="center" vertical="center" wrapText="1" shrinkToFit="1"/>
    </xf>
    <xf numFmtId="176" fontId="4" fillId="2" borderId="7" xfId="50" applyNumberFormat="1" applyFont="1" applyFill="1" applyBorder="1" applyAlignment="1" applyProtection="1">
      <alignment horizontal="center" vertical="center" shrinkToFit="1"/>
    </xf>
    <xf numFmtId="176" fontId="9" fillId="2" borderId="7" xfId="50" applyNumberFormat="1" applyFont="1" applyFill="1" applyBorder="1" applyAlignment="1" applyProtection="1">
      <alignment horizontal="center" vertical="center" shrinkToFit="1"/>
    </xf>
    <xf numFmtId="176" fontId="1" fillId="2" borderId="11" xfId="50" applyNumberFormat="1" applyFont="1" applyFill="1" applyBorder="1" applyAlignment="1" applyProtection="1">
      <alignment horizontal="center" vertical="center" shrinkToFit="1"/>
    </xf>
    <xf numFmtId="176" fontId="1" fillId="2" borderId="12" xfId="50" applyNumberFormat="1" applyFont="1" applyFill="1" applyBorder="1" applyAlignment="1" applyProtection="1">
      <alignment horizontal="center" vertical="center" shrinkToFit="1"/>
    </xf>
    <xf numFmtId="176" fontId="1" fillId="2" borderId="1" xfId="50" applyNumberFormat="1" applyFont="1" applyFill="1" applyBorder="1" applyAlignment="1" applyProtection="1">
      <alignment horizontal="center" vertical="center" shrinkToFit="1"/>
    </xf>
    <xf numFmtId="176" fontId="1" fillId="2" borderId="13" xfId="50" applyNumberFormat="1" applyFont="1" applyFill="1" applyBorder="1" applyAlignment="1" applyProtection="1">
      <alignment horizontal="center" vertical="center" shrinkToFit="1"/>
    </xf>
    <xf numFmtId="0" fontId="0" fillId="0" borderId="0" xfId="0" applyFont="1">
      <alignment vertical="center"/>
    </xf>
    <xf numFmtId="176" fontId="4" fillId="2" borderId="6" xfId="50" applyNumberFormat="1" applyFont="1" applyFill="1" applyBorder="1" applyAlignment="1" applyProtection="1">
      <alignment horizontal="center" vertical="center" wrapText="1"/>
    </xf>
    <xf numFmtId="176" fontId="9" fillId="2" borderId="2" xfId="50" applyNumberFormat="1" applyFont="1" applyFill="1" applyBorder="1" applyAlignment="1" applyProtection="1">
      <alignment horizontal="center" vertical="center" wrapText="1"/>
    </xf>
    <xf numFmtId="176" fontId="9" fillId="2" borderId="6" xfId="50" applyNumberFormat="1" applyFont="1" applyFill="1" applyBorder="1" applyAlignment="1" applyProtection="1">
      <alignment horizontal="center" vertical="center" wrapText="1"/>
    </xf>
    <xf numFmtId="2" fontId="7" fillId="3" borderId="2" xfId="50" applyNumberFormat="1" applyFont="1" applyFill="1" applyBorder="1" applyAlignment="1" applyProtection="1">
      <alignment horizontal="center" vertical="center" wrapText="1"/>
    </xf>
    <xf numFmtId="176" fontId="8" fillId="2" borderId="4" xfId="50" applyNumberFormat="1" applyFont="1" applyFill="1" applyBorder="1" applyAlignment="1" applyProtection="1">
      <alignment horizontal="center" vertical="center" shrinkToFit="1"/>
    </xf>
    <xf numFmtId="0" fontId="4" fillId="2" borderId="9" xfId="50" applyFont="1" applyFill="1" applyBorder="1" applyAlignment="1" applyProtection="1">
      <alignment horizontal="center" vertical="center" wrapText="1"/>
    </xf>
    <xf numFmtId="0" fontId="4" fillId="2" borderId="11" xfId="50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shrinkToFit="1"/>
    </xf>
    <xf numFmtId="0" fontId="4" fillId="2" borderId="10" xfId="50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76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6" xfId="19" applyFont="1" applyFill="1" applyBorder="1" applyAlignment="1" applyProtection="1">
      <alignment horizontal="center" vertical="center" wrapText="1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6" xfId="50" applyNumberFormat="1" applyFont="1" applyFill="1" applyBorder="1" applyAlignment="1" applyProtection="1">
      <alignment horizontal="right" vertical="center" shrinkToFit="1"/>
    </xf>
    <xf numFmtId="9" fontId="2" fillId="2" borderId="6" xfId="19" applyFont="1" applyFill="1" applyBorder="1" applyAlignment="1" applyProtection="1">
      <alignment horizontal="center" vertical="center" wrapText="1"/>
    </xf>
    <xf numFmtId="176" fontId="2" fillId="2" borderId="6" xfId="50" applyNumberFormat="1" applyFont="1" applyFill="1" applyBorder="1" applyAlignment="1" applyProtection="1">
      <alignment horizontal="center" vertical="center" shrinkToFit="1"/>
    </xf>
    <xf numFmtId="176" fontId="2" fillId="2" borderId="6" xfId="50" applyNumberFormat="1" applyFont="1" applyFill="1" applyBorder="1" applyAlignment="1" applyProtection="1">
      <alignment horizontal="right" vertical="center" shrinkToFit="1"/>
    </xf>
    <xf numFmtId="0" fontId="1" fillId="2" borderId="6" xfId="50" applyFont="1" applyFill="1" applyBorder="1" applyAlignment="1" applyProtection="1">
      <alignment horizontal="center" vertical="center" shrinkToFit="1"/>
    </xf>
    <xf numFmtId="176" fontId="1" fillId="2" borderId="6" xfId="50" applyNumberFormat="1" applyFont="1" applyFill="1" applyBorder="1" applyAlignment="1" applyProtection="1">
      <alignment horizontal="center" vertical="center"/>
    </xf>
    <xf numFmtId="176" fontId="11" fillId="3" borderId="6" xfId="50" applyNumberFormat="1" applyFont="1" applyFill="1" applyBorder="1" applyAlignment="1" applyProtection="1">
      <alignment horizontal="right" vertical="center" shrinkToFit="1"/>
    </xf>
    <xf numFmtId="176" fontId="11" fillId="2" borderId="6" xfId="50" applyNumberFormat="1" applyFont="1" applyFill="1" applyBorder="1" applyAlignment="1" applyProtection="1">
      <alignment horizontal="right" vertical="center" shrinkToFit="1"/>
    </xf>
    <xf numFmtId="0" fontId="1" fillId="2" borderId="6" xfId="5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243884</xdr:colOff>
      <xdr:row>7</xdr:row>
      <xdr:rowOff>75604</xdr:rowOff>
    </xdr:from>
    <xdr:to>
      <xdr:col>28</xdr:col>
      <xdr:colOff>45852</xdr:colOff>
      <xdr:row>17</xdr:row>
      <xdr:rowOff>214937</xdr:rowOff>
    </xdr:to>
    <xdr:pic>
      <xdr:nvPicPr>
        <xdr:cNvPr id="2" name="图片 1" descr="G[S5}XJ]{_BR_}$YV2[2(3D"/>
        <xdr:cNvPicPr/>
      </xdr:nvPicPr>
      <xdr:blipFill>
        <a:blip r:embed="rId1"/>
        <a:srcRect/>
        <a:stretch>
          <a:fillRect/>
        </a:stretch>
      </xdr:blipFill>
      <xdr:spPr>
        <a:xfrm>
          <a:off x="15718155" y="2517775"/>
          <a:ext cx="5288280" cy="34690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191086</xdr:colOff>
      <xdr:row>32</xdr:row>
      <xdr:rowOff>0</xdr:rowOff>
    </xdr:from>
    <xdr:to>
      <xdr:col>5</xdr:col>
      <xdr:colOff>1601866</xdr:colOff>
      <xdr:row>56</xdr:row>
      <xdr:rowOff>0</xdr:rowOff>
    </xdr:to>
    <xdr:pic>
      <xdr:nvPicPr>
        <xdr:cNvPr id="3" name="图片 2" descr="G[S5}XJ]{_BR_}$YV2[2(3D"/>
        <xdr:cNvPicPr/>
      </xdr:nvPicPr>
      <xdr:blipFill>
        <a:blip r:embed="rId2"/>
        <a:srcRect/>
        <a:stretch>
          <a:fillRect/>
        </a:stretch>
      </xdr:blipFill>
      <xdr:spPr>
        <a:xfrm>
          <a:off x="190500" y="10536555"/>
          <a:ext cx="3801745" cy="3457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1562400</xdr:colOff>
      <xdr:row>34</xdr:row>
      <xdr:rowOff>25114</xdr:rowOff>
    </xdr:from>
    <xdr:to>
      <xdr:col>10</xdr:col>
      <xdr:colOff>441978</xdr:colOff>
      <xdr:row>55</xdr:row>
      <xdr:rowOff>101575</xdr:rowOff>
    </xdr:to>
    <xdr:pic>
      <xdr:nvPicPr>
        <xdr:cNvPr id="4" name="图片 3" descr="G[S5}XJ]{_BR_}$YV2[2(3D"/>
        <xdr:cNvPicPr/>
      </xdr:nvPicPr>
      <xdr:blipFill>
        <a:blip r:embed="rId3"/>
        <a:srcRect/>
        <a:stretch>
          <a:fillRect/>
        </a:stretch>
      </xdr:blipFill>
      <xdr:spPr>
        <a:xfrm>
          <a:off x="3992245" y="10847070"/>
          <a:ext cx="2882265" cy="3105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85692</xdr:colOff>
      <xdr:row>57</xdr:row>
      <xdr:rowOff>88738</xdr:rowOff>
    </xdr:from>
    <xdr:to>
      <xdr:col>5</xdr:col>
      <xdr:colOff>1172380</xdr:colOff>
      <xdr:row>82</xdr:row>
      <xdr:rowOff>25114</xdr:rowOff>
    </xdr:to>
    <xdr:pic>
      <xdr:nvPicPr>
        <xdr:cNvPr id="5" name="图片 4" descr="G[S5}XJ]{_BR_}$YV2[2(3D"/>
        <xdr:cNvPicPr/>
      </xdr:nvPicPr>
      <xdr:blipFill>
        <a:blip r:embed="rId4"/>
        <a:srcRect/>
        <a:stretch>
          <a:fillRect/>
        </a:stretch>
      </xdr:blipFill>
      <xdr:spPr>
        <a:xfrm>
          <a:off x="85090" y="14225270"/>
          <a:ext cx="3907155" cy="3508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2277745</xdr:colOff>
      <xdr:row>31</xdr:row>
      <xdr:rowOff>9525</xdr:rowOff>
    </xdr:from>
    <xdr:to>
      <xdr:col>15</xdr:col>
      <xdr:colOff>489585</xdr:colOff>
      <xdr:row>69</xdr:row>
      <xdr:rowOff>43815</xdr:rowOff>
    </xdr:to>
    <xdr:pic>
      <xdr:nvPicPr>
        <xdr:cNvPr id="6" name="图片 5" descr="H5}UQHH7C3C(7E9NU4PGI2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92245" y="10403205"/>
          <a:ext cx="7094855" cy="549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243884</xdr:colOff>
      <xdr:row>7</xdr:row>
      <xdr:rowOff>75604</xdr:rowOff>
    </xdr:from>
    <xdr:to>
      <xdr:col>28</xdr:col>
      <xdr:colOff>45852</xdr:colOff>
      <xdr:row>17</xdr:row>
      <xdr:rowOff>214937</xdr:rowOff>
    </xdr:to>
    <xdr:pic>
      <xdr:nvPicPr>
        <xdr:cNvPr id="2" name="图片 1" descr="G[S5}XJ]{_BR_}$YV2[2(3D"/>
        <xdr:cNvPicPr/>
      </xdr:nvPicPr>
      <xdr:blipFill>
        <a:blip r:embed="rId1"/>
        <a:srcRect/>
        <a:stretch>
          <a:fillRect/>
        </a:stretch>
      </xdr:blipFill>
      <xdr:spPr>
        <a:xfrm>
          <a:off x="19959320" y="2517775"/>
          <a:ext cx="5288280" cy="34690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595431</xdr:colOff>
      <xdr:row>29</xdr:row>
      <xdr:rowOff>63065</xdr:rowOff>
    </xdr:from>
    <xdr:to>
      <xdr:col>8</xdr:col>
      <xdr:colOff>543176</xdr:colOff>
      <xdr:row>53</xdr:row>
      <xdr:rowOff>12278</xdr:rowOff>
    </xdr:to>
    <xdr:pic>
      <xdr:nvPicPr>
        <xdr:cNvPr id="3" name="图片 5" descr="U%PMDS}`SM%HTOHI9L@WO(P"/>
        <xdr:cNvPicPr/>
      </xdr:nvPicPr>
      <xdr:blipFill>
        <a:blip r:embed="rId2"/>
        <a:srcRect/>
        <a:stretch>
          <a:fillRect/>
        </a:stretch>
      </xdr:blipFill>
      <xdr:spPr>
        <a:xfrm>
          <a:off x="840105" y="9650730"/>
          <a:ext cx="7541260" cy="340677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6"/>
  <sheetViews>
    <sheetView tabSelected="1" workbookViewId="0">
      <pane ySplit="7" topLeftCell="A25" activePane="bottomLeft" state="frozen"/>
      <selection/>
      <selection pane="bottomLeft" activeCell="C8" sqref="C8:C28"/>
    </sheetView>
  </sheetViews>
  <sheetFormatPr defaultColWidth="9" defaultRowHeight="11.25"/>
  <cols>
    <col min="1" max="1" width="3.21666666666667" style="1" customWidth="1"/>
    <col min="2" max="2" width="7.88333333333333" style="4" customWidth="1"/>
    <col min="3" max="3" width="15.1083333333333" style="1" customWidth="1"/>
    <col min="4" max="4" width="8.55833333333333" style="1" customWidth="1"/>
    <col min="5" max="5" width="6.5" style="5" customWidth="1"/>
    <col min="6" max="6" width="11.125" style="5" customWidth="1"/>
    <col min="7" max="7" width="4.25" style="5" customWidth="1"/>
    <col min="8" max="8" width="7.44166666666667" style="5" customWidth="1"/>
    <col min="9" max="9" width="10.3333333333333" style="5" customWidth="1"/>
    <col min="10" max="10" width="10" style="5" customWidth="1"/>
    <col min="11" max="12" width="9.44166666666667" style="5" customWidth="1"/>
    <col min="13" max="13" width="11.3333333333333" style="5" customWidth="1"/>
    <col min="14" max="14" width="13.3333333333333" style="5" customWidth="1"/>
    <col min="15" max="15" width="11.1083333333333" style="4" customWidth="1"/>
    <col min="16" max="16" width="10.125" style="5" customWidth="1"/>
    <col min="17" max="17" width="12.775" style="1" customWidth="1"/>
    <col min="18" max="18" width="9.10833333333333" style="5" customWidth="1"/>
    <col min="19" max="19" width="16.1083333333333" style="5" customWidth="1"/>
    <col min="20" max="20" width="15.8833333333333" style="1" customWidth="1"/>
    <col min="21" max="16384" width="9" style="1"/>
  </cols>
  <sheetData>
    <row r="1" s="1" customFormat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50"/>
      <c r="J2" s="8" t="s">
        <v>4</v>
      </c>
      <c r="K2" s="8"/>
      <c r="L2" s="8"/>
      <c r="M2" s="8"/>
      <c r="N2" s="51" t="s">
        <v>5</v>
      </c>
      <c r="O2" s="51"/>
      <c r="P2" s="52">
        <v>9986</v>
      </c>
      <c r="Q2" s="56" t="s">
        <v>6</v>
      </c>
      <c r="R2" s="56"/>
      <c r="S2" s="79" t="s">
        <v>7</v>
      </c>
      <c r="T2" s="79"/>
    </row>
    <row r="3" s="1" customFormat="1" ht="27.9" customHeight="1" spans="1:22">
      <c r="A3" s="7" t="s">
        <v>8</v>
      </c>
      <c r="B3" s="7"/>
      <c r="C3" s="10">
        <v>14737998.95</v>
      </c>
      <c r="D3" s="10"/>
      <c r="E3" s="10"/>
      <c r="F3" s="10" t="s">
        <v>9</v>
      </c>
      <c r="G3" s="11" t="s">
        <v>10</v>
      </c>
      <c r="H3" s="7" t="s">
        <v>11</v>
      </c>
      <c r="I3" s="7"/>
      <c r="J3" s="27" t="s">
        <v>12</v>
      </c>
      <c r="K3" s="27"/>
      <c r="L3" s="27"/>
      <c r="M3" s="27"/>
      <c r="N3" s="7" t="s">
        <v>13</v>
      </c>
      <c r="O3" s="7"/>
      <c r="P3" s="27" t="s">
        <v>14</v>
      </c>
      <c r="Q3" s="80" t="s">
        <v>15</v>
      </c>
      <c r="R3" s="81"/>
      <c r="S3" s="82" t="s">
        <v>16</v>
      </c>
      <c r="T3" s="82"/>
      <c r="V3"/>
    </row>
    <row r="4" s="1" customFormat="1" ht="27.9" customHeight="1" spans="1:20">
      <c r="A4" s="7" t="s">
        <v>17</v>
      </c>
      <c r="B4" s="7"/>
      <c r="C4" s="12"/>
      <c r="D4" s="12"/>
      <c r="E4" s="12"/>
      <c r="F4" s="10" t="s">
        <v>18</v>
      </c>
      <c r="G4" s="13"/>
      <c r="H4" s="7" t="s">
        <v>19</v>
      </c>
      <c r="I4" s="7"/>
      <c r="J4" s="27" t="s">
        <v>20</v>
      </c>
      <c r="K4" s="27"/>
      <c r="L4" s="27"/>
      <c r="M4" s="27"/>
      <c r="N4" s="7" t="s">
        <v>21</v>
      </c>
      <c r="O4" s="7"/>
      <c r="P4" s="53" t="s">
        <v>22</v>
      </c>
      <c r="Q4" s="10" t="s">
        <v>23</v>
      </c>
      <c r="R4" s="53" t="s">
        <v>24</v>
      </c>
      <c r="S4" s="83" t="s">
        <v>25</v>
      </c>
      <c r="T4" s="84" t="s">
        <v>26</v>
      </c>
    </row>
    <row r="5" s="1" customFormat="1" ht="27.9" customHeight="1" spans="1:20">
      <c r="A5" s="7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54" t="s">
        <v>33</v>
      </c>
      <c r="Q5" s="85"/>
      <c r="R5" s="85"/>
      <c r="S5" s="83" t="s">
        <v>34</v>
      </c>
      <c r="T5" s="86" t="s">
        <v>35</v>
      </c>
    </row>
    <row r="6" s="1" customFormat="1" ht="27.9" customHeight="1" spans="1:20">
      <c r="A6" s="7"/>
      <c r="B6" s="18" t="s">
        <v>36</v>
      </c>
      <c r="C6" s="19"/>
      <c r="D6" s="19"/>
      <c r="E6" s="19"/>
      <c r="F6" s="20"/>
      <c r="G6" s="7"/>
      <c r="H6" s="18" t="s">
        <v>37</v>
      </c>
      <c r="I6" s="19"/>
      <c r="J6" s="20"/>
      <c r="K6" s="7" t="s">
        <v>38</v>
      </c>
      <c r="L6" s="18" t="s">
        <v>39</v>
      </c>
      <c r="M6" s="20"/>
      <c r="N6" s="18" t="s">
        <v>40</v>
      </c>
      <c r="O6" s="20"/>
      <c r="P6" s="55" t="s">
        <v>41</v>
      </c>
      <c r="Q6" s="87"/>
      <c r="R6" s="87"/>
      <c r="S6" s="83"/>
      <c r="T6" s="86"/>
    </row>
    <row r="7" s="1" customFormat="1" ht="27.9" customHeight="1" spans="1:20">
      <c r="A7" s="7"/>
      <c r="B7" s="21" t="s">
        <v>42</v>
      </c>
      <c r="C7" s="7" t="s">
        <v>43</v>
      </c>
      <c r="D7" s="7" t="s">
        <v>44</v>
      </c>
      <c r="E7" s="10" t="s">
        <v>45</v>
      </c>
      <c r="F7" s="10" t="s">
        <v>46</v>
      </c>
      <c r="G7" s="21" t="s">
        <v>47</v>
      </c>
      <c r="H7" s="7" t="s">
        <v>48</v>
      </c>
      <c r="I7" s="10" t="s">
        <v>49</v>
      </c>
      <c r="J7" s="10" t="s">
        <v>50</v>
      </c>
      <c r="K7" s="56" t="s">
        <v>49</v>
      </c>
      <c r="L7" s="10" t="s">
        <v>49</v>
      </c>
      <c r="M7" s="7" t="s">
        <v>50</v>
      </c>
      <c r="N7" s="7" t="s">
        <v>49</v>
      </c>
      <c r="O7" s="7" t="s">
        <v>50</v>
      </c>
      <c r="P7" s="10" t="s">
        <v>51</v>
      </c>
      <c r="Q7" s="10" t="s">
        <v>52</v>
      </c>
      <c r="R7" s="10" t="s">
        <v>53</v>
      </c>
      <c r="S7" s="83"/>
      <c r="T7" s="86"/>
    </row>
    <row r="8" ht="38.1" customHeight="1" spans="1:20">
      <c r="A8" s="22"/>
      <c r="B8" s="22" t="s">
        <v>54</v>
      </c>
      <c r="C8" s="22">
        <v>3787874.32</v>
      </c>
      <c r="D8" s="22"/>
      <c r="E8" s="22" t="s">
        <v>55</v>
      </c>
      <c r="F8" s="100" t="s">
        <v>56</v>
      </c>
      <c r="G8" s="22"/>
      <c r="H8" s="23">
        <v>0.02</v>
      </c>
      <c r="I8" s="56">
        <v>76259</v>
      </c>
      <c r="J8" s="57" t="s">
        <v>57</v>
      </c>
      <c r="K8" s="58"/>
      <c r="L8" s="58"/>
      <c r="M8" s="58"/>
      <c r="N8" s="59">
        <v>631800</v>
      </c>
      <c r="O8" s="59" t="s">
        <v>58</v>
      </c>
      <c r="P8" s="58" t="s">
        <v>59</v>
      </c>
      <c r="Q8" s="58"/>
      <c r="R8" s="58"/>
      <c r="S8" s="58">
        <v>3787874.32</v>
      </c>
      <c r="T8" s="88"/>
    </row>
    <row r="9" ht="38.1" customHeight="1" spans="1:20">
      <c r="A9" s="24"/>
      <c r="B9" s="24"/>
      <c r="C9" s="24"/>
      <c r="D9" s="24"/>
      <c r="E9" s="25"/>
      <c r="F9" s="25"/>
      <c r="G9" s="24"/>
      <c r="H9" s="26"/>
      <c r="I9" s="56">
        <v>-76259</v>
      </c>
      <c r="J9" s="60"/>
      <c r="K9" s="61"/>
      <c r="L9" s="61"/>
      <c r="M9" s="61"/>
      <c r="N9" s="62"/>
      <c r="O9" s="62"/>
      <c r="P9" s="61"/>
      <c r="Q9" s="61"/>
      <c r="R9" s="61"/>
      <c r="S9" s="61"/>
      <c r="T9" s="88"/>
    </row>
    <row r="10" ht="27.9" customHeight="1" spans="1:20">
      <c r="A10" s="27">
        <v>2</v>
      </c>
      <c r="B10" s="28">
        <v>43718</v>
      </c>
      <c r="C10" s="27"/>
      <c r="D10" s="29">
        <v>500000</v>
      </c>
      <c r="E10" s="30" t="s">
        <v>60</v>
      </c>
      <c r="F10" s="30"/>
      <c r="G10" s="29"/>
      <c r="H10" s="31" t="s">
        <v>60</v>
      </c>
      <c r="I10" s="63"/>
      <c r="J10" s="63"/>
      <c r="K10" s="63"/>
      <c r="L10" s="63"/>
      <c r="M10" s="64"/>
      <c r="N10" s="10"/>
      <c r="O10" s="10"/>
      <c r="P10" s="53"/>
      <c r="Q10" s="89"/>
      <c r="R10" s="29"/>
      <c r="S10" s="29"/>
      <c r="T10" s="88"/>
    </row>
    <row r="11" ht="27.9" customHeight="1" spans="1:20">
      <c r="A11" s="27"/>
      <c r="B11" s="28">
        <v>43718</v>
      </c>
      <c r="C11" s="32"/>
      <c r="D11" s="32"/>
      <c r="E11" s="33" t="s">
        <v>61</v>
      </c>
      <c r="F11" s="34">
        <v>6.22208181700001e+18</v>
      </c>
      <c r="G11" s="29"/>
      <c r="H11" s="35"/>
      <c r="I11" s="65"/>
      <c r="J11" s="65"/>
      <c r="K11" s="65"/>
      <c r="L11" s="65"/>
      <c r="M11" s="66"/>
      <c r="N11" s="10"/>
      <c r="O11" s="10"/>
      <c r="P11" s="53" t="s">
        <v>62</v>
      </c>
      <c r="Q11" s="89"/>
      <c r="R11" s="29"/>
      <c r="S11" s="29">
        <v>500000</v>
      </c>
      <c r="T11" s="88"/>
    </row>
    <row r="12" ht="20.1" customHeight="1" spans="1:20">
      <c r="A12" s="22">
        <v>3</v>
      </c>
      <c r="B12" s="28">
        <v>43766</v>
      </c>
      <c r="C12" s="27">
        <v>500000</v>
      </c>
      <c r="D12" s="32"/>
      <c r="E12" s="36" t="s">
        <v>55</v>
      </c>
      <c r="F12" s="36">
        <v>1.81700770920014e+18</v>
      </c>
      <c r="G12" s="37"/>
      <c r="H12" s="23">
        <v>0.02</v>
      </c>
      <c r="I12" s="37">
        <v>10000</v>
      </c>
      <c r="J12" s="57" t="s">
        <v>63</v>
      </c>
      <c r="K12" s="37"/>
      <c r="L12" s="37"/>
      <c r="M12" s="37"/>
      <c r="N12" s="10"/>
      <c r="O12" s="10"/>
      <c r="P12" s="10"/>
      <c r="Q12" s="89"/>
      <c r="R12" s="88"/>
      <c r="S12" s="88"/>
      <c r="T12" s="88"/>
    </row>
    <row r="13" ht="20.1" customHeight="1" spans="1:20">
      <c r="A13" s="24"/>
      <c r="B13" s="28">
        <v>43766</v>
      </c>
      <c r="C13" s="27"/>
      <c r="D13" s="32"/>
      <c r="E13" s="29" t="s">
        <v>64</v>
      </c>
      <c r="F13" s="29" t="s">
        <v>65</v>
      </c>
      <c r="G13" s="37"/>
      <c r="H13" s="26"/>
      <c r="I13" s="37">
        <v>-10000</v>
      </c>
      <c r="J13" s="60"/>
      <c r="K13" s="67"/>
      <c r="L13" s="37"/>
      <c r="M13" s="37"/>
      <c r="N13" s="10"/>
      <c r="O13" s="10"/>
      <c r="P13" s="10" t="s">
        <v>66</v>
      </c>
      <c r="Q13" s="89"/>
      <c r="R13" s="88"/>
      <c r="S13" s="29">
        <v>500000</v>
      </c>
      <c r="T13" s="88"/>
    </row>
    <row r="14" ht="20.1" customHeight="1" spans="1:20">
      <c r="A14" s="22">
        <v>4</v>
      </c>
      <c r="B14" s="28">
        <v>43777</v>
      </c>
      <c r="C14" s="27">
        <v>2077098.65</v>
      </c>
      <c r="D14" s="32"/>
      <c r="E14" s="29"/>
      <c r="F14" s="29"/>
      <c r="G14" s="29"/>
      <c r="H14" s="23">
        <v>0.02</v>
      </c>
      <c r="I14" s="29">
        <v>41542</v>
      </c>
      <c r="J14" s="57" t="s">
        <v>63</v>
      </c>
      <c r="K14" s="37"/>
      <c r="L14" s="37"/>
      <c r="M14" s="37"/>
      <c r="N14" s="10"/>
      <c r="O14" s="10"/>
      <c r="P14" s="10"/>
      <c r="Q14" s="89"/>
      <c r="R14" s="88"/>
      <c r="S14" s="88"/>
      <c r="T14" s="88"/>
    </row>
    <row r="15" ht="20.1" customHeight="1" spans="1:20">
      <c r="A15" s="24"/>
      <c r="B15" s="28">
        <v>43781</v>
      </c>
      <c r="C15" s="32"/>
      <c r="D15" s="32"/>
      <c r="E15" s="29" t="s">
        <v>67</v>
      </c>
      <c r="F15" s="29" t="s">
        <v>68</v>
      </c>
      <c r="G15" s="29"/>
      <c r="H15" s="26"/>
      <c r="I15" s="29">
        <v>-41542</v>
      </c>
      <c r="J15" s="60"/>
      <c r="K15" s="37"/>
      <c r="L15" s="37"/>
      <c r="M15" s="37"/>
      <c r="N15" s="10"/>
      <c r="O15" s="10"/>
      <c r="P15" s="10" t="s">
        <v>69</v>
      </c>
      <c r="Q15" s="89"/>
      <c r="R15" s="29"/>
      <c r="S15" s="29">
        <v>300000</v>
      </c>
      <c r="T15" s="88"/>
    </row>
    <row r="16" ht="24.9" customHeight="1" spans="1:20">
      <c r="A16" s="27">
        <v>5</v>
      </c>
      <c r="B16" s="28">
        <v>43789</v>
      </c>
      <c r="C16" s="32"/>
      <c r="D16" s="32"/>
      <c r="E16" s="37" t="s">
        <v>67</v>
      </c>
      <c r="F16" s="29" t="s">
        <v>68</v>
      </c>
      <c r="G16" s="37"/>
      <c r="H16" s="37"/>
      <c r="I16" s="37"/>
      <c r="J16" s="37"/>
      <c r="K16" s="37"/>
      <c r="L16" s="37"/>
      <c r="M16" s="37"/>
      <c r="N16" s="10"/>
      <c r="O16" s="10"/>
      <c r="P16" s="10" t="s">
        <v>69</v>
      </c>
      <c r="Q16" s="89"/>
      <c r="R16" s="29"/>
      <c r="S16" s="29">
        <v>476000</v>
      </c>
      <c r="T16" s="88"/>
    </row>
    <row r="17" ht="24.9" customHeight="1" spans="1:20">
      <c r="A17" s="27">
        <v>6</v>
      </c>
      <c r="B17" s="28">
        <v>43801</v>
      </c>
      <c r="C17" s="32"/>
      <c r="D17" s="32"/>
      <c r="E17" s="29" t="s">
        <v>70</v>
      </c>
      <c r="F17" s="29" t="s">
        <v>70</v>
      </c>
      <c r="G17" s="29"/>
      <c r="H17" s="29"/>
      <c r="I17" s="29"/>
      <c r="J17" s="29"/>
      <c r="K17" s="29"/>
      <c r="L17" s="29"/>
      <c r="M17" s="29"/>
      <c r="N17" s="10"/>
      <c r="O17" s="10"/>
      <c r="P17" s="68" t="s">
        <v>70</v>
      </c>
      <c r="Q17" s="90"/>
      <c r="R17" s="91"/>
      <c r="S17" s="91">
        <v>1000000</v>
      </c>
      <c r="T17" s="91"/>
    </row>
    <row r="18" ht="24.9" customHeight="1" spans="1:20">
      <c r="A18" s="22">
        <v>7</v>
      </c>
      <c r="B18" s="28">
        <v>43846</v>
      </c>
      <c r="C18" s="27">
        <v>2769462.6</v>
      </c>
      <c r="D18" s="32"/>
      <c r="E18" s="36" t="s">
        <v>55</v>
      </c>
      <c r="F18" s="36">
        <v>1.81700770920014e+18</v>
      </c>
      <c r="G18" s="37"/>
      <c r="H18" s="23">
        <v>0.02</v>
      </c>
      <c r="I18" s="29">
        <v>55389</v>
      </c>
      <c r="J18" s="37"/>
      <c r="K18" s="37"/>
      <c r="L18" s="37">
        <v>870</v>
      </c>
      <c r="M18" s="37"/>
      <c r="N18" s="10"/>
      <c r="O18" s="10"/>
      <c r="P18" s="68"/>
      <c r="Q18" s="90"/>
      <c r="R18" s="91"/>
      <c r="S18" s="91"/>
      <c r="T18" s="92"/>
    </row>
    <row r="19" ht="24.9" customHeight="1" spans="1:20">
      <c r="A19" s="24"/>
      <c r="B19" s="28">
        <v>43847</v>
      </c>
      <c r="C19" s="32"/>
      <c r="D19" s="32"/>
      <c r="E19" s="29" t="s">
        <v>61</v>
      </c>
      <c r="F19" s="29" t="s">
        <v>71</v>
      </c>
      <c r="G19" s="37"/>
      <c r="H19" s="26"/>
      <c r="I19" s="29"/>
      <c r="J19" s="37"/>
      <c r="K19" s="37"/>
      <c r="L19" s="37"/>
      <c r="M19" s="37"/>
      <c r="N19" s="10"/>
      <c r="O19" s="10"/>
      <c r="P19" s="68" t="s">
        <v>72</v>
      </c>
      <c r="Q19" s="90"/>
      <c r="R19" s="91"/>
      <c r="S19" s="91">
        <v>200000</v>
      </c>
      <c r="T19" s="92"/>
    </row>
    <row r="20" ht="24.9" customHeight="1" spans="1:20">
      <c r="A20" s="27">
        <v>8</v>
      </c>
      <c r="B20" s="28">
        <v>43851</v>
      </c>
      <c r="C20" s="32"/>
      <c r="D20" s="32"/>
      <c r="E20" s="29" t="s">
        <v>70</v>
      </c>
      <c r="F20" s="29" t="s">
        <v>70</v>
      </c>
      <c r="G20" s="37"/>
      <c r="H20" s="37"/>
      <c r="I20" s="37"/>
      <c r="J20" s="37"/>
      <c r="K20" s="37"/>
      <c r="L20" s="37"/>
      <c r="M20" s="37"/>
      <c r="N20" s="10"/>
      <c r="O20" s="10"/>
      <c r="P20" s="68" t="s">
        <v>70</v>
      </c>
      <c r="Q20" s="90"/>
      <c r="R20" s="91"/>
      <c r="S20" s="91">
        <v>2210000</v>
      </c>
      <c r="T20" s="92"/>
    </row>
    <row r="21" s="2" customFormat="1" ht="24.9" customHeight="1" spans="1:20">
      <c r="A21" s="27">
        <v>9</v>
      </c>
      <c r="B21" s="28">
        <v>44104</v>
      </c>
      <c r="C21" s="38">
        <v>2426847.42</v>
      </c>
      <c r="D21" s="32"/>
      <c r="E21" s="29" t="s">
        <v>70</v>
      </c>
      <c r="F21" s="29" t="s">
        <v>70</v>
      </c>
      <c r="G21" s="37"/>
      <c r="H21" s="39">
        <v>0.02</v>
      </c>
      <c r="I21" s="37">
        <f>C21*H21</f>
        <v>48536.9484</v>
      </c>
      <c r="J21" s="37"/>
      <c r="K21" s="37"/>
      <c r="L21" s="37">
        <v>200</v>
      </c>
      <c r="M21" s="37" t="s">
        <v>73</v>
      </c>
      <c r="N21" s="10"/>
      <c r="O21" s="10"/>
      <c r="P21" s="68" t="s">
        <v>74</v>
      </c>
      <c r="Q21" s="90"/>
      <c r="R21" s="91"/>
      <c r="S21" s="91">
        <v>1000000</v>
      </c>
      <c r="T21" s="92"/>
    </row>
    <row r="22" s="2" customFormat="1" ht="24.9" customHeight="1" spans="1:20">
      <c r="A22" s="27"/>
      <c r="B22" s="28">
        <v>44114</v>
      </c>
      <c r="C22" s="38"/>
      <c r="D22" s="38">
        <v>-500000</v>
      </c>
      <c r="E22" s="29"/>
      <c r="F22" s="29"/>
      <c r="G22" s="37"/>
      <c r="H22" s="39"/>
      <c r="I22" s="37"/>
      <c r="J22" s="37"/>
      <c r="K22" s="37"/>
      <c r="L22" s="37">
        <v>100</v>
      </c>
      <c r="M22" s="37" t="s">
        <v>73</v>
      </c>
      <c r="N22" s="10">
        <v>126333.33</v>
      </c>
      <c r="O22" s="10" t="s">
        <v>75</v>
      </c>
      <c r="P22" s="68" t="s">
        <v>74</v>
      </c>
      <c r="Q22" s="90"/>
      <c r="R22" s="91"/>
      <c r="S22" s="91">
        <v>410000</v>
      </c>
      <c r="T22" s="92"/>
    </row>
    <row r="23" s="2" customFormat="1" ht="24.9" customHeight="1" spans="1:20">
      <c r="A23" s="27"/>
      <c r="B23" s="28">
        <v>44110</v>
      </c>
      <c r="C23" s="38"/>
      <c r="D23" s="38"/>
      <c r="E23" s="29"/>
      <c r="F23" s="29"/>
      <c r="G23" s="37"/>
      <c r="H23" s="39"/>
      <c r="I23" s="37"/>
      <c r="J23" s="37"/>
      <c r="K23" s="37"/>
      <c r="L23" s="37"/>
      <c r="M23" s="37"/>
      <c r="N23" s="10">
        <v>285178.16</v>
      </c>
      <c r="O23" s="10" t="s">
        <v>76</v>
      </c>
      <c r="P23" s="68"/>
      <c r="Q23" s="90"/>
      <c r="R23" s="91"/>
      <c r="S23" s="91"/>
      <c r="T23" s="92"/>
    </row>
    <row r="24" s="2" customFormat="1" ht="24.9" customHeight="1" spans="1:20">
      <c r="A24" s="27">
        <v>10</v>
      </c>
      <c r="B24" s="28">
        <v>44237</v>
      </c>
      <c r="C24" s="38">
        <v>500000</v>
      </c>
      <c r="D24" s="38"/>
      <c r="E24" s="29"/>
      <c r="F24" s="29"/>
      <c r="G24" s="37"/>
      <c r="H24" s="39"/>
      <c r="I24" s="37"/>
      <c r="J24" s="37"/>
      <c r="K24" s="37"/>
      <c r="L24" s="37"/>
      <c r="M24" s="37"/>
      <c r="N24" s="10"/>
      <c r="O24" s="10"/>
      <c r="P24" s="68" t="s">
        <v>77</v>
      </c>
      <c r="Q24" s="90"/>
      <c r="R24" s="91"/>
      <c r="S24" s="91">
        <v>500000</v>
      </c>
      <c r="T24" s="92"/>
    </row>
    <row r="25" s="3" customFormat="1" ht="24.9" customHeight="1" spans="1:20">
      <c r="A25" s="40">
        <v>11</v>
      </c>
      <c r="B25" s="41">
        <v>44591</v>
      </c>
      <c r="C25" s="42">
        <v>200000</v>
      </c>
      <c r="D25" s="42"/>
      <c r="E25" s="43"/>
      <c r="F25" s="43"/>
      <c r="G25" s="44"/>
      <c r="H25" s="45"/>
      <c r="I25" s="44"/>
      <c r="J25" s="44"/>
      <c r="K25" s="44"/>
      <c r="L25" s="44">
        <v>100</v>
      </c>
      <c r="M25" s="44" t="s">
        <v>73</v>
      </c>
      <c r="N25" s="69"/>
      <c r="O25" s="69"/>
      <c r="P25" s="70" t="s">
        <v>77</v>
      </c>
      <c r="Q25" s="93"/>
      <c r="R25" s="94"/>
      <c r="S25" s="94">
        <v>200000</v>
      </c>
      <c r="T25" s="95"/>
    </row>
    <row r="26" s="3" customFormat="1" ht="24.9" customHeight="1" spans="1:20">
      <c r="A26" s="40"/>
      <c r="B26" s="41"/>
      <c r="C26" s="42"/>
      <c r="D26" s="42"/>
      <c r="E26" s="43"/>
      <c r="F26" s="43"/>
      <c r="G26" s="44"/>
      <c r="H26" s="45"/>
      <c r="I26" s="44"/>
      <c r="J26" s="44"/>
      <c r="K26" s="44"/>
      <c r="L26" s="44"/>
      <c r="M26" s="44"/>
      <c r="N26" s="69"/>
      <c r="O26" s="69"/>
      <c r="P26" s="70"/>
      <c r="Q26" s="93"/>
      <c r="R26" s="94"/>
      <c r="S26" s="94"/>
      <c r="T26" s="95"/>
    </row>
    <row r="27" s="3" customFormat="1" ht="24.9" customHeight="1" spans="1:20">
      <c r="A27" s="40"/>
      <c r="B27" s="41"/>
      <c r="C27" s="42"/>
      <c r="D27" s="42"/>
      <c r="E27" s="43"/>
      <c r="F27" s="43"/>
      <c r="G27" s="44"/>
      <c r="H27" s="45"/>
      <c r="I27" s="44"/>
      <c r="J27" s="44"/>
      <c r="K27" s="44"/>
      <c r="L27" s="44"/>
      <c r="M27" s="44"/>
      <c r="N27" s="69"/>
      <c r="O27" s="69"/>
      <c r="P27" s="70"/>
      <c r="Q27" s="93"/>
      <c r="R27" s="94"/>
      <c r="S27" s="94"/>
      <c r="T27" s="95"/>
    </row>
    <row r="28" ht="24.9" customHeight="1" spans="1:20">
      <c r="A28" s="27"/>
      <c r="B28" s="41"/>
      <c r="C28" s="32"/>
      <c r="D28" s="32"/>
      <c r="E28" s="44"/>
      <c r="F28" s="43"/>
      <c r="G28" s="37"/>
      <c r="H28" s="37"/>
      <c r="I28" s="37"/>
      <c r="J28" s="37"/>
      <c r="K28" s="37"/>
      <c r="L28" s="37"/>
      <c r="M28" s="37"/>
      <c r="N28" s="10"/>
      <c r="O28" s="10"/>
      <c r="P28" s="70"/>
      <c r="Q28" s="93"/>
      <c r="R28" s="94"/>
      <c r="S28" s="94"/>
      <c r="T28" s="92"/>
    </row>
    <row r="29" ht="30" customHeight="1" spans="1:20">
      <c r="A29" s="7" t="s">
        <v>78</v>
      </c>
      <c r="B29" s="7"/>
      <c r="C29" s="46">
        <f>SUM(C8:C28)</f>
        <v>12261282.99</v>
      </c>
      <c r="D29" s="46">
        <f t="shared" ref="D29:O29" si="0">SUM(D8:D28)</f>
        <v>0</v>
      </c>
      <c r="E29" s="46">
        <f t="shared" si="0"/>
        <v>0</v>
      </c>
      <c r="F29" s="46">
        <f t="shared" si="0"/>
        <v>9.85609723540029e+18</v>
      </c>
      <c r="G29" s="46">
        <f t="shared" si="0"/>
        <v>0</v>
      </c>
      <c r="H29" s="46">
        <f t="shared" si="0"/>
        <v>0.1</v>
      </c>
      <c r="I29" s="71">
        <f t="shared" si="0"/>
        <v>103925.9484</v>
      </c>
      <c r="J29" s="46">
        <f t="shared" si="0"/>
        <v>0</v>
      </c>
      <c r="K29" s="46">
        <f t="shared" si="0"/>
        <v>0</v>
      </c>
      <c r="L29" s="46">
        <f t="shared" si="0"/>
        <v>1270</v>
      </c>
      <c r="M29" s="46">
        <f t="shared" si="0"/>
        <v>0</v>
      </c>
      <c r="N29" s="46">
        <f t="shared" si="0"/>
        <v>1043311.49</v>
      </c>
      <c r="O29" s="46">
        <f t="shared" si="0"/>
        <v>0</v>
      </c>
      <c r="P29" s="68"/>
      <c r="Q29" s="96"/>
      <c r="R29" s="97"/>
      <c r="S29" s="98">
        <f>SUM(S8:S28)</f>
        <v>11083874.32</v>
      </c>
      <c r="T29" s="99">
        <f>C29+D29-I29-L29-N29-S29</f>
        <v>28901.2315999996</v>
      </c>
    </row>
    <row r="30" ht="30" customHeight="1" spans="1:20">
      <c r="A30" s="7" t="s">
        <v>79</v>
      </c>
      <c r="B30" s="7"/>
      <c r="C30" s="7" t="s">
        <v>80</v>
      </c>
      <c r="D30" s="7"/>
      <c r="E30" s="7"/>
      <c r="F30" s="47">
        <v>2100000</v>
      </c>
      <c r="G30" s="48"/>
      <c r="H30" s="48"/>
      <c r="I30" s="48"/>
      <c r="J30" s="48"/>
      <c r="K30" s="72"/>
      <c r="L30" s="73" t="s">
        <v>81</v>
      </c>
      <c r="M30" s="74"/>
      <c r="N30" s="74"/>
      <c r="O30" s="18" t="s">
        <v>82</v>
      </c>
      <c r="P30" s="75">
        <v>200000</v>
      </c>
      <c r="Q30" s="75"/>
      <c r="R30" s="75"/>
      <c r="S30" s="75"/>
      <c r="T30" s="75"/>
    </row>
    <row r="31" ht="30" customHeight="1" spans="1:20">
      <c r="A31" s="7"/>
      <c r="B31" s="7"/>
      <c r="C31" s="7" t="s">
        <v>83</v>
      </c>
      <c r="D31" s="7"/>
      <c r="E31" s="7"/>
      <c r="F31" s="47">
        <v>0</v>
      </c>
      <c r="G31" s="48"/>
      <c r="H31" s="48"/>
      <c r="I31" s="48"/>
      <c r="J31" s="48"/>
      <c r="K31" s="72"/>
      <c r="L31" s="76"/>
      <c r="M31" s="77"/>
      <c r="N31" s="77"/>
      <c r="O31" s="18" t="s">
        <v>84</v>
      </c>
      <c r="P31" s="78" t="str">
        <f>SUBSTITUTE(SUBSTITUTE(TEXT(INT(P30),"[DBNum2][$-804]G/通用格式元"&amp;IF(INT(F38)=F38,"整",""))&amp;TEXT(MID(F38,FIND(".",F38&amp;".0")+1,1),"[DBNum2][$-804]G/通用格式角")&amp;TEXT(MID(F38,FIND(".",F38&amp;".0")+2,1),"[DBNum2][$-804]G/通用格式分"),"零角","零"),"零分","")</f>
        <v>贰拾万元整</v>
      </c>
      <c r="Q31" s="78"/>
      <c r="R31" s="78"/>
      <c r="S31" s="78"/>
      <c r="T31" s="78"/>
    </row>
    <row r="33" spans="20:20">
      <c r="T33" s="5"/>
    </row>
    <row r="36" ht="13.5" spans="2:2">
      <c r="B36" s="49"/>
    </row>
  </sheetData>
  <mergeCells count="7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E10:F10"/>
    <mergeCell ref="A29:B29"/>
    <mergeCell ref="C30:E30"/>
    <mergeCell ref="F30:K30"/>
    <mergeCell ref="P30:T30"/>
    <mergeCell ref="C31:E31"/>
    <mergeCell ref="F31:K31"/>
    <mergeCell ref="P31:T31"/>
    <mergeCell ref="A5:A7"/>
    <mergeCell ref="A8:A9"/>
    <mergeCell ref="A10:A11"/>
    <mergeCell ref="A12:A13"/>
    <mergeCell ref="A14:A15"/>
    <mergeCell ref="A18:A19"/>
    <mergeCell ref="B8:B9"/>
    <mergeCell ref="C8:C9"/>
    <mergeCell ref="D8:D9"/>
    <mergeCell ref="E8:E9"/>
    <mergeCell ref="F8:F9"/>
    <mergeCell ref="G8:G9"/>
    <mergeCell ref="H8:H9"/>
    <mergeCell ref="H12:H13"/>
    <mergeCell ref="H14:H15"/>
    <mergeCell ref="H18:H19"/>
    <mergeCell ref="J8:J9"/>
    <mergeCell ref="J12:J13"/>
    <mergeCell ref="J14:J15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H10:M11"/>
    <mergeCell ref="A30:B31"/>
    <mergeCell ref="L30:N3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3"/>
  <sheetViews>
    <sheetView zoomScale="37" zoomScaleNormal="37" topLeftCell="K1" workbookViewId="0">
      <pane ySplit="7" topLeftCell="A8" activePane="bottomLeft" state="frozen"/>
      <selection/>
      <selection pane="bottomLeft" activeCell="V34" sqref="V34"/>
    </sheetView>
  </sheetViews>
  <sheetFormatPr defaultColWidth="9" defaultRowHeight="11.25"/>
  <cols>
    <col min="1" max="1" width="3.21666666666667" style="1" customWidth="1"/>
    <col min="2" max="2" width="7.88333333333333" style="4" customWidth="1"/>
    <col min="3" max="3" width="15.1083333333333" style="1" customWidth="1"/>
    <col min="4" max="4" width="8.55833333333333" style="1" customWidth="1"/>
    <col min="5" max="5" width="16.1083333333333" style="5" customWidth="1"/>
    <col min="6" max="6" width="31.4416666666667" style="5" customWidth="1"/>
    <col min="7" max="7" width="13.1083333333333" style="5" customWidth="1"/>
    <col min="8" max="8" width="7.44166666666667" style="5" customWidth="1"/>
    <col min="9" max="9" width="10.3333333333333" style="5" customWidth="1"/>
    <col min="10" max="10" width="10" style="5" customWidth="1"/>
    <col min="11" max="12" width="9.44166666666667" style="5" customWidth="1"/>
    <col min="13" max="13" width="11.3333333333333" style="5" customWidth="1"/>
    <col min="14" max="14" width="13.3333333333333" style="5" customWidth="1"/>
    <col min="15" max="15" width="11.1083333333333" style="4" customWidth="1"/>
    <col min="16" max="16" width="27" style="5" customWidth="1"/>
    <col min="17" max="17" width="12.775" style="1" customWidth="1"/>
    <col min="18" max="18" width="9.10833333333333" style="5" customWidth="1"/>
    <col min="19" max="19" width="16.1083333333333" style="5" customWidth="1"/>
    <col min="20" max="20" width="15.8833333333333" style="1" customWidth="1"/>
    <col min="21" max="16384" width="9" style="1"/>
  </cols>
  <sheetData>
    <row r="1" s="1" customFormat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50"/>
      <c r="J2" s="8" t="s">
        <v>4</v>
      </c>
      <c r="K2" s="8"/>
      <c r="L2" s="8"/>
      <c r="M2" s="8"/>
      <c r="N2" s="51" t="s">
        <v>5</v>
      </c>
      <c r="O2" s="51"/>
      <c r="P2" s="52">
        <v>9986</v>
      </c>
      <c r="Q2" s="56" t="s">
        <v>6</v>
      </c>
      <c r="R2" s="56"/>
      <c r="S2" s="79" t="s">
        <v>7</v>
      </c>
      <c r="T2" s="79"/>
    </row>
    <row r="3" s="1" customFormat="1" ht="27.9" customHeight="1" spans="1:22">
      <c r="A3" s="7" t="s">
        <v>8</v>
      </c>
      <c r="B3" s="7"/>
      <c r="C3" s="10">
        <v>14737998.95</v>
      </c>
      <c r="D3" s="10"/>
      <c r="E3" s="10"/>
      <c r="F3" s="10" t="s">
        <v>9</v>
      </c>
      <c r="G3" s="11" t="s">
        <v>10</v>
      </c>
      <c r="H3" s="7" t="s">
        <v>11</v>
      </c>
      <c r="I3" s="7"/>
      <c r="J3" s="27" t="s">
        <v>12</v>
      </c>
      <c r="K3" s="27"/>
      <c r="L3" s="27"/>
      <c r="M3" s="27"/>
      <c r="N3" s="7" t="s">
        <v>13</v>
      </c>
      <c r="O3" s="7"/>
      <c r="P3" s="27" t="s">
        <v>14</v>
      </c>
      <c r="Q3" s="80" t="s">
        <v>15</v>
      </c>
      <c r="R3" s="81"/>
      <c r="S3" s="82" t="s">
        <v>16</v>
      </c>
      <c r="T3" s="82"/>
      <c r="V3"/>
    </row>
    <row r="4" s="1" customFormat="1" ht="27.9" customHeight="1" spans="1:20">
      <c r="A4" s="7" t="s">
        <v>17</v>
      </c>
      <c r="B4" s="7"/>
      <c r="C4" s="12"/>
      <c r="D4" s="12"/>
      <c r="E4" s="12"/>
      <c r="F4" s="10" t="s">
        <v>18</v>
      </c>
      <c r="G4" s="13"/>
      <c r="H4" s="7" t="s">
        <v>19</v>
      </c>
      <c r="I4" s="7"/>
      <c r="J4" s="27" t="s">
        <v>20</v>
      </c>
      <c r="K4" s="27"/>
      <c r="L4" s="27"/>
      <c r="M4" s="27"/>
      <c r="N4" s="7" t="s">
        <v>21</v>
      </c>
      <c r="O4" s="7"/>
      <c r="P4" s="53" t="s">
        <v>22</v>
      </c>
      <c r="Q4" s="10" t="s">
        <v>23</v>
      </c>
      <c r="R4" s="53" t="s">
        <v>24</v>
      </c>
      <c r="S4" s="83" t="s">
        <v>25</v>
      </c>
      <c r="T4" s="84" t="s">
        <v>26</v>
      </c>
    </row>
    <row r="5" s="1" customFormat="1" ht="27.9" customHeight="1" spans="1:20">
      <c r="A5" s="7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54" t="s">
        <v>33</v>
      </c>
      <c r="Q5" s="85"/>
      <c r="R5" s="85"/>
      <c r="S5" s="83" t="s">
        <v>34</v>
      </c>
      <c r="T5" s="86" t="s">
        <v>35</v>
      </c>
    </row>
    <row r="6" s="1" customFormat="1" ht="27.9" customHeight="1" spans="1:20">
      <c r="A6" s="7"/>
      <c r="B6" s="18" t="s">
        <v>36</v>
      </c>
      <c r="C6" s="19"/>
      <c r="D6" s="19"/>
      <c r="E6" s="19"/>
      <c r="F6" s="20"/>
      <c r="G6" s="7"/>
      <c r="H6" s="18" t="s">
        <v>37</v>
      </c>
      <c r="I6" s="19"/>
      <c r="J6" s="20"/>
      <c r="K6" s="7" t="s">
        <v>38</v>
      </c>
      <c r="L6" s="18" t="s">
        <v>39</v>
      </c>
      <c r="M6" s="20"/>
      <c r="N6" s="18" t="s">
        <v>40</v>
      </c>
      <c r="O6" s="20"/>
      <c r="P6" s="55" t="s">
        <v>41</v>
      </c>
      <c r="Q6" s="87"/>
      <c r="R6" s="87"/>
      <c r="S6" s="83"/>
      <c r="T6" s="86"/>
    </row>
    <row r="7" s="1" customFormat="1" ht="27.9" customHeight="1" spans="1:20">
      <c r="A7" s="7"/>
      <c r="B7" s="21" t="s">
        <v>42</v>
      </c>
      <c r="C7" s="7" t="s">
        <v>43</v>
      </c>
      <c r="D7" s="7" t="s">
        <v>44</v>
      </c>
      <c r="E7" s="10" t="s">
        <v>45</v>
      </c>
      <c r="F7" s="10" t="s">
        <v>46</v>
      </c>
      <c r="G7" s="21" t="s">
        <v>47</v>
      </c>
      <c r="H7" s="7" t="s">
        <v>48</v>
      </c>
      <c r="I7" s="10" t="s">
        <v>49</v>
      </c>
      <c r="J7" s="10" t="s">
        <v>50</v>
      </c>
      <c r="K7" s="56" t="s">
        <v>49</v>
      </c>
      <c r="L7" s="10" t="s">
        <v>49</v>
      </c>
      <c r="M7" s="7" t="s">
        <v>50</v>
      </c>
      <c r="N7" s="7" t="s">
        <v>49</v>
      </c>
      <c r="O7" s="7" t="s">
        <v>50</v>
      </c>
      <c r="P7" s="10" t="s">
        <v>51</v>
      </c>
      <c r="Q7" s="10" t="s">
        <v>52</v>
      </c>
      <c r="R7" s="10" t="s">
        <v>53</v>
      </c>
      <c r="S7" s="83"/>
      <c r="T7" s="86"/>
    </row>
    <row r="8" ht="38.1" customHeight="1" spans="1:20">
      <c r="A8" s="22"/>
      <c r="B8" s="22" t="s">
        <v>54</v>
      </c>
      <c r="C8" s="22">
        <v>3787874.32</v>
      </c>
      <c r="D8" s="22"/>
      <c r="E8" s="22" t="s">
        <v>55</v>
      </c>
      <c r="F8" s="100" t="s">
        <v>56</v>
      </c>
      <c r="G8" s="22"/>
      <c r="H8" s="23">
        <v>0.02</v>
      </c>
      <c r="I8" s="56">
        <v>76259</v>
      </c>
      <c r="J8" s="57" t="s">
        <v>57</v>
      </c>
      <c r="K8" s="58"/>
      <c r="L8" s="58"/>
      <c r="M8" s="58"/>
      <c r="N8" s="59">
        <v>631800</v>
      </c>
      <c r="O8" s="59" t="s">
        <v>58</v>
      </c>
      <c r="P8" s="58" t="s">
        <v>59</v>
      </c>
      <c r="Q8" s="58"/>
      <c r="R8" s="58"/>
      <c r="S8" s="58">
        <v>3787874.32</v>
      </c>
      <c r="T8" s="88"/>
    </row>
    <row r="9" ht="38.1" customHeight="1" spans="1:20">
      <c r="A9" s="24"/>
      <c r="B9" s="24"/>
      <c r="C9" s="24"/>
      <c r="D9" s="24"/>
      <c r="E9" s="25"/>
      <c r="F9" s="25"/>
      <c r="G9" s="24"/>
      <c r="H9" s="26"/>
      <c r="I9" s="56">
        <v>-76259</v>
      </c>
      <c r="J9" s="60"/>
      <c r="K9" s="61"/>
      <c r="L9" s="61"/>
      <c r="M9" s="61"/>
      <c r="N9" s="62"/>
      <c r="O9" s="62"/>
      <c r="P9" s="61"/>
      <c r="Q9" s="61"/>
      <c r="R9" s="61"/>
      <c r="S9" s="61"/>
      <c r="T9" s="88"/>
    </row>
    <row r="10" ht="27.9" customHeight="1" spans="1:20">
      <c r="A10" s="27">
        <v>2</v>
      </c>
      <c r="B10" s="28">
        <v>43718</v>
      </c>
      <c r="C10" s="27"/>
      <c r="D10" s="29">
        <v>500000</v>
      </c>
      <c r="E10" s="30" t="s">
        <v>60</v>
      </c>
      <c r="F10" s="30"/>
      <c r="G10" s="29"/>
      <c r="H10" s="31" t="s">
        <v>60</v>
      </c>
      <c r="I10" s="63"/>
      <c r="J10" s="63"/>
      <c r="K10" s="63"/>
      <c r="L10" s="63"/>
      <c r="M10" s="64"/>
      <c r="N10" s="10"/>
      <c r="O10" s="10"/>
      <c r="P10" s="53"/>
      <c r="Q10" s="89"/>
      <c r="R10" s="29"/>
      <c r="S10" s="29"/>
      <c r="T10" s="88"/>
    </row>
    <row r="11" ht="27.9" customHeight="1" spans="1:20">
      <c r="A11" s="27"/>
      <c r="B11" s="28">
        <v>43718</v>
      </c>
      <c r="C11" s="32"/>
      <c r="D11" s="32"/>
      <c r="E11" s="33" t="s">
        <v>61</v>
      </c>
      <c r="F11" s="34">
        <v>6.22208181700001e+18</v>
      </c>
      <c r="G11" s="29"/>
      <c r="H11" s="35"/>
      <c r="I11" s="65"/>
      <c r="J11" s="65"/>
      <c r="K11" s="65"/>
      <c r="L11" s="65"/>
      <c r="M11" s="66"/>
      <c r="N11" s="10"/>
      <c r="O11" s="10"/>
      <c r="P11" s="53" t="s">
        <v>62</v>
      </c>
      <c r="Q11" s="89"/>
      <c r="R11" s="29"/>
      <c r="S11" s="29">
        <v>500000</v>
      </c>
      <c r="T11" s="88"/>
    </row>
    <row r="12" ht="20.1" customHeight="1" spans="1:20">
      <c r="A12" s="22">
        <v>3</v>
      </c>
      <c r="B12" s="28">
        <v>43766</v>
      </c>
      <c r="C12" s="27">
        <v>500000</v>
      </c>
      <c r="D12" s="32"/>
      <c r="E12" s="36" t="s">
        <v>55</v>
      </c>
      <c r="F12" s="36">
        <v>1.81700770920014e+18</v>
      </c>
      <c r="G12" s="37"/>
      <c r="H12" s="23">
        <v>0.02</v>
      </c>
      <c r="I12" s="37">
        <v>10000</v>
      </c>
      <c r="J12" s="57" t="s">
        <v>63</v>
      </c>
      <c r="K12" s="37"/>
      <c r="L12" s="37"/>
      <c r="M12" s="37"/>
      <c r="N12" s="10"/>
      <c r="O12" s="10"/>
      <c r="P12" s="10"/>
      <c r="Q12" s="89"/>
      <c r="R12" s="88"/>
      <c r="S12" s="88"/>
      <c r="T12" s="88"/>
    </row>
    <row r="13" ht="20.1" customHeight="1" spans="1:20">
      <c r="A13" s="24"/>
      <c r="B13" s="28">
        <v>43766</v>
      </c>
      <c r="C13" s="27"/>
      <c r="D13" s="32"/>
      <c r="E13" s="29" t="s">
        <v>64</v>
      </c>
      <c r="F13" s="29" t="s">
        <v>65</v>
      </c>
      <c r="G13" s="37"/>
      <c r="H13" s="26"/>
      <c r="I13" s="37">
        <v>-10000</v>
      </c>
      <c r="J13" s="60"/>
      <c r="K13" s="67"/>
      <c r="L13" s="37"/>
      <c r="M13" s="37"/>
      <c r="N13" s="10"/>
      <c r="O13" s="10"/>
      <c r="P13" s="10" t="s">
        <v>66</v>
      </c>
      <c r="Q13" s="89"/>
      <c r="R13" s="88"/>
      <c r="S13" s="29">
        <v>500000</v>
      </c>
      <c r="T13" s="88"/>
    </row>
    <row r="14" ht="20.1" customHeight="1" spans="1:20">
      <c r="A14" s="22">
        <v>4</v>
      </c>
      <c r="B14" s="28">
        <v>43777</v>
      </c>
      <c r="C14" s="27">
        <v>2077098.65</v>
      </c>
      <c r="D14" s="32"/>
      <c r="E14" s="29"/>
      <c r="F14" s="29"/>
      <c r="G14" s="29"/>
      <c r="H14" s="23">
        <v>0.02</v>
      </c>
      <c r="I14" s="29">
        <v>41542</v>
      </c>
      <c r="J14" s="57" t="s">
        <v>63</v>
      </c>
      <c r="K14" s="37"/>
      <c r="L14" s="37"/>
      <c r="M14" s="37"/>
      <c r="N14" s="10"/>
      <c r="O14" s="10"/>
      <c r="P14" s="10"/>
      <c r="Q14" s="89"/>
      <c r="R14" s="88"/>
      <c r="S14" s="88"/>
      <c r="T14" s="88"/>
    </row>
    <row r="15" ht="20.1" customHeight="1" spans="1:20">
      <c r="A15" s="24"/>
      <c r="B15" s="28">
        <v>43781</v>
      </c>
      <c r="C15" s="32"/>
      <c r="D15" s="32"/>
      <c r="E15" s="29" t="s">
        <v>67</v>
      </c>
      <c r="F15" s="29" t="s">
        <v>68</v>
      </c>
      <c r="G15" s="29"/>
      <c r="H15" s="26"/>
      <c r="I15" s="29">
        <v>-41542</v>
      </c>
      <c r="J15" s="60"/>
      <c r="K15" s="37"/>
      <c r="L15" s="37"/>
      <c r="M15" s="37"/>
      <c r="N15" s="10"/>
      <c r="O15" s="10"/>
      <c r="P15" s="10" t="s">
        <v>69</v>
      </c>
      <c r="Q15" s="89"/>
      <c r="R15" s="29"/>
      <c r="S15" s="29">
        <v>300000</v>
      </c>
      <c r="T15" s="88"/>
    </row>
    <row r="16" ht="24.9" customHeight="1" spans="1:20">
      <c r="A16" s="27">
        <v>5</v>
      </c>
      <c r="B16" s="28">
        <v>43789</v>
      </c>
      <c r="C16" s="32"/>
      <c r="D16" s="32"/>
      <c r="E16" s="37" t="s">
        <v>67</v>
      </c>
      <c r="F16" s="29" t="s">
        <v>68</v>
      </c>
      <c r="G16" s="37"/>
      <c r="H16" s="37"/>
      <c r="I16" s="37"/>
      <c r="J16" s="37"/>
      <c r="K16" s="37"/>
      <c r="L16" s="37"/>
      <c r="M16" s="37"/>
      <c r="N16" s="10"/>
      <c r="O16" s="10"/>
      <c r="P16" s="10" t="s">
        <v>69</v>
      </c>
      <c r="Q16" s="89"/>
      <c r="R16" s="29"/>
      <c r="S16" s="29">
        <v>476000</v>
      </c>
      <c r="T16" s="88"/>
    </row>
    <row r="17" ht="24.9" customHeight="1" spans="1:20">
      <c r="A17" s="27">
        <v>6</v>
      </c>
      <c r="B17" s="28">
        <v>43801</v>
      </c>
      <c r="C17" s="32"/>
      <c r="D17" s="32"/>
      <c r="E17" s="29" t="s">
        <v>70</v>
      </c>
      <c r="F17" s="29" t="s">
        <v>70</v>
      </c>
      <c r="G17" s="29"/>
      <c r="H17" s="29"/>
      <c r="I17" s="29"/>
      <c r="J17" s="29"/>
      <c r="K17" s="29"/>
      <c r="L17" s="29"/>
      <c r="M17" s="29"/>
      <c r="N17" s="10"/>
      <c r="O17" s="10"/>
      <c r="P17" s="68" t="s">
        <v>70</v>
      </c>
      <c r="Q17" s="90"/>
      <c r="R17" s="91"/>
      <c r="S17" s="91">
        <v>1000000</v>
      </c>
      <c r="T17" s="91"/>
    </row>
    <row r="18" ht="24.9" customHeight="1" spans="1:20">
      <c r="A18" s="22">
        <v>7</v>
      </c>
      <c r="B18" s="28">
        <v>43846</v>
      </c>
      <c r="C18" s="27">
        <v>2769462.6</v>
      </c>
      <c r="D18" s="32"/>
      <c r="E18" s="36" t="s">
        <v>55</v>
      </c>
      <c r="F18" s="36">
        <v>1.81700770920014e+18</v>
      </c>
      <c r="G18" s="37"/>
      <c r="H18" s="23">
        <v>0.02</v>
      </c>
      <c r="I18" s="29">
        <v>55389</v>
      </c>
      <c r="J18" s="37"/>
      <c r="K18" s="37"/>
      <c r="L18" s="37">
        <v>870</v>
      </c>
      <c r="M18" s="37"/>
      <c r="N18" s="10"/>
      <c r="O18" s="10"/>
      <c r="P18" s="68"/>
      <c r="Q18" s="90"/>
      <c r="R18" s="91"/>
      <c r="S18" s="91"/>
      <c r="T18" s="92"/>
    </row>
    <row r="19" ht="24.9" customHeight="1" spans="1:20">
      <c r="A19" s="24"/>
      <c r="B19" s="28">
        <v>43847</v>
      </c>
      <c r="C19" s="32"/>
      <c r="D19" s="32"/>
      <c r="E19" s="29" t="s">
        <v>61</v>
      </c>
      <c r="F19" s="29" t="s">
        <v>71</v>
      </c>
      <c r="G19" s="37"/>
      <c r="H19" s="26"/>
      <c r="I19" s="29"/>
      <c r="J19" s="37"/>
      <c r="K19" s="37"/>
      <c r="L19" s="37"/>
      <c r="M19" s="37"/>
      <c r="N19" s="10"/>
      <c r="O19" s="10"/>
      <c r="P19" s="68" t="s">
        <v>72</v>
      </c>
      <c r="Q19" s="90"/>
      <c r="R19" s="91"/>
      <c r="S19" s="91">
        <v>200000</v>
      </c>
      <c r="T19" s="92"/>
    </row>
    <row r="20" ht="24.9" customHeight="1" spans="1:20">
      <c r="A20" s="27">
        <v>8</v>
      </c>
      <c r="B20" s="28">
        <v>43851</v>
      </c>
      <c r="C20" s="32"/>
      <c r="D20" s="32"/>
      <c r="E20" s="29" t="s">
        <v>70</v>
      </c>
      <c r="F20" s="29" t="s">
        <v>70</v>
      </c>
      <c r="G20" s="37"/>
      <c r="H20" s="37"/>
      <c r="I20" s="37"/>
      <c r="J20" s="37"/>
      <c r="K20" s="37"/>
      <c r="L20" s="37"/>
      <c r="M20" s="37"/>
      <c r="N20" s="10"/>
      <c r="O20" s="10"/>
      <c r="P20" s="68" t="s">
        <v>70</v>
      </c>
      <c r="Q20" s="90"/>
      <c r="R20" s="91"/>
      <c r="S20" s="91">
        <v>2210000</v>
      </c>
      <c r="T20" s="92"/>
    </row>
    <row r="21" s="2" customFormat="1" ht="24.9" customHeight="1" spans="1:20">
      <c r="A21" s="27">
        <v>9</v>
      </c>
      <c r="B21" s="28">
        <v>44104</v>
      </c>
      <c r="C21" s="38">
        <v>2426847.42</v>
      </c>
      <c r="D21" s="32"/>
      <c r="E21" s="29" t="s">
        <v>70</v>
      </c>
      <c r="F21" s="29" t="s">
        <v>70</v>
      </c>
      <c r="G21" s="37"/>
      <c r="H21" s="39">
        <v>0.02</v>
      </c>
      <c r="I21" s="37">
        <f>C21*H21</f>
        <v>48536.9484</v>
      </c>
      <c r="J21" s="37"/>
      <c r="K21" s="37"/>
      <c r="L21" s="37">
        <v>200</v>
      </c>
      <c r="M21" s="37" t="s">
        <v>73</v>
      </c>
      <c r="N21" s="10"/>
      <c r="O21" s="10"/>
      <c r="P21" s="68" t="s">
        <v>74</v>
      </c>
      <c r="Q21" s="90"/>
      <c r="R21" s="91"/>
      <c r="S21" s="91">
        <v>1000000</v>
      </c>
      <c r="T21" s="92"/>
    </row>
    <row r="22" s="2" customFormat="1" ht="24.9" customHeight="1" spans="1:20">
      <c r="A22" s="27"/>
      <c r="B22" s="28">
        <v>44114</v>
      </c>
      <c r="C22" s="38"/>
      <c r="D22" s="38">
        <v>-500000</v>
      </c>
      <c r="E22" s="29"/>
      <c r="F22" s="29"/>
      <c r="G22" s="37"/>
      <c r="H22" s="39"/>
      <c r="I22" s="37"/>
      <c r="J22" s="37"/>
      <c r="K22" s="37"/>
      <c r="L22" s="37">
        <v>100</v>
      </c>
      <c r="M22" s="37" t="s">
        <v>73</v>
      </c>
      <c r="N22" s="10">
        <v>126333.33</v>
      </c>
      <c r="O22" s="10" t="s">
        <v>75</v>
      </c>
      <c r="P22" s="68" t="s">
        <v>74</v>
      </c>
      <c r="Q22" s="90"/>
      <c r="R22" s="91"/>
      <c r="S22" s="91">
        <v>410000</v>
      </c>
      <c r="T22" s="92"/>
    </row>
    <row r="23" s="2" customFormat="1" ht="24.9" customHeight="1" spans="1:20">
      <c r="A23" s="27"/>
      <c r="B23" s="28">
        <v>44110</v>
      </c>
      <c r="C23" s="38"/>
      <c r="D23" s="38"/>
      <c r="E23" s="29"/>
      <c r="F23" s="29"/>
      <c r="G23" s="37"/>
      <c r="H23" s="39"/>
      <c r="I23" s="37"/>
      <c r="J23" s="37"/>
      <c r="K23" s="37"/>
      <c r="L23" s="37"/>
      <c r="M23" s="37"/>
      <c r="N23" s="10">
        <v>285178.16</v>
      </c>
      <c r="O23" s="10" t="s">
        <v>76</v>
      </c>
      <c r="P23" s="68"/>
      <c r="Q23" s="90"/>
      <c r="R23" s="91"/>
      <c r="S23" s="91"/>
      <c r="T23" s="92"/>
    </row>
    <row r="24" s="3" customFormat="1" ht="24.9" customHeight="1" spans="1:20">
      <c r="A24" s="40">
        <v>10</v>
      </c>
      <c r="B24" s="41">
        <v>44237</v>
      </c>
      <c r="C24" s="42">
        <v>500000</v>
      </c>
      <c r="D24" s="42"/>
      <c r="E24" s="43" t="s">
        <v>70</v>
      </c>
      <c r="F24" s="43" t="s">
        <v>70</v>
      </c>
      <c r="G24" s="44"/>
      <c r="H24" s="45">
        <v>0.02</v>
      </c>
      <c r="I24" s="44">
        <f>C24*H24</f>
        <v>10000</v>
      </c>
      <c r="J24" s="44"/>
      <c r="K24" s="44"/>
      <c r="L24" s="44"/>
      <c r="M24" s="44"/>
      <c r="N24" s="69"/>
      <c r="O24" s="69"/>
      <c r="P24" s="70" t="s">
        <v>77</v>
      </c>
      <c r="Q24" s="93"/>
      <c r="R24" s="94"/>
      <c r="S24" s="94">
        <v>500000</v>
      </c>
      <c r="T24" s="95"/>
    </row>
    <row r="25" ht="24.9" customHeight="1" spans="1:20">
      <c r="A25" s="27"/>
      <c r="B25" s="41"/>
      <c r="C25" s="32"/>
      <c r="D25" s="32"/>
      <c r="E25" s="44"/>
      <c r="F25" s="43"/>
      <c r="G25" s="37"/>
      <c r="H25" s="37"/>
      <c r="I25" s="37"/>
      <c r="J25" s="37"/>
      <c r="K25" s="37"/>
      <c r="L25" s="37"/>
      <c r="M25" s="37"/>
      <c r="N25" s="10"/>
      <c r="O25" s="10"/>
      <c r="P25" s="70"/>
      <c r="Q25" s="93"/>
      <c r="R25" s="94"/>
      <c r="S25" s="94"/>
      <c r="T25" s="92"/>
    </row>
    <row r="26" ht="30" customHeight="1" spans="1:20">
      <c r="A26" s="7" t="s">
        <v>78</v>
      </c>
      <c r="B26" s="7"/>
      <c r="C26" s="46">
        <f t="shared" ref="C26:O26" si="0">SUM(C8:C25)</f>
        <v>12061282.99</v>
      </c>
      <c r="D26" s="46">
        <f t="shared" si="0"/>
        <v>0</v>
      </c>
      <c r="E26" s="46">
        <f t="shared" si="0"/>
        <v>0</v>
      </c>
      <c r="F26" s="46">
        <f t="shared" si="0"/>
        <v>9.85609723540029e+18</v>
      </c>
      <c r="G26" s="46">
        <f t="shared" si="0"/>
        <v>0</v>
      </c>
      <c r="H26" s="46"/>
      <c r="I26" s="71">
        <f t="shared" si="0"/>
        <v>113925.9484</v>
      </c>
      <c r="J26" s="46">
        <f t="shared" si="0"/>
        <v>0</v>
      </c>
      <c r="K26" s="46">
        <f t="shared" si="0"/>
        <v>0</v>
      </c>
      <c r="L26" s="46">
        <f t="shared" si="0"/>
        <v>1170</v>
      </c>
      <c r="M26" s="46">
        <f t="shared" si="0"/>
        <v>0</v>
      </c>
      <c r="N26" s="46">
        <f t="shared" si="0"/>
        <v>1043311.49</v>
      </c>
      <c r="O26" s="46">
        <f t="shared" si="0"/>
        <v>0</v>
      </c>
      <c r="P26" s="68"/>
      <c r="Q26" s="96"/>
      <c r="R26" s="97"/>
      <c r="S26" s="98">
        <f>SUM(S8:S25)</f>
        <v>10883874.32</v>
      </c>
      <c r="T26" s="99">
        <f>C26+D26-I26-L26-N26-S26</f>
        <v>19001.2315999996</v>
      </c>
    </row>
    <row r="27" ht="30" customHeight="1" spans="1:20">
      <c r="A27" s="7" t="s">
        <v>79</v>
      </c>
      <c r="B27" s="7"/>
      <c r="C27" s="7" t="s">
        <v>80</v>
      </c>
      <c r="D27" s="7"/>
      <c r="E27" s="7"/>
      <c r="F27" s="47">
        <v>2100000</v>
      </c>
      <c r="G27" s="48"/>
      <c r="H27" s="48"/>
      <c r="I27" s="48"/>
      <c r="J27" s="48"/>
      <c r="K27" s="72"/>
      <c r="L27" s="73" t="s">
        <v>81</v>
      </c>
      <c r="M27" s="74"/>
      <c r="N27" s="74"/>
      <c r="O27" s="18" t="s">
        <v>82</v>
      </c>
      <c r="P27" s="75">
        <f>S24</f>
        <v>500000</v>
      </c>
      <c r="Q27" s="75"/>
      <c r="R27" s="75"/>
      <c r="S27" s="75"/>
      <c r="T27" s="75"/>
    </row>
    <row r="28" ht="30" customHeight="1" spans="1:20">
      <c r="A28" s="7"/>
      <c r="B28" s="7"/>
      <c r="C28" s="7" t="s">
        <v>83</v>
      </c>
      <c r="D28" s="7"/>
      <c r="E28" s="7"/>
      <c r="F28" s="47">
        <v>0</v>
      </c>
      <c r="G28" s="48"/>
      <c r="H28" s="48"/>
      <c r="I28" s="48"/>
      <c r="J28" s="48"/>
      <c r="K28" s="72"/>
      <c r="L28" s="76"/>
      <c r="M28" s="77"/>
      <c r="N28" s="77"/>
      <c r="O28" s="18" t="s">
        <v>84</v>
      </c>
      <c r="P28" s="78" t="str">
        <f>SUBSTITUTE(SUBSTITUTE(TEXT(INT(P27),"[DBNum2][$-804]G/通用格式元"&amp;IF(INT(F35)=F35,"整",""))&amp;TEXT(MID(F35,FIND(".",F35&amp;".0")+1,1),"[DBNum2][$-804]G/通用格式角")&amp;TEXT(MID(F35,FIND(".",F35&amp;".0")+2,1),"[DBNum2][$-804]G/通用格式分"),"零角","零"),"零分","")</f>
        <v>伍拾万元整</v>
      </c>
      <c r="Q28" s="78"/>
      <c r="R28" s="78"/>
      <c r="S28" s="78"/>
      <c r="T28" s="78"/>
    </row>
    <row r="30" spans="20:20">
      <c r="T30" s="5"/>
    </row>
    <row r="33" ht="13.5" spans="2:2">
      <c r="B33" s="49"/>
    </row>
  </sheetData>
  <mergeCells count="7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E10:F10"/>
    <mergeCell ref="A26:B26"/>
    <mergeCell ref="C27:E27"/>
    <mergeCell ref="F27:K27"/>
    <mergeCell ref="P27:T27"/>
    <mergeCell ref="C28:E28"/>
    <mergeCell ref="F28:K28"/>
    <mergeCell ref="P28:T28"/>
    <mergeCell ref="A5:A7"/>
    <mergeCell ref="A8:A9"/>
    <mergeCell ref="A10:A11"/>
    <mergeCell ref="A12:A13"/>
    <mergeCell ref="A14:A15"/>
    <mergeCell ref="A18:A19"/>
    <mergeCell ref="B8:B9"/>
    <mergeCell ref="C8:C9"/>
    <mergeCell ref="D8:D9"/>
    <mergeCell ref="E8:E9"/>
    <mergeCell ref="F8:F9"/>
    <mergeCell ref="G8:G9"/>
    <mergeCell ref="H8:H9"/>
    <mergeCell ref="H12:H13"/>
    <mergeCell ref="H14:H15"/>
    <mergeCell ref="H18:H19"/>
    <mergeCell ref="J8:J9"/>
    <mergeCell ref="J12:J13"/>
    <mergeCell ref="J14:J15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H10:M11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2017-01-14T04:48:00Z</dcterms:created>
  <dcterms:modified xsi:type="dcterms:W3CDTF">2022-02-15T02:41:06Z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EF8591C8B5CD4C299E17D2F8F9550A3F</vt:lpwstr>
  </property>
</Properties>
</file>