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 activeTab="3"/>
  </bookViews>
  <sheets>
    <sheet name="1" sheetId="5" r:id="rId1"/>
    <sheet name="2" sheetId="6" r:id="rId2"/>
    <sheet name="3" sheetId="7" r:id="rId3"/>
    <sheet name="4" sheetId="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<sst xmlns="http://schemas.openxmlformats.org/spreadsheetml/2006/main" count="298" uniqueCount="70">
  <si>
    <t xml:space="preserve">工程款支付证书 </t>
  </si>
  <si>
    <t>工程名称</t>
  </si>
  <si>
    <t>颍泉区2018年统筹整合资金道路工程二标段</t>
  </si>
  <si>
    <t>ERP编号</t>
  </si>
  <si>
    <t>档案编号</t>
  </si>
  <si>
    <t>CD2018-002</t>
  </si>
  <si>
    <t>合同金额</t>
  </si>
  <si>
    <t>中标  日期</t>
  </si>
  <si>
    <t>2018.6.25</t>
  </si>
  <si>
    <t>已供工程  资料</t>
  </si>
  <si>
    <t>中标通知书、施工合同及内部承包协议（在施总那办理审批）原件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</si>
  <si>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</si>
  <si>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</si>
  <si>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</si>
  <si>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</si>
  <si>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</si>
  <si>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</si>
  <si>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</si>
  <si>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刘营13515585776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</si>
  <si>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</si>
  <si>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</si>
  <si>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</si>
  <si>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</si>
  <si>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</si>
  <si>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</si>
  <si>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</si>
  <si>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</si>
  <si>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</si>
  <si>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</si>
  <si>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</si>
  <si>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</si>
  <si>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</si>
  <si>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</si>
  <si>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2018.8.13</t>
  </si>
  <si>
    <t>中</t>
  </si>
  <si>
    <t>8材料</t>
  </si>
  <si>
    <t xml:space="preserve">代扣水利基金667元，代扣企税32309元;  2018.8.6开具外经证500元   
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</si>
  <si>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</si>
  <si>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</si>
  <si>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</si>
  <si>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</si>
  <si>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</si>
  <si>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</si>
  <si>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</si>
  <si>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</si>
  <si>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</si>
  <si>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制表：许文荣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</si>
  <si>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</si>
  <si>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</si>
  <si>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</si>
  <si>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</si>
  <si>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</si>
  <si>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</si>
  <si>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</si>
  <si>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</si>
  <si>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CD2018-044</t>
  </si>
  <si>
    <t>中标通知书、施工合同及内部承包协议（审批中）原件</t>
  </si>
  <si>
    <t>本次</t>
  </si>
  <si>
    <t>材料</t>
  </si>
  <si>
    <t>扣企税29794元，扣印花税615</t>
  </si>
  <si>
    <t>刘营</t>
  </si>
  <si>
    <t>扣企税  19757元   扣印花税  408元</t>
  </si>
  <si>
    <t>制表：朱敏</t>
  </si>
  <si>
    <t>中标通知书、施工合同及内部承包协议（审批中）原件、交工报告原件、审计复印件、结算承诺书</t>
  </si>
  <si>
    <t>2018.9.10</t>
  </si>
  <si>
    <t>有项目部章一枚，已于2019.7.25收回并销毁</t>
  </si>
  <si>
    <t>建造师管理费</t>
  </si>
  <si>
    <t>扣除全部管理费</t>
  </si>
  <si>
    <t>转账费</t>
  </si>
  <si>
    <t>阜阳市宇晨交通安全设施有限公司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</si>
</sst>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179" fontId="2" fillId="0" borderId="2" xfId="51" applyNumberFormat="1" applyFont="1" applyFill="1" applyBorder="1" applyAlignment="1">
      <alignment horizontal="center" vertical="center" shrinkToFit="1"/>
    </xf>
    <xf numFmtId="14" fontId="2" fillId="0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right" vertical="center" shrinkToFit="1"/>
    </xf>
    <xf numFmtId="179" fontId="2" fillId="0" borderId="2" xfId="51" applyNumberFormat="1" applyFont="1" applyFill="1" applyBorder="1" applyAlignment="1">
      <alignment horizontal="right" vertical="center" shrinkToFit="1"/>
    </xf>
    <xf numFmtId="180" fontId="2" fillId="0" borderId="2" xfId="49" applyNumberFormat="1" applyFont="1" applyFill="1" applyBorder="1" applyAlignment="1">
      <alignment horizontal="right" vertical="center" wrapText="1"/>
    </xf>
    <xf numFmtId="177" fontId="2" fillId="2" borderId="2" xfId="51" applyNumberFormat="1" applyFont="1" applyFill="1" applyBorder="1" applyAlignment="1">
      <alignment horizontal="right" vertical="center" shrinkToFit="1"/>
    </xf>
    <xf numFmtId="0" fontId="2" fillId="0" borderId="2" xfId="51" applyFont="1" applyFill="1" applyBorder="1" applyAlignment="1">
      <alignment vertical="center" wrapText="1"/>
    </xf>
    <xf numFmtId="176" fontId="2" fillId="3" borderId="2" xfId="51" applyNumberFormat="1" applyFont="1" applyFill="1" applyBorder="1" applyAlignment="1">
      <alignment horizontal="center" vertical="center" shrinkToFit="1"/>
    </xf>
    <xf numFmtId="14" fontId="2" fillId="3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center" vertical="center" shrinkToFit="1"/>
    </xf>
    <xf numFmtId="180" fontId="2" fillId="0" borderId="2" xfId="49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center" wrapText="1"/>
    </xf>
    <xf numFmtId="179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49" applyNumberFormat="1" applyFont="1" applyFill="1" applyBorder="1" applyAlignment="1">
      <alignment horizontal="center" vertical="center" wrapText="1"/>
    </xf>
    <xf numFmtId="177" fontId="1" fillId="4" borderId="2" xfId="51" applyNumberFormat="1" applyFont="1" applyFill="1" applyBorder="1" applyAlignment="1">
      <alignment horizontal="right" vertical="center" shrinkToFit="1"/>
    </xf>
    <xf numFmtId="0" fontId="3" fillId="0" borderId="2" xfId="51" applyFont="1" applyFill="1" applyBorder="1" applyAlignment="1">
      <alignment horizontal="center" vertical="center" wrapText="1"/>
    </xf>
    <xf numFmtId="179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right" vertical="center" shrinkToFit="1"/>
    </xf>
    <xf numFmtId="177" fontId="1" fillId="0" borderId="5" xfId="51" applyNumberFormat="1" applyFont="1" applyFill="1" applyBorder="1" applyAlignment="1">
      <alignment horizontal="center" vertical="center" shrinkToFit="1"/>
    </xf>
    <xf numFmtId="177" fontId="1" fillId="0" borderId="6" xfId="51" applyNumberFormat="1" applyFont="1" applyFill="1" applyBorder="1" applyAlignment="1">
      <alignment horizontal="center" vertical="center" shrinkToFit="1"/>
    </xf>
    <xf numFmtId="0" fontId="1" fillId="3" borderId="2" xfId="5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center" vertical="center" shrinkToFit="1"/>
    </xf>
    <xf numFmtId="14" fontId="1" fillId="3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177" fontId="1" fillId="4" borderId="2" xfId="51" applyNumberFormat="1" applyFont="1" applyFill="1" applyBorder="1" applyAlignment="1">
      <alignment horizontal="center" vertical="center" shrinkToFit="1"/>
    </xf>
    <xf numFmtId="176" fontId="1" fillId="3" borderId="2" xfId="51" applyNumberFormat="1" applyFont="1" applyFill="1" applyBorder="1" applyAlignment="1">
      <alignment vertical="center" shrinkToFit="1"/>
    </xf>
    <xf numFmtId="181" fontId="1" fillId="3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vertical="center" shrinkToFit="1"/>
    </xf>
    <xf numFmtId="9" fontId="1" fillId="0" borderId="2" xfId="49" applyFont="1" applyFill="1" applyBorder="1" applyAlignment="1">
      <alignment horizontal="center" vertical="center" wrapText="1"/>
    </xf>
    <xf numFmtId="177" fontId="1" fillId="4" borderId="5" xfId="51" applyNumberFormat="1" applyFont="1" applyFill="1" applyBorder="1" applyAlignment="1">
      <alignment horizontal="center" vertical="center" shrinkToFit="1"/>
    </xf>
    <xf numFmtId="0" fontId="3" fillId="3" borderId="2" xfId="51" applyFont="1" applyFill="1" applyBorder="1" applyAlignment="1">
      <alignment horizontal="center" vertical="center" wrapText="1"/>
    </xf>
    <xf numFmtId="176" fontId="3" fillId="3" borderId="2" xfId="51" applyNumberFormat="1" applyFont="1" applyFill="1" applyBorder="1" applyAlignment="1">
      <alignment horizontal="center" vertical="center" shrinkToFit="1"/>
    </xf>
    <xf numFmtId="14" fontId="3" fillId="3" borderId="2" xfId="51" applyNumberFormat="1" applyFont="1" applyFill="1" applyBorder="1" applyAlignment="1">
      <alignment horizontal="center" vertical="center" wrapText="1"/>
    </xf>
    <xf numFmtId="177" fontId="3" fillId="3" borderId="2" xfId="51" applyNumberFormat="1" applyFont="1" applyFill="1" applyBorder="1" applyAlignment="1">
      <alignment horizontal="center" vertical="center" shrinkToFit="1"/>
    </xf>
    <xf numFmtId="181" fontId="3" fillId="3" borderId="2" xfId="51" applyNumberFormat="1" applyFont="1" applyFill="1" applyBorder="1" applyAlignment="1">
      <alignment horizontal="center" vertical="center" wrapText="1"/>
    </xf>
    <xf numFmtId="9" fontId="3" fillId="0" borderId="2" xfId="49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180" fontId="3" fillId="0" borderId="2" xfId="49" applyNumberFormat="1" applyFont="1" applyFill="1" applyBorder="1" applyAlignment="1">
      <alignment horizontal="center" vertical="center" wrapText="1"/>
    </xf>
    <xf numFmtId="9" fontId="3" fillId="0" borderId="2" xfId="49" applyFont="1" applyFill="1" applyBorder="1" applyAlignment="1" applyProtection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0" fontId="1" fillId="2" borderId="2" xfId="51" applyFont="1" applyFill="1" applyBorder="1" applyAlignment="1">
      <alignment horizontal="center" vertical="center" shrinkToFit="1"/>
    </xf>
    <xf numFmtId="177" fontId="7" fillId="2" borderId="2" xfId="51" applyNumberFormat="1" applyFont="1" applyFill="1" applyBorder="1" applyAlignment="1">
      <alignment horizontal="center" vertical="center" shrinkToFit="1"/>
    </xf>
    <xf numFmtId="177" fontId="7" fillId="2" borderId="2" xfId="51" applyNumberFormat="1" applyFont="1" applyFill="1" applyBorder="1" applyAlignment="1">
      <alignment horizontal="right" vertical="center" shrinkToFit="1"/>
    </xf>
    <xf numFmtId="177" fontId="8" fillId="2" borderId="2" xfId="51" applyNumberFormat="1" applyFont="1" applyFill="1" applyBorder="1" applyAlignment="1">
      <alignment horizontal="center" vertical="center" shrinkToFit="1"/>
    </xf>
    <xf numFmtId="177" fontId="8" fillId="5" borderId="2" xfId="51" applyNumberFormat="1" applyFont="1" applyFill="1" applyBorder="1" applyAlignment="1">
      <alignment horizontal="center" vertical="center" shrinkToFit="1"/>
    </xf>
    <xf numFmtId="0" fontId="4" fillId="0" borderId="5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2" fontId="4" fillId="0" borderId="2" xfId="1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177" fontId="4" fillId="0" borderId="0" xfId="51" applyNumberFormat="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left" vertical="center" wrapText="1"/>
    </xf>
    <xf numFmtId="0" fontId="1" fillId="0" borderId="6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7" fontId="9" fillId="0" borderId="0" xfId="51" applyNumberFormat="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right" vertical="center" wrapText="1"/>
    </xf>
    <xf numFmtId="177" fontId="10" fillId="0" borderId="2" xfId="51" applyNumberFormat="1" applyFont="1" applyFill="1" applyBorder="1" applyAlignment="1">
      <alignment horizontal="right" vertical="center" shrinkToFit="1"/>
    </xf>
    <xf numFmtId="177" fontId="10" fillId="0" borderId="2" xfId="51" applyNumberFormat="1" applyFont="1" applyFill="1" applyBorder="1" applyAlignment="1">
      <alignment horizontal="right" vertical="center" wrapText="1"/>
    </xf>
    <xf numFmtId="177" fontId="2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7" fontId="2" fillId="0" borderId="2" xfId="51" applyNumberFormat="1" applyFont="1" applyFill="1" applyBorder="1" applyAlignment="1">
      <alignment horizontal="center" vertical="center" shrinkToFit="1"/>
    </xf>
    <xf numFmtId="177" fontId="2" fillId="0" borderId="2" xfId="51" applyNumberFormat="1" applyFont="1" applyFill="1" applyBorder="1" applyAlignment="1">
      <alignment horizontal="right" vertical="center"/>
    </xf>
    <xf numFmtId="177" fontId="10" fillId="0" borderId="2" xfId="51" applyNumberFormat="1" applyFont="1" applyFill="1" applyBorder="1" applyAlignment="1">
      <alignment horizontal="center" vertical="center" shrinkToFit="1"/>
    </xf>
    <xf numFmtId="177" fontId="10" fillId="0" borderId="2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183" fontId="1" fillId="4" borderId="2" xfId="51" applyNumberFormat="1" applyFont="1" applyFill="1" applyBorder="1" applyAlignment="1">
      <alignment vertical="center"/>
    </xf>
    <xf numFmtId="183" fontId="1" fillId="0" borderId="2" xfId="51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center" vertical="center" wrapText="1"/>
    </xf>
    <xf numFmtId="177" fontId="1" fillId="0" borderId="7" xfId="51" applyNumberFormat="1" applyFont="1" applyFill="1" applyBorder="1" applyAlignment="1">
      <alignment horizontal="center" vertical="center" shrinkToFit="1"/>
    </xf>
    <xf numFmtId="49" fontId="3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1" fillId="4" borderId="6" xfId="51" applyNumberFormat="1" applyFont="1" applyFill="1" applyBorder="1" applyAlignment="1">
      <alignment horizontal="center" vertical="center" shrinkToFit="1"/>
    </xf>
    <xf numFmtId="177" fontId="1" fillId="4" borderId="7" xfId="51" applyNumberFormat="1" applyFont="1" applyFill="1" applyBorder="1" applyAlignment="1">
      <alignment horizontal="center" vertical="center" shrinkToFit="1"/>
    </xf>
    <xf numFmtId="177" fontId="11" fillId="0" borderId="0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77" fontId="3" fillId="0" borderId="2" xfId="51" applyNumberFormat="1" applyFont="1" applyFill="1" applyBorder="1" applyAlignment="1">
      <alignment horizontal="center" vertical="center" wrapText="1"/>
    </xf>
    <xf numFmtId="177" fontId="11" fillId="0" borderId="2" xfId="51" applyNumberFormat="1" applyFont="1" applyFill="1" applyBorder="1" applyAlignment="1">
      <alignment horizontal="center" vertical="center" shrinkToFit="1"/>
    </xf>
    <xf numFmtId="177" fontId="11" fillId="0" borderId="2" xfId="51" applyNumberFormat="1" applyFont="1" applyFill="1" applyBorder="1" applyAlignment="1">
      <alignment horizontal="center" vertical="center" wrapText="1"/>
    </xf>
    <xf numFmtId="177" fontId="3" fillId="4" borderId="2" xfId="51" applyNumberFormat="1" applyFont="1" applyFill="1" applyBorder="1" applyAlignment="1">
      <alignment horizontal="center" vertical="center" shrinkToFit="1"/>
    </xf>
    <xf numFmtId="177" fontId="3" fillId="4" borderId="2" xfId="51" applyNumberFormat="1" applyFont="1" applyFill="1" applyBorder="1" applyAlignment="1">
      <alignment horizontal="right" vertical="center" shrinkToFit="1"/>
    </xf>
    <xf numFmtId="177" fontId="3" fillId="0" borderId="2" xfId="51" applyNumberFormat="1" applyFont="1" applyFill="1" applyBorder="1" applyAlignment="1">
      <alignment horizontal="center" vertical="center" wrapText="1" shrinkToFit="1"/>
    </xf>
    <xf numFmtId="177" fontId="3" fillId="2" borderId="2" xfId="51" applyNumberFormat="1" applyFont="1" applyFill="1" applyBorder="1" applyAlignment="1">
      <alignment horizontal="right" vertical="center" shrinkToFit="1"/>
    </xf>
    <xf numFmtId="177" fontId="12" fillId="2" borderId="2" xfId="51" applyNumberFormat="1" applyFont="1" applyFill="1" applyBorder="1" applyAlignment="1">
      <alignment horizontal="center" vertical="center" shrinkToFit="1"/>
    </xf>
    <xf numFmtId="0" fontId="4" fillId="2" borderId="2" xfId="51" applyFont="1" applyFill="1" applyBorder="1" applyAlignment="1">
      <alignment horizontal="center" vertical="center" shrinkToFit="1"/>
    </xf>
    <xf numFmtId="0" fontId="11" fillId="0" borderId="0" xfId="5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177" fontId="1" fillId="0" borderId="2" xfId="51" applyNumberFormat="1" applyFont="1" applyFill="1" applyBorder="1" applyAlignment="1">
      <alignment horizontal="right" vertical="center" wrapText="1"/>
    </xf>
    <xf numFmtId="176" fontId="3" fillId="3" borderId="2" xfId="51" applyNumberFormat="1" applyFont="1" applyFill="1" applyBorder="1" applyAlignment="1">
      <alignment vertical="center" shrinkToFit="1"/>
    </xf>
    <xf numFmtId="177" fontId="3" fillId="3" borderId="2" xfId="51" applyNumberFormat="1" applyFont="1" applyFill="1" applyBorder="1" applyAlignment="1">
      <alignment vertical="center" shrinkToFit="1"/>
    </xf>
    <xf numFmtId="177" fontId="3" fillId="4" borderId="5" xfId="51" applyNumberFormat="1" applyFont="1" applyFill="1" applyBorder="1" applyAlignment="1">
      <alignment horizontal="center" vertical="center" shrinkToFit="1"/>
    </xf>
    <xf numFmtId="177" fontId="3" fillId="4" borderId="6" xfId="51" applyNumberFormat="1" applyFont="1" applyFill="1" applyBorder="1" applyAlignment="1">
      <alignment horizontal="center" vertical="center" shrinkToFit="1"/>
    </xf>
    <xf numFmtId="177" fontId="3" fillId="4" borderId="7" xfId="51" applyNumberFormat="1" applyFont="1" applyFill="1" applyBorder="1" applyAlignment="1">
      <alignment horizontal="center" vertical="center" shrinkToFit="1"/>
    </xf>
    <xf numFmtId="0" fontId="3" fillId="4" borderId="2" xfId="51" applyFont="1" applyFill="1" applyBorder="1" applyAlignment="1">
      <alignment horizontal="center" vertical="center"/>
    </xf>
    <xf numFmtId="0" fontId="3" fillId="0" borderId="8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0" fontId="2" fillId="3" borderId="2" xfId="51" applyFont="1" applyFill="1" applyBorder="1" applyAlignment="1">
      <alignment horizontal="center" vertical="center" wrapText="1"/>
    </xf>
    <xf numFmtId="177" fontId="2" fillId="4" borderId="2" xfId="51" applyNumberFormat="1" applyFont="1" applyFill="1" applyBorder="1" applyAlignment="1">
      <alignment horizontal="center" vertical="center" shrinkToFit="1"/>
    </xf>
    <xf numFmtId="176" fontId="2" fillId="3" borderId="2" xfId="51" applyNumberFormat="1" applyFont="1" applyFill="1" applyBorder="1" applyAlignment="1">
      <alignment vertical="center" shrinkToFit="1"/>
    </xf>
    <xf numFmtId="181" fontId="2" fillId="3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vertical="center" shrinkToFit="1"/>
    </xf>
    <xf numFmtId="9" fontId="2" fillId="0" borderId="2" xfId="49" applyFont="1" applyFill="1" applyBorder="1" applyAlignment="1">
      <alignment horizontal="center" vertical="center" wrapText="1"/>
    </xf>
    <xf numFmtId="177" fontId="2" fillId="4" borderId="2" xfId="51" applyNumberFormat="1" applyFont="1" applyFill="1" applyBorder="1" applyAlignment="1">
      <alignment horizontal="right" vertical="center" shrinkToFit="1"/>
    </xf>
    <xf numFmtId="183" fontId="3" fillId="4" borderId="2" xfId="51" applyNumberFormat="1" applyFont="1" applyFill="1" applyBorder="1" applyAlignment="1">
      <alignment vertical="center"/>
    </xf>
    <xf numFmtId="183" fontId="3" fillId="0" borderId="2" xfId="51" applyNumberFormat="1" applyFont="1" applyFill="1" applyBorder="1" applyAlignment="1">
      <alignment horizontal="center" vertical="center" wrapText="1"/>
    </xf>
    <xf numFmtId="0" fontId="1" fillId="0" borderId="0" xfId="51" applyFont="1" applyFill="1" applyAlignment="1">
      <alignment horizontal="center" vertical="center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49" applyNumberFormat="1" applyFont="1" applyFill="1" applyBorder="1" applyAlignment="1">
      <alignment horizontal="right" vertical="center" wrapText="1"/>
    </xf>
    <xf numFmtId="0" fontId="3" fillId="0" borderId="2" xfId="51" applyFont="1" applyFill="1" applyBorder="1" applyAlignment="1">
      <alignment vertical="center" wrapText="1"/>
    </xf>
    <xf numFmtId="0" fontId="1" fillId="0" borderId="8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right" vertical="center" wrapText="1"/>
    </xf>
    <xf numFmtId="177" fontId="11" fillId="0" borderId="2" xfId="51" applyNumberFormat="1" applyFont="1" applyFill="1" applyBorder="1" applyAlignment="1">
      <alignment horizontal="right" vertical="center" shrinkToFit="1"/>
    </xf>
    <xf numFmtId="177" fontId="11" fillId="0" borderId="2" xfId="51" applyNumberFormat="1" applyFont="1" applyFill="1" applyBorder="1" applyAlignment="1">
      <alignment horizontal="right" vertical="center" wrapText="1"/>
    </xf>
    <xf numFmtId="177" fontId="3" fillId="0" borderId="2" xfId="51" applyNumberFormat="1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238125</xdr:colOff>
      <xdr:row>0</xdr:row>
      <xdr:rowOff>314325</xdr:rowOff>
    </xdr:from>
    <xdr:to>
      <xdr:col>25</xdr:col>
      <xdr:colOff>196850</xdr:colOff>
      <xdr:row>3</xdr:row>
      <xdr:rowOff>109855</xdr:rowOff>
    </xdr:to>
    <xdr:pic>
      <xdr:nvPicPr>
        <xdr:cNvPr id="2" name="图片 1" descr="{GT)BMW)X5}]B9668C5N{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93885" y="314325"/>
          <a:ext cx="4601845" cy="98869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40</xdr:row>
      <xdr:rowOff>66675</xdr:rowOff>
    </xdr:from>
    <xdr:to>
      <xdr:col>14</xdr:col>
      <xdr:colOff>0</xdr:colOff>
      <xdr:row>79</xdr:row>
      <xdr:rowOff>37465</xdr:rowOff>
    </xdr:to>
    <xdr:pic>
      <xdr:nvPicPr>
        <xdr:cNvPr id="3" name="图片 2" descr="8QBPBI$$J7PK7R}7P}97}M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2292965"/>
          <a:ext cx="7578090" cy="554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152400</xdr:colOff>
      <xdr:row>0</xdr:row>
      <xdr:rowOff>266700</xdr:rowOff>
    </xdr:from>
    <xdr:to>
      <xdr:col>29</xdr:col>
      <xdr:colOff>190500</xdr:colOff>
      <xdr:row>17</xdr:row>
      <xdr:rowOff>66675</xdr:rowOff>
    </xdr:to>
    <xdr:pic>
      <xdr:nvPicPr>
        <xdr:cNvPr id="4" name="Picture 1" descr="D:\My Documents\Tencent Files\359514769\Image\Group\W`$4I]LF7}ASI3%0_G7`@%C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693150" y="266700"/>
          <a:ext cx="7856220" cy="522351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361950</xdr:colOff>
      <xdr:row>2</xdr:row>
      <xdr:rowOff>0</xdr:rowOff>
    </xdr:from>
    <xdr:to>
      <xdr:col>41</xdr:col>
      <xdr:colOff>219075</xdr:colOff>
      <xdr:row>19</xdr:row>
      <xdr:rowOff>38100</xdr:rowOff>
    </xdr:to>
    <xdr:pic>
      <xdr:nvPicPr>
        <xdr:cNvPr id="5" name="Picture 2" descr="D:\My Documents\Tencent Files\359514769\Image\Group\)R@}ORD_(KNTT)`7J4Q4~NJ.pn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6720820" y="735965"/>
          <a:ext cx="7944485" cy="52400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29</xdr:col>
      <xdr:colOff>361950</xdr:colOff>
      <xdr:row>2</xdr:row>
      <xdr:rowOff>0</xdr:rowOff>
    </xdr:from>
    <xdr:to>
      <xdr:col>41</xdr:col>
      <xdr:colOff>219075</xdr:colOff>
      <xdr:row>19</xdr:row>
      <xdr:rowOff>38100</xdr:rowOff>
    </xdr:to>
    <xdr:pic>
      <xdr:nvPicPr>
        <xdr:cNvPr id="3" name="Picture 2" descr="D:\My Documents\Tencent Files\359514769\Image\Group\)R@}ORD_(KNTT)`7J4Q4~NJ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720820" y="735965"/>
          <a:ext cx="7944485" cy="524002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297180</xdr:colOff>
      <xdr:row>1</xdr:row>
      <xdr:rowOff>198120</xdr:rowOff>
    </xdr:from>
    <xdr:to>
      <xdr:col>27</xdr:col>
      <xdr:colOff>333375</xdr:colOff>
      <xdr:row>14</xdr:row>
      <xdr:rowOff>15875</xdr:rowOff>
    </xdr:to>
    <xdr:pic>
      <xdr:nvPicPr>
        <xdr:cNvPr id="4" name="图片 3" descr="KA`XR[16@)X_S}K%9}73(2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37930" y="514985"/>
          <a:ext cx="7014845" cy="4152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34</xdr:row>
      <xdr:rowOff>7620</xdr:rowOff>
    </xdr:from>
    <xdr:to>
      <xdr:col>12</xdr:col>
      <xdr:colOff>335915</xdr:colOff>
      <xdr:row>68</xdr:row>
      <xdr:rowOff>122555</xdr:rowOff>
    </xdr:to>
    <xdr:pic>
      <xdr:nvPicPr>
        <xdr:cNvPr id="2" name="图片 1" descr="OH3HJGE2[]TG~9Z7PICTZD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" y="11348085"/>
          <a:ext cx="6207760" cy="5001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381000</xdr:colOff>
      <xdr:row>0</xdr:row>
      <xdr:rowOff>199390</xdr:rowOff>
    </xdr:from>
    <xdr:to>
      <xdr:col>29</xdr:col>
      <xdr:colOff>241300</xdr:colOff>
      <xdr:row>14</xdr:row>
      <xdr:rowOff>305435</xdr:rowOff>
    </xdr:to>
    <xdr:pic>
      <xdr:nvPicPr>
        <xdr:cNvPr id="5" name="图片 4" descr="X}(F)ZNA5GIC~1$Q0XHZ]T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3040" y="199390"/>
          <a:ext cx="7678420" cy="4831080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16</xdr:row>
      <xdr:rowOff>90170</xdr:rowOff>
    </xdr:from>
    <xdr:to>
      <xdr:col>29</xdr:col>
      <xdr:colOff>361315</xdr:colOff>
      <xdr:row>20</xdr:row>
      <xdr:rowOff>123825</xdr:rowOff>
    </xdr:to>
    <xdr:pic>
      <xdr:nvPicPr>
        <xdr:cNvPr id="2" name="图片 1" descr="865}$EUP{61$7_]JJL9(`$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16365" y="5618480"/>
          <a:ext cx="7865110" cy="1062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J41"/>
  <sheetViews>
    <sheetView workbookViewId="0">
      <selection activeCell="I9" sqref="I9"/>
    </sheetView>
  </sheetViews>
  <sheetFormatPr defaultColWidth="9" defaultRowHeight="11.25"/>
  <cols>
    <col min="1" max="1" width="4.25" style="1" customWidth="1"/>
    <col min="2" max="2" width="6.75" style="6" customWidth="1"/>
    <col min="3" max="3" width="3.63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6.88333333333333" style="1" customWidth="1"/>
    <col min="12" max="12" width="7.88333333333333" style="8" customWidth="1"/>
    <col min="13" max="13" width="5.88333333333333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2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</row>
    <row r="2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73" t="s">
        <v>3</v>
      </c>
      <c r="M2" s="74">
        <v>9915</v>
      </c>
      <c r="N2" s="75" t="s">
        <v>4</v>
      </c>
      <c r="O2" s="75" t="s">
        <v>5</v>
      </c>
      <c r="P2" s="76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</row>
    <row r="3" ht="36" customHeight="1" spans="1:62">
      <c r="A3" s="10" t="s">
        <v>6</v>
      </c>
      <c r="B3" s="10"/>
      <c r="C3" s="12">
        <v>6234509.49</v>
      </c>
      <c r="D3" s="12"/>
      <c r="E3" s="12" t="s">
        <v>7</v>
      </c>
      <c r="F3" s="13" t="s">
        <v>8</v>
      </c>
      <c r="G3" s="13"/>
      <c r="H3" s="14" t="s">
        <v>9</v>
      </c>
      <c r="I3" s="77" t="s">
        <v>10</v>
      </c>
      <c r="J3" s="78"/>
      <c r="K3" s="78"/>
      <c r="L3" s="78"/>
      <c r="M3" s="79" t="s">
        <v>11</v>
      </c>
      <c r="N3" s="10" t="s">
        <v>12</v>
      </c>
      <c r="O3" s="80" t="s">
        <v>13</v>
      </c>
      <c r="P3" s="8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</row>
    <row r="4" ht="30" customHeight="1" spans="1:16">
      <c r="A4" s="10" t="s">
        <v>14</v>
      </c>
      <c r="B4" s="10"/>
      <c r="C4" s="120"/>
      <c r="D4" s="120"/>
      <c r="E4" s="12" t="s">
        <v>15</v>
      </c>
      <c r="F4" s="13"/>
      <c r="G4" s="13"/>
      <c r="H4" s="15"/>
      <c r="I4" s="82"/>
      <c r="J4" s="83"/>
      <c r="K4" s="83"/>
      <c r="L4" s="83"/>
      <c r="M4" s="79" t="s">
        <v>16</v>
      </c>
      <c r="N4" s="12" t="s">
        <v>17</v>
      </c>
      <c r="O4" s="84" t="s">
        <v>18</v>
      </c>
      <c r="P4" s="85"/>
    </row>
    <row r="5" ht="27.95" customHeight="1" spans="1:19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86"/>
      <c r="S5"/>
    </row>
    <row r="6" ht="27.95" customHeight="1" spans="1:19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75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86"/>
      <c r="S6"/>
    </row>
    <row r="7" s="4" customFormat="1" ht="45" customHeight="1" spans="1:30">
      <c r="A7" s="37">
        <v>1</v>
      </c>
      <c r="B7" s="38" t="s">
        <v>33</v>
      </c>
      <c r="C7" s="39" t="s">
        <v>34</v>
      </c>
      <c r="D7" s="40">
        <v>2221217</v>
      </c>
      <c r="E7" s="139">
        <v>43322</v>
      </c>
      <c r="F7" s="40">
        <v>2221217</v>
      </c>
      <c r="G7" s="140">
        <v>0.01</v>
      </c>
      <c r="H7" s="115">
        <f>ROUNDUP(D7*G7,0)</f>
        <v>22213</v>
      </c>
      <c r="I7" s="115">
        <v>32976</v>
      </c>
      <c r="J7" s="40">
        <v>500</v>
      </c>
      <c r="K7" s="143"/>
      <c r="L7" s="144"/>
      <c r="M7" s="145"/>
      <c r="N7" s="109" t="s">
        <v>35</v>
      </c>
      <c r="O7" s="40">
        <f>D7-H7-I7-J7</f>
        <v>2165528</v>
      </c>
      <c r="P7"/>
      <c r="Q7" s="101"/>
      <c r="R7" s="101"/>
      <c r="S7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</row>
    <row r="8" s="4" customFormat="1" ht="20.1" customHeight="1" spans="1:30">
      <c r="A8" s="141"/>
      <c r="B8" s="54"/>
      <c r="C8" s="55"/>
      <c r="D8" s="56"/>
      <c r="E8" s="38"/>
      <c r="F8" s="56"/>
      <c r="G8" s="60"/>
      <c r="H8" s="59"/>
      <c r="I8" s="59"/>
      <c r="J8" s="108"/>
      <c r="K8" s="146" t="s">
        <v>36</v>
      </c>
      <c r="L8" s="110"/>
      <c r="M8" s="111"/>
      <c r="N8" s="109"/>
      <c r="O8" s="59"/>
      <c r="P8" s="107"/>
      <c r="Q8" s="101"/>
      <c r="R8" s="101"/>
      <c r="S8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</row>
    <row r="9" s="138" customFormat="1" ht="20.1" customHeight="1" spans="1:30">
      <c r="A9" s="142"/>
      <c r="B9" s="44"/>
      <c r="C9" s="45"/>
      <c r="D9" s="46"/>
      <c r="E9" s="31"/>
      <c r="F9" s="46"/>
      <c r="G9" s="35"/>
      <c r="H9" s="100"/>
      <c r="I9" s="100"/>
      <c r="J9" s="34"/>
      <c r="K9" s="104"/>
      <c r="L9" s="75"/>
      <c r="M9" s="12"/>
      <c r="N9" s="104"/>
      <c r="O9" s="29"/>
      <c r="P9" s="86"/>
      <c r="Q9" s="5"/>
      <c r="R9" s="5"/>
      <c r="S9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ht="20.25" customHeight="1" spans="1:19">
      <c r="A10" s="43"/>
      <c r="B10" s="44"/>
      <c r="C10" s="45"/>
      <c r="D10" s="46"/>
      <c r="E10" s="49"/>
      <c r="F10" s="50"/>
      <c r="G10" s="51"/>
      <c r="H10" s="100"/>
      <c r="I10" s="62"/>
      <c r="J10" s="33"/>
      <c r="K10" s="104"/>
      <c r="L10" s="75"/>
      <c r="M10" s="12"/>
      <c r="N10" s="104"/>
      <c r="O10" s="29"/>
      <c r="P10" s="107"/>
      <c r="Q10" s="101"/>
      <c r="R10" s="101"/>
      <c r="S10"/>
    </row>
    <row r="11" s="2" customFormat="1" ht="20.25" customHeight="1" spans="1:30">
      <c r="A11" s="129"/>
      <c r="B11" s="25"/>
      <c r="C11" s="26"/>
      <c r="D11" s="27"/>
      <c r="E11" s="18"/>
      <c r="F11" s="27"/>
      <c r="G11" s="28"/>
      <c r="H11" s="29"/>
      <c r="I11" s="29"/>
      <c r="J11" s="92"/>
      <c r="K11" s="90"/>
      <c r="L11" s="94"/>
      <c r="M11" s="95"/>
      <c r="N11" s="90"/>
      <c r="O11" s="29"/>
      <c r="P11" s="86"/>
      <c r="Q11" s="5"/>
      <c r="R11" s="5"/>
      <c r="S11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</row>
    <row r="12" s="2" customFormat="1" ht="20.25" customHeight="1" spans="1:30">
      <c r="A12" s="129"/>
      <c r="B12" s="131"/>
      <c r="C12" s="26"/>
      <c r="D12" s="27"/>
      <c r="E12" s="132"/>
      <c r="F12" s="133"/>
      <c r="G12" s="134"/>
      <c r="H12" s="23"/>
      <c r="I12" s="23"/>
      <c r="J12" s="20"/>
      <c r="K12" s="90"/>
      <c r="L12" s="94"/>
      <c r="M12" s="95"/>
      <c r="N12" s="90"/>
      <c r="O12" s="23"/>
      <c r="P12" s="107"/>
      <c r="Q12" s="101"/>
      <c r="R12" s="101"/>
      <c r="S12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</row>
    <row r="13" s="4" customFormat="1" ht="20.25" customHeight="1" spans="1:30">
      <c r="A13" s="53"/>
      <c r="B13" s="54"/>
      <c r="C13" s="55"/>
      <c r="D13" s="56"/>
      <c r="E13" s="57"/>
      <c r="F13" s="56"/>
      <c r="G13" s="58"/>
      <c r="H13" s="59"/>
      <c r="I13" s="59"/>
      <c r="J13" s="108"/>
      <c r="K13" s="109"/>
      <c r="L13" s="110"/>
      <c r="M13" s="111"/>
      <c r="N13" s="109"/>
      <c r="O13" s="59"/>
      <c r="P13" s="107"/>
      <c r="Q13" s="101"/>
      <c r="R13" s="101"/>
      <c r="S13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</row>
    <row r="14" s="4" customFormat="1" ht="20.25" customHeight="1" spans="1:30">
      <c r="A14" s="53"/>
      <c r="B14" s="54"/>
      <c r="C14" s="55"/>
      <c r="D14" s="56"/>
      <c r="E14" s="38"/>
      <c r="F14" s="56"/>
      <c r="G14" s="60"/>
      <c r="H14" s="59"/>
      <c r="I14" s="59"/>
      <c r="J14" s="108"/>
      <c r="K14" s="109"/>
      <c r="L14" s="110"/>
      <c r="M14" s="111"/>
      <c r="N14" s="109"/>
      <c r="O14" s="59"/>
      <c r="P14" s="107"/>
      <c r="Q14" s="101"/>
      <c r="R14" s="101"/>
      <c r="S14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="5" customFormat="1" ht="20.25" customHeight="1" spans="1:19">
      <c r="A15" s="43"/>
      <c r="B15" s="48"/>
      <c r="C15" s="45"/>
      <c r="D15" s="46"/>
      <c r="E15" s="49"/>
      <c r="F15" s="50"/>
      <c r="G15" s="51"/>
      <c r="H15" s="62"/>
      <c r="I15" s="62"/>
      <c r="J15" s="33"/>
      <c r="K15" s="104"/>
      <c r="L15" s="75"/>
      <c r="M15" s="12"/>
      <c r="N15" s="104"/>
      <c r="O15" s="62"/>
      <c r="P15" s="86"/>
      <c r="S15"/>
    </row>
    <row r="16" s="5" customFormat="1" ht="20.25" customHeight="1" spans="1:19">
      <c r="A16" s="43"/>
      <c r="B16" s="48"/>
      <c r="C16" s="45"/>
      <c r="D16" s="46"/>
      <c r="E16" s="49"/>
      <c r="F16" s="50"/>
      <c r="G16" s="51"/>
      <c r="H16" s="62"/>
      <c r="I16" s="62"/>
      <c r="J16" s="33"/>
      <c r="K16" s="104"/>
      <c r="L16" s="75"/>
      <c r="M16" s="12"/>
      <c r="N16" s="104"/>
      <c r="O16" s="62"/>
      <c r="P16" s="86"/>
      <c r="S16"/>
    </row>
    <row r="17" s="5" customFormat="1" ht="20.25" customHeight="1" spans="1:19">
      <c r="A17" s="43"/>
      <c r="B17" s="48"/>
      <c r="C17" s="45"/>
      <c r="D17" s="46"/>
      <c r="E17" s="49"/>
      <c r="F17" s="50"/>
      <c r="G17" s="51"/>
      <c r="H17" s="62"/>
      <c r="I17" s="62"/>
      <c r="J17" s="33"/>
      <c r="K17" s="104"/>
      <c r="L17" s="75"/>
      <c r="M17" s="12"/>
      <c r="N17" s="104"/>
      <c r="O17" s="62"/>
      <c r="P17" s="86"/>
      <c r="S17"/>
    </row>
    <row r="18" s="5" customFormat="1" ht="20.25" customHeight="1" spans="1:19">
      <c r="A18" s="43"/>
      <c r="B18" s="48"/>
      <c r="C18" s="45"/>
      <c r="D18" s="46"/>
      <c r="E18" s="49"/>
      <c r="F18" s="50"/>
      <c r="G18" s="51"/>
      <c r="H18" s="62"/>
      <c r="I18" s="62"/>
      <c r="J18" s="33"/>
      <c r="K18" s="104"/>
      <c r="L18" s="75"/>
      <c r="M18" s="12"/>
      <c r="N18" s="104"/>
      <c r="O18" s="62"/>
      <c r="P18" s="86"/>
      <c r="S18"/>
    </row>
    <row r="19" s="5" customFormat="1" ht="20.25" customHeight="1" spans="1:19">
      <c r="A19" s="43"/>
      <c r="B19" s="48"/>
      <c r="C19" s="45"/>
      <c r="D19" s="46"/>
      <c r="E19" s="49"/>
      <c r="F19" s="50"/>
      <c r="G19" s="51"/>
      <c r="H19" s="62"/>
      <c r="I19" s="62"/>
      <c r="J19" s="33"/>
      <c r="K19" s="104"/>
      <c r="L19" s="75"/>
      <c r="M19" s="12"/>
      <c r="N19" s="104"/>
      <c r="O19" s="62"/>
      <c r="P19" s="86"/>
      <c r="S19"/>
    </row>
    <row r="20" s="5" customFormat="1" ht="20.25" customHeight="1" spans="1:19">
      <c r="A20" s="43"/>
      <c r="B20" s="48"/>
      <c r="C20" s="45"/>
      <c r="D20" s="46"/>
      <c r="E20" s="49"/>
      <c r="F20" s="50"/>
      <c r="G20" s="51"/>
      <c r="H20" s="62"/>
      <c r="I20" s="62"/>
      <c r="J20" s="33"/>
      <c r="K20" s="104"/>
      <c r="L20" s="75"/>
      <c r="M20" s="12"/>
      <c r="N20" s="104"/>
      <c r="O20" s="62"/>
      <c r="P20" s="86"/>
      <c r="S20"/>
    </row>
    <row r="21" s="5" customFormat="1" ht="20.25" customHeight="1" spans="1:19">
      <c r="A21" s="43"/>
      <c r="B21" s="48"/>
      <c r="C21" s="45"/>
      <c r="D21" s="46"/>
      <c r="E21" s="49"/>
      <c r="F21" s="50"/>
      <c r="G21" s="51"/>
      <c r="H21" s="62"/>
      <c r="I21" s="62"/>
      <c r="J21" s="33"/>
      <c r="K21" s="104"/>
      <c r="L21" s="75"/>
      <c r="M21" s="12"/>
      <c r="N21" s="104"/>
      <c r="O21" s="62"/>
      <c r="P21" s="86"/>
      <c r="S21"/>
    </row>
    <row r="22" s="5" customFormat="1" ht="20.25" customHeight="1" spans="1:19">
      <c r="A22" s="43"/>
      <c r="B22" s="48"/>
      <c r="C22" s="45"/>
      <c r="D22" s="46"/>
      <c r="E22" s="49"/>
      <c r="F22" s="50"/>
      <c r="G22" s="51"/>
      <c r="H22" s="62"/>
      <c r="I22" s="62"/>
      <c r="J22" s="33"/>
      <c r="K22" s="104"/>
      <c r="L22" s="75"/>
      <c r="M22" s="12"/>
      <c r="N22" s="104"/>
      <c r="O22" s="62"/>
      <c r="P22" s="86"/>
      <c r="S22"/>
    </row>
    <row r="23" s="5" customFormat="1" ht="20.25" customHeight="1" spans="1:19">
      <c r="A23" s="43"/>
      <c r="B23" s="48"/>
      <c r="C23" s="45"/>
      <c r="D23" s="46"/>
      <c r="E23" s="49"/>
      <c r="F23" s="50"/>
      <c r="G23" s="51"/>
      <c r="H23" s="62"/>
      <c r="I23" s="62"/>
      <c r="J23" s="33"/>
      <c r="K23" s="104"/>
      <c r="L23" s="75"/>
      <c r="M23" s="12"/>
      <c r="N23" s="104"/>
      <c r="O23" s="62"/>
      <c r="P23" s="86"/>
      <c r="S23"/>
    </row>
    <row r="24" s="5" customFormat="1" ht="20.25" customHeight="1" spans="1:19">
      <c r="A24" s="43"/>
      <c r="B24" s="48"/>
      <c r="C24" s="45"/>
      <c r="D24" s="46"/>
      <c r="E24" s="49"/>
      <c r="F24" s="50"/>
      <c r="G24" s="51"/>
      <c r="H24" s="62"/>
      <c r="I24" s="62"/>
      <c r="J24" s="33"/>
      <c r="K24" s="104"/>
      <c r="L24" s="75"/>
      <c r="M24" s="12"/>
      <c r="N24" s="109"/>
      <c r="O24" s="115"/>
      <c r="P24" s="86"/>
      <c r="S24"/>
    </row>
    <row r="25" s="5" customFormat="1" ht="30" customHeight="1" spans="1:19">
      <c r="A25" s="10" t="s">
        <v>37</v>
      </c>
      <c r="B25" s="10"/>
      <c r="C25" s="63" t="s">
        <v>38</v>
      </c>
      <c r="D25" s="64">
        <f t="shared" ref="D25:J25" si="0">SUM(D7:D24)</f>
        <v>2221217</v>
      </c>
      <c r="E25" s="63" t="s">
        <v>38</v>
      </c>
      <c r="F25" s="65">
        <f t="shared" si="0"/>
        <v>2221217</v>
      </c>
      <c r="G25" s="63" t="s">
        <v>38</v>
      </c>
      <c r="H25" s="65">
        <f t="shared" si="0"/>
        <v>22213</v>
      </c>
      <c r="I25" s="65">
        <f t="shared" si="0"/>
        <v>32976</v>
      </c>
      <c r="J25" s="65">
        <f t="shared" si="0"/>
        <v>500</v>
      </c>
      <c r="K25" s="63" t="s">
        <v>38</v>
      </c>
      <c r="L25" s="116">
        <f>SUM(L7:L24)</f>
        <v>0</v>
      </c>
      <c r="M25" s="117" t="s">
        <v>38</v>
      </c>
      <c r="N25" s="63" t="s">
        <v>38</v>
      </c>
      <c r="O25" s="65">
        <f>SUM(O7:O24)</f>
        <v>2165528</v>
      </c>
      <c r="P25" s="86"/>
      <c r="S25"/>
    </row>
    <row r="26" s="5" customFormat="1" ht="30" customHeight="1" spans="1:16">
      <c r="A26" s="10" t="s">
        <v>39</v>
      </c>
      <c r="B26" s="10"/>
      <c r="C26" s="10" t="s">
        <v>40</v>
      </c>
      <c r="D26" s="10"/>
      <c r="E26" s="66">
        <f>E27+L26</f>
        <v>2165528</v>
      </c>
      <c r="F26" s="66"/>
      <c r="G26" s="66"/>
      <c r="H26" s="66"/>
      <c r="I26" s="10" t="s">
        <v>41</v>
      </c>
      <c r="J26" s="10"/>
      <c r="K26" s="10" t="s">
        <v>42</v>
      </c>
      <c r="L26" s="66">
        <v>0</v>
      </c>
      <c r="M26" s="66"/>
      <c r="N26" s="66"/>
      <c r="O26" s="66"/>
      <c r="P26" s="86"/>
    </row>
    <row r="27" s="5" customFormat="1" ht="30" customHeight="1" spans="1:16">
      <c r="A27" s="10"/>
      <c r="B27" s="10"/>
      <c r="C27" s="10" t="s">
        <v>43</v>
      </c>
      <c r="D27" s="10"/>
      <c r="E27" s="67">
        <f>O7</f>
        <v>2165528</v>
      </c>
      <c r="F27" s="67"/>
      <c r="G27" s="67"/>
      <c r="H27" s="67"/>
      <c r="I27" s="10"/>
      <c r="J27" s="10"/>
      <c r="K27" s="10" t="s">
        <v>44</v>
      </c>
      <c r="L27" s="11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7"/>
      <c r="N27" s="117"/>
      <c r="O27" s="117"/>
      <c r="P27" s="86"/>
    </row>
    <row r="28" s="5" customFormat="1" ht="50.1" customHeight="1" spans="1:16">
      <c r="A28" s="10" t="s">
        <v>45</v>
      </c>
      <c r="B28" s="10"/>
      <c r="C28" s="68" t="s">
        <v>46</v>
      </c>
      <c r="D28" s="69"/>
      <c r="E28" s="69"/>
      <c r="F28" s="69"/>
      <c r="G28" s="69"/>
      <c r="H28" s="70"/>
      <c r="I28" s="10" t="s">
        <v>47</v>
      </c>
      <c r="J28" s="10"/>
      <c r="K28" s="10" t="s">
        <v>48</v>
      </c>
      <c r="L28" s="10"/>
      <c r="M28" s="10"/>
      <c r="N28" s="10"/>
      <c r="O28" s="10"/>
      <c r="P28" s="86"/>
    </row>
    <row r="29" s="5" customFormat="1" ht="50.1" customHeight="1" spans="1:16">
      <c r="A29" s="10" t="s">
        <v>49</v>
      </c>
      <c r="B29" s="10"/>
      <c r="C29" s="30"/>
      <c r="D29" s="30"/>
      <c r="E29" s="30"/>
      <c r="F29" s="30"/>
      <c r="G29" s="30"/>
      <c r="H29" s="30"/>
      <c r="I29" s="10" t="s">
        <v>50</v>
      </c>
      <c r="J29" s="10"/>
      <c r="K29" s="30"/>
      <c r="L29" s="30"/>
      <c r="M29" s="30"/>
      <c r="N29" s="30"/>
      <c r="O29" s="30"/>
      <c r="P29" s="86"/>
    </row>
    <row r="30" s="5" customFormat="1" ht="50.1" customHeight="1" spans="1:16">
      <c r="A30" s="10" t="s">
        <v>51</v>
      </c>
      <c r="B30" s="10"/>
      <c r="C30" s="71"/>
      <c r="D30" s="71"/>
      <c r="E30" s="71"/>
      <c r="F30" s="71"/>
      <c r="G30" s="71"/>
      <c r="H30" s="71"/>
      <c r="I30" s="10" t="s">
        <v>52</v>
      </c>
      <c r="J30" s="10"/>
      <c r="K30" s="71"/>
      <c r="L30" s="71"/>
      <c r="M30" s="71"/>
      <c r="N30" s="71"/>
      <c r="O30" s="71"/>
      <c r="P30" s="86"/>
    </row>
    <row r="31" s="5" customFormat="1" ht="50.1" customHeight="1" spans="1:16">
      <c r="A31" s="10" t="s">
        <v>53</v>
      </c>
      <c r="B31" s="10"/>
      <c r="C31" s="71"/>
      <c r="D31" s="71"/>
      <c r="E31" s="71"/>
      <c r="F31" s="71"/>
      <c r="G31" s="71"/>
      <c r="H31" s="71"/>
      <c r="I31" s="10" t="s">
        <v>54</v>
      </c>
      <c r="J31" s="10"/>
      <c r="K31" s="71"/>
      <c r="L31" s="71"/>
      <c r="M31" s="71"/>
      <c r="N31" s="71"/>
      <c r="O31" s="71"/>
      <c r="P31" s="86"/>
    </row>
    <row r="32" s="5" customFormat="1" spans="1:16">
      <c r="A32" s="1"/>
      <c r="B32" s="6"/>
      <c r="C32" s="1"/>
      <c r="D32" s="7"/>
      <c r="E32" s="6"/>
      <c r="F32" s="7"/>
      <c r="G32" s="1"/>
      <c r="H32" s="7"/>
      <c r="I32" s="1"/>
      <c r="J32" s="7"/>
      <c r="K32" s="1"/>
      <c r="L32" s="8"/>
      <c r="M32" s="8"/>
      <c r="N32" s="1"/>
      <c r="O32" s="7"/>
      <c r="P32" s="86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86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86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86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86"/>
    </row>
    <row r="37" s="5" customFormat="1" ht="13.5" spans="1:16">
      <c r="A37" s="1"/>
      <c r="B37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86"/>
    </row>
    <row r="38" s="5" customFormat="1" spans="1:16">
      <c r="A38" s="1"/>
      <c r="B38" s="6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86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86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86"/>
    </row>
    <row r="41" s="5" customFormat="1" spans="1:16">
      <c r="A41" s="1"/>
      <c r="B41" s="6"/>
      <c r="C41" s="1"/>
      <c r="D41" s="7"/>
      <c r="E41" s="6"/>
      <c r="F41" s="7"/>
      <c r="G41" s="1"/>
      <c r="H41" s="7"/>
      <c r="I41" s="1"/>
      <c r="J41" s="7"/>
      <c r="K41" s="1"/>
      <c r="L41" s="8"/>
      <c r="M41" s="8"/>
      <c r="N41" s="1"/>
      <c r="O41" s="7"/>
      <c r="P41" s="86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J41"/>
  <sheetViews>
    <sheetView workbookViewId="0">
      <selection activeCell="I11" sqref="I11"/>
    </sheetView>
  </sheetViews>
  <sheetFormatPr defaultColWidth="9" defaultRowHeight="11.25"/>
  <cols>
    <col min="1" max="1" width="4.25" style="1" customWidth="1"/>
    <col min="2" max="2" width="6.75" style="6" customWidth="1"/>
    <col min="3" max="3" width="3.63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6.88333333333333" style="1" customWidth="1"/>
    <col min="12" max="12" width="7.88333333333333" style="8" customWidth="1"/>
    <col min="13" max="13" width="5.88333333333333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2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</row>
    <row r="2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73" t="s">
        <v>3</v>
      </c>
      <c r="M2" s="74">
        <v>9915</v>
      </c>
      <c r="N2" s="75" t="s">
        <v>4</v>
      </c>
      <c r="O2" s="75" t="s">
        <v>55</v>
      </c>
      <c r="P2" s="76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</row>
    <row r="3" ht="36" customHeight="1" spans="1:62">
      <c r="A3" s="10" t="s">
        <v>6</v>
      </c>
      <c r="B3" s="10"/>
      <c r="C3" s="12">
        <v>6234509.49</v>
      </c>
      <c r="D3" s="12"/>
      <c r="E3" s="12" t="s">
        <v>7</v>
      </c>
      <c r="F3" s="13" t="s">
        <v>8</v>
      </c>
      <c r="G3" s="13"/>
      <c r="H3" s="14" t="s">
        <v>9</v>
      </c>
      <c r="I3" s="77" t="s">
        <v>56</v>
      </c>
      <c r="J3" s="78"/>
      <c r="K3" s="78"/>
      <c r="L3" s="78"/>
      <c r="M3" s="79" t="s">
        <v>11</v>
      </c>
      <c r="N3" s="10" t="s">
        <v>12</v>
      </c>
      <c r="O3" s="80" t="s">
        <v>13</v>
      </c>
      <c r="P3" s="8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</row>
    <row r="4" ht="30" customHeight="1" spans="1:16">
      <c r="A4" s="10" t="s">
        <v>14</v>
      </c>
      <c r="B4" s="10"/>
      <c r="C4" s="120"/>
      <c r="D4" s="120"/>
      <c r="E4" s="12" t="s">
        <v>15</v>
      </c>
      <c r="F4" s="13"/>
      <c r="G4" s="13"/>
      <c r="H4" s="15"/>
      <c r="I4" s="82"/>
      <c r="J4" s="83"/>
      <c r="K4" s="83"/>
      <c r="L4" s="83"/>
      <c r="M4" s="79" t="s">
        <v>16</v>
      </c>
      <c r="N4" s="12" t="s">
        <v>17</v>
      </c>
      <c r="O4" s="84" t="s">
        <v>18</v>
      </c>
      <c r="P4" s="85"/>
    </row>
    <row r="5" ht="27.95" customHeight="1" spans="1:19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86"/>
      <c r="S5"/>
    </row>
    <row r="6" ht="27.95" customHeight="1" spans="1:19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75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86"/>
      <c r="S6"/>
    </row>
    <row r="7" s="2" customFormat="1" ht="45" customHeight="1" spans="1:30">
      <c r="A7" s="17">
        <v>1</v>
      </c>
      <c r="B7" s="18" t="s">
        <v>33</v>
      </c>
      <c r="C7" s="19" t="s">
        <v>34</v>
      </c>
      <c r="D7" s="20">
        <v>2221217</v>
      </c>
      <c r="E7" s="21">
        <v>43322</v>
      </c>
      <c r="F7" s="20">
        <v>2221217</v>
      </c>
      <c r="G7" s="22">
        <v>0.01</v>
      </c>
      <c r="H7" s="23">
        <f>ROUNDUP(D7*G7,0)</f>
        <v>22213</v>
      </c>
      <c r="I7" s="23">
        <v>32976</v>
      </c>
      <c r="J7" s="20">
        <v>500</v>
      </c>
      <c r="K7" s="87"/>
      <c r="L7" s="88"/>
      <c r="M7" s="89"/>
      <c r="N7" s="90" t="s">
        <v>35</v>
      </c>
      <c r="O7" s="20">
        <f>D7-H7-I7-J7</f>
        <v>2165528</v>
      </c>
      <c r="P7" s="91"/>
      <c r="Q7" s="96"/>
      <c r="R7" s="96"/>
      <c r="S7" s="91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</row>
    <row r="8" s="2" customFormat="1" ht="20.1" customHeight="1" spans="1:29">
      <c r="A8" s="24"/>
      <c r="B8" s="25"/>
      <c r="C8" s="26"/>
      <c r="D8" s="27"/>
      <c r="E8" s="18"/>
      <c r="F8" s="27"/>
      <c r="G8" s="28"/>
      <c r="H8" s="29"/>
      <c r="I8" s="29"/>
      <c r="J8" s="92"/>
      <c r="K8" s="93" t="s">
        <v>36</v>
      </c>
      <c r="L8" s="94"/>
      <c r="M8" s="95"/>
      <c r="N8" s="90"/>
      <c r="O8" s="29"/>
      <c r="P8" s="96"/>
      <c r="Q8" s="96"/>
      <c r="R8" s="91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</row>
    <row r="9" s="3" customFormat="1" ht="20.1" customHeight="1" spans="1:29">
      <c r="A9" s="127"/>
      <c r="B9" s="128" t="s">
        <v>57</v>
      </c>
      <c r="C9" s="39"/>
      <c r="D9" s="108"/>
      <c r="E9" s="38"/>
      <c r="F9" s="108"/>
      <c r="G9" s="60"/>
      <c r="H9" s="108"/>
      <c r="I9" s="108"/>
      <c r="J9" s="108"/>
      <c r="K9" s="109"/>
      <c r="L9" s="110"/>
      <c r="M9" s="111"/>
      <c r="N9" s="109"/>
      <c r="O9" s="29"/>
      <c r="P9" s="101"/>
      <c r="Q9" s="101"/>
      <c r="R9" s="119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</row>
    <row r="10" s="4" customFormat="1" ht="20.25" customHeight="1" spans="1:29">
      <c r="A10" s="37">
        <v>2</v>
      </c>
      <c r="B10" s="38">
        <v>43360</v>
      </c>
      <c r="C10" s="39" t="s">
        <v>34</v>
      </c>
      <c r="D10" s="40">
        <f>548282+1500000</f>
        <v>2048282</v>
      </c>
      <c r="E10" s="38">
        <v>43356</v>
      </c>
      <c r="F10" s="108">
        <v>2048282</v>
      </c>
      <c r="G10" s="60">
        <v>0.01</v>
      </c>
      <c r="H10" s="113">
        <f>D10*G10</f>
        <v>20482.82</v>
      </c>
      <c r="I10" s="136">
        <f>29794+615</f>
        <v>30409</v>
      </c>
      <c r="J10" s="137">
        <v>0</v>
      </c>
      <c r="K10" s="40"/>
      <c r="L10" s="103"/>
      <c r="M10" s="40"/>
      <c r="N10" s="37" t="s">
        <v>58</v>
      </c>
      <c r="O10" s="59">
        <f>D10-H10-J10-I10-L10</f>
        <v>1997390.18</v>
      </c>
      <c r="P10" s="101"/>
      <c r="Q10" s="101"/>
      <c r="R10" s="119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</row>
    <row r="11" s="2" customFormat="1" ht="20.25" customHeight="1" spans="1:29">
      <c r="A11" s="129"/>
      <c r="B11" s="25"/>
      <c r="C11" s="26"/>
      <c r="D11" s="27"/>
      <c r="E11" s="18"/>
      <c r="F11" s="27"/>
      <c r="G11" s="28"/>
      <c r="H11" s="130"/>
      <c r="I11" s="130"/>
      <c r="J11" s="92"/>
      <c r="K11" s="90"/>
      <c r="L11" s="94"/>
      <c r="M11" s="95"/>
      <c r="N11" s="90"/>
      <c r="O11" s="29"/>
      <c r="P11" s="5"/>
      <c r="Q11" s="5"/>
      <c r="R11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</row>
    <row r="12" s="2" customFormat="1" ht="20.25" customHeight="1" spans="1:30">
      <c r="A12" s="129"/>
      <c r="B12" s="131"/>
      <c r="C12" s="26"/>
      <c r="D12" s="27"/>
      <c r="E12" s="132"/>
      <c r="F12" s="133"/>
      <c r="G12" s="134"/>
      <c r="H12" s="135"/>
      <c r="I12" s="135"/>
      <c r="J12" s="20"/>
      <c r="K12" s="90"/>
      <c r="L12" s="94"/>
      <c r="M12" s="95"/>
      <c r="N12" s="90"/>
      <c r="O12" s="23"/>
      <c r="P12" s="107"/>
      <c r="Q12" s="101"/>
      <c r="R12" s="101"/>
      <c r="S12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</row>
    <row r="13" s="4" customFormat="1" ht="20.25" customHeight="1" spans="1:30">
      <c r="A13" s="53"/>
      <c r="B13" s="54"/>
      <c r="C13" s="55"/>
      <c r="D13" s="56"/>
      <c r="E13" s="57"/>
      <c r="F13" s="56"/>
      <c r="G13" s="58"/>
      <c r="H13" s="59"/>
      <c r="I13" s="59"/>
      <c r="J13" s="108"/>
      <c r="K13" s="109"/>
      <c r="L13" s="110"/>
      <c r="M13" s="111"/>
      <c r="N13" s="109"/>
      <c r="O13" s="112"/>
      <c r="P13" s="107"/>
      <c r="Q13" s="101"/>
      <c r="R13" s="101"/>
      <c r="S13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</row>
    <row r="14" s="4" customFormat="1" ht="20.25" customHeight="1" spans="1:30">
      <c r="A14" s="53"/>
      <c r="B14" s="54"/>
      <c r="C14" s="55"/>
      <c r="D14" s="56"/>
      <c r="E14" s="38"/>
      <c r="F14" s="56"/>
      <c r="G14" s="60"/>
      <c r="H14" s="59"/>
      <c r="I14" s="59"/>
      <c r="J14" s="108"/>
      <c r="K14" s="109"/>
      <c r="L14" s="110"/>
      <c r="M14" s="111"/>
      <c r="N14" s="109"/>
      <c r="O14" s="126"/>
      <c r="P14" s="107"/>
      <c r="Q14" s="101"/>
      <c r="R14" s="101"/>
      <c r="S14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="5" customFormat="1" ht="20.25" customHeight="1" spans="1:19">
      <c r="A15" s="43"/>
      <c r="B15" s="48"/>
      <c r="C15" s="45"/>
      <c r="D15" s="46"/>
      <c r="E15" s="49"/>
      <c r="F15" s="50"/>
      <c r="G15" s="51"/>
      <c r="H15" s="62"/>
      <c r="I15" s="62"/>
      <c r="J15" s="33"/>
      <c r="K15" s="104"/>
      <c r="L15" s="75"/>
      <c r="M15" s="12"/>
      <c r="N15" s="104"/>
      <c r="O15" s="36"/>
      <c r="P15" s="86"/>
      <c r="S15"/>
    </row>
    <row r="16" s="5" customFormat="1" ht="20.25" customHeight="1" spans="1:19">
      <c r="A16" s="43"/>
      <c r="B16" s="48"/>
      <c r="C16" s="45"/>
      <c r="D16" s="46"/>
      <c r="E16" s="49"/>
      <c r="F16" s="50"/>
      <c r="G16" s="51"/>
      <c r="H16" s="62"/>
      <c r="I16" s="62"/>
      <c r="J16" s="33"/>
      <c r="K16" s="104"/>
      <c r="L16" s="75"/>
      <c r="M16" s="12"/>
      <c r="N16" s="104"/>
      <c r="O16" s="36"/>
      <c r="P16" s="86"/>
      <c r="S16"/>
    </row>
    <row r="17" s="5" customFormat="1" ht="20.25" customHeight="1" spans="1:19">
      <c r="A17" s="43"/>
      <c r="B17" s="48"/>
      <c r="C17" s="45"/>
      <c r="D17" s="46"/>
      <c r="E17" s="49"/>
      <c r="F17" s="50"/>
      <c r="G17" s="51"/>
      <c r="H17" s="62"/>
      <c r="I17" s="62"/>
      <c r="J17" s="33"/>
      <c r="K17" s="104"/>
      <c r="L17" s="75"/>
      <c r="M17" s="12"/>
      <c r="N17" s="104"/>
      <c r="O17" s="36"/>
      <c r="P17" s="86"/>
      <c r="S17"/>
    </row>
    <row r="18" s="5" customFormat="1" ht="20.25" customHeight="1" spans="1:19">
      <c r="A18" s="43"/>
      <c r="B18" s="48"/>
      <c r="C18" s="45"/>
      <c r="D18" s="46"/>
      <c r="E18" s="49"/>
      <c r="F18" s="50"/>
      <c r="G18" s="51"/>
      <c r="H18" s="62"/>
      <c r="I18" s="62"/>
      <c r="J18" s="33"/>
      <c r="K18" s="104"/>
      <c r="L18" s="75"/>
      <c r="M18" s="12"/>
      <c r="N18" s="104"/>
      <c r="O18" s="36"/>
      <c r="P18" s="86"/>
      <c r="S18"/>
    </row>
    <row r="19" s="5" customFormat="1" ht="20.25" customHeight="1" spans="1:19">
      <c r="A19" s="43"/>
      <c r="B19" s="48"/>
      <c r="C19" s="45"/>
      <c r="D19" s="46"/>
      <c r="E19" s="49"/>
      <c r="F19" s="50"/>
      <c r="G19" s="51"/>
      <c r="H19" s="62"/>
      <c r="I19" s="36"/>
      <c r="J19" s="33"/>
      <c r="K19" s="104"/>
      <c r="L19" s="75"/>
      <c r="M19" s="12"/>
      <c r="N19" s="104"/>
      <c r="O19" s="36"/>
      <c r="P19" s="86"/>
      <c r="S19"/>
    </row>
    <row r="20" s="5" customFormat="1" ht="20.25" customHeight="1" spans="1:19">
      <c r="A20" s="43"/>
      <c r="B20" s="48"/>
      <c r="C20" s="45"/>
      <c r="D20" s="46"/>
      <c r="E20" s="49"/>
      <c r="F20" s="50"/>
      <c r="G20" s="51"/>
      <c r="H20" s="62"/>
      <c r="I20" s="36"/>
      <c r="J20" s="33"/>
      <c r="K20" s="104"/>
      <c r="L20" s="75"/>
      <c r="M20" s="12"/>
      <c r="N20" s="104"/>
      <c r="O20" s="36"/>
      <c r="P20" s="86"/>
      <c r="S20"/>
    </row>
    <row r="21" s="5" customFormat="1" ht="20.25" customHeight="1" spans="1:19">
      <c r="A21" s="43"/>
      <c r="B21" s="48"/>
      <c r="C21" s="45"/>
      <c r="D21" s="46"/>
      <c r="E21" s="49"/>
      <c r="F21" s="50"/>
      <c r="G21" s="51"/>
      <c r="H21" s="62"/>
      <c r="I21" s="36"/>
      <c r="J21" s="33"/>
      <c r="K21" s="104"/>
      <c r="L21" s="75"/>
      <c r="M21" s="12"/>
      <c r="N21" s="104"/>
      <c r="O21" s="62"/>
      <c r="P21" s="86"/>
      <c r="S21"/>
    </row>
    <row r="22" s="5" customFormat="1" ht="20.25" customHeight="1" spans="1:19">
      <c r="A22" s="43"/>
      <c r="B22" s="48"/>
      <c r="C22" s="45"/>
      <c r="D22" s="46"/>
      <c r="E22" s="49"/>
      <c r="F22" s="50"/>
      <c r="G22" s="51"/>
      <c r="H22" s="62"/>
      <c r="I22" s="36"/>
      <c r="J22" s="33"/>
      <c r="K22" s="104"/>
      <c r="L22" s="75"/>
      <c r="M22" s="12"/>
      <c r="N22" s="104"/>
      <c r="O22" s="62"/>
      <c r="P22" s="86"/>
      <c r="S22"/>
    </row>
    <row r="23" s="5" customFormat="1" ht="20.25" customHeight="1" spans="1:19">
      <c r="A23" s="43"/>
      <c r="B23" s="48"/>
      <c r="C23" s="45"/>
      <c r="D23" s="46"/>
      <c r="E23" s="49"/>
      <c r="F23" s="50"/>
      <c r="G23" s="51"/>
      <c r="H23" s="62"/>
      <c r="I23" s="62"/>
      <c r="J23" s="33"/>
      <c r="K23" s="104"/>
      <c r="L23" s="75"/>
      <c r="M23" s="12"/>
      <c r="N23" s="104"/>
      <c r="O23" s="62"/>
      <c r="P23" s="86"/>
      <c r="S23"/>
    </row>
    <row r="24" s="5" customFormat="1" ht="20.25" customHeight="1" spans="1:19">
      <c r="A24" s="43"/>
      <c r="B24" s="48"/>
      <c r="C24" s="45"/>
      <c r="D24" s="46"/>
      <c r="E24" s="49"/>
      <c r="F24" s="50"/>
      <c r="G24" s="51"/>
      <c r="H24" s="62"/>
      <c r="I24" s="62"/>
      <c r="J24" s="33"/>
      <c r="K24" s="104"/>
      <c r="L24" s="75"/>
      <c r="M24" s="12"/>
      <c r="N24" s="109"/>
      <c r="O24" s="115"/>
      <c r="P24" s="86"/>
      <c r="S24"/>
    </row>
    <row r="25" s="5" customFormat="1" ht="30" customHeight="1" spans="1:19">
      <c r="A25" s="10" t="s">
        <v>37</v>
      </c>
      <c r="B25" s="10"/>
      <c r="C25" s="63" t="s">
        <v>38</v>
      </c>
      <c r="D25" s="64">
        <f t="shared" ref="D25:J25" si="0">SUM(D7:D24)</f>
        <v>4269499</v>
      </c>
      <c r="E25" s="63" t="s">
        <v>38</v>
      </c>
      <c r="F25" s="65">
        <f t="shared" si="0"/>
        <v>4269499</v>
      </c>
      <c r="G25" s="63" t="s">
        <v>38</v>
      </c>
      <c r="H25" s="65">
        <f t="shared" si="0"/>
        <v>42695.82</v>
      </c>
      <c r="I25" s="65">
        <f t="shared" si="0"/>
        <v>63385</v>
      </c>
      <c r="J25" s="65">
        <f t="shared" si="0"/>
        <v>500</v>
      </c>
      <c r="K25" s="63" t="s">
        <v>38</v>
      </c>
      <c r="L25" s="116">
        <f>SUM(L7:L24)</f>
        <v>0</v>
      </c>
      <c r="M25" s="117" t="s">
        <v>38</v>
      </c>
      <c r="N25" s="63" t="s">
        <v>38</v>
      </c>
      <c r="O25" s="65">
        <f>SUM(O7:O24)</f>
        <v>4162918.18</v>
      </c>
      <c r="P25" s="86"/>
      <c r="S25"/>
    </row>
    <row r="26" s="5" customFormat="1" ht="30" customHeight="1" spans="1:16">
      <c r="A26" s="10" t="s">
        <v>39</v>
      </c>
      <c r="B26" s="10"/>
      <c r="C26" s="10" t="s">
        <v>40</v>
      </c>
      <c r="D26" s="10"/>
      <c r="E26" s="66">
        <f>O10</f>
        <v>1997390.18</v>
      </c>
      <c r="F26" s="66"/>
      <c r="G26" s="66"/>
      <c r="H26" s="66"/>
      <c r="I26" s="10" t="s">
        <v>41</v>
      </c>
      <c r="J26" s="10"/>
      <c r="K26" s="10" t="s">
        <v>42</v>
      </c>
      <c r="L26" s="66">
        <v>0</v>
      </c>
      <c r="M26" s="66"/>
      <c r="N26" s="66"/>
      <c r="O26" s="66"/>
      <c r="P26" s="86"/>
    </row>
    <row r="27" s="5" customFormat="1" ht="30" customHeight="1" spans="1:16">
      <c r="A27" s="10"/>
      <c r="B27" s="10"/>
      <c r="C27" s="10" t="s">
        <v>43</v>
      </c>
      <c r="D27" s="10"/>
      <c r="E27" s="67">
        <f>E26</f>
        <v>1997390.18</v>
      </c>
      <c r="F27" s="67"/>
      <c r="G27" s="67"/>
      <c r="H27" s="67"/>
      <c r="I27" s="10"/>
      <c r="J27" s="10"/>
      <c r="K27" s="10" t="s">
        <v>44</v>
      </c>
      <c r="L27" s="11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7"/>
      <c r="N27" s="117"/>
      <c r="O27" s="117"/>
      <c r="P27" s="86"/>
    </row>
    <row r="28" s="5" customFormat="1" ht="50.1" customHeight="1" spans="1:16">
      <c r="A28" s="10" t="s">
        <v>45</v>
      </c>
      <c r="B28" s="10"/>
      <c r="C28" s="68" t="s">
        <v>46</v>
      </c>
      <c r="D28" s="69"/>
      <c r="E28" s="69"/>
      <c r="F28" s="69"/>
      <c r="G28" s="69"/>
      <c r="H28" s="70"/>
      <c r="I28" s="10" t="s">
        <v>47</v>
      </c>
      <c r="J28" s="10"/>
      <c r="K28" s="10" t="s">
        <v>48</v>
      </c>
      <c r="L28" s="10"/>
      <c r="M28" s="10"/>
      <c r="N28" s="10"/>
      <c r="O28" s="10"/>
      <c r="P28" s="86"/>
    </row>
    <row r="29" s="5" customFormat="1" ht="50.1" customHeight="1" spans="1:16">
      <c r="A29" s="10" t="s">
        <v>49</v>
      </c>
      <c r="B29" s="10"/>
      <c r="C29" s="30"/>
      <c r="D29" s="30"/>
      <c r="E29" s="30"/>
      <c r="F29" s="30"/>
      <c r="G29" s="30"/>
      <c r="H29" s="30"/>
      <c r="I29" s="10" t="s">
        <v>50</v>
      </c>
      <c r="J29" s="10"/>
      <c r="K29" s="30"/>
      <c r="L29" s="30"/>
      <c r="M29" s="30"/>
      <c r="N29" s="30"/>
      <c r="O29" s="30"/>
      <c r="P29" s="86"/>
    </row>
    <row r="30" s="5" customFormat="1" ht="50.1" customHeight="1" spans="1:16">
      <c r="A30" s="10" t="s">
        <v>51</v>
      </c>
      <c r="B30" s="10"/>
      <c r="C30" s="71"/>
      <c r="D30" s="71"/>
      <c r="E30" s="71"/>
      <c r="F30" s="71"/>
      <c r="G30" s="71"/>
      <c r="H30" s="71"/>
      <c r="I30" s="10" t="s">
        <v>52</v>
      </c>
      <c r="J30" s="10"/>
      <c r="K30" s="71"/>
      <c r="L30" s="71"/>
      <c r="M30" s="71"/>
      <c r="N30" s="71"/>
      <c r="O30" s="71"/>
      <c r="P30" s="86"/>
    </row>
    <row r="31" s="5" customFormat="1" ht="50.1" customHeight="1" spans="1:16">
      <c r="A31" s="10" t="s">
        <v>53</v>
      </c>
      <c r="B31" s="10"/>
      <c r="C31" s="71"/>
      <c r="D31" s="71"/>
      <c r="E31" s="71"/>
      <c r="F31" s="71"/>
      <c r="G31" s="71"/>
      <c r="H31" s="71"/>
      <c r="I31" s="10" t="s">
        <v>54</v>
      </c>
      <c r="J31" s="10"/>
      <c r="K31" s="71"/>
      <c r="L31" s="71"/>
      <c r="M31" s="71"/>
      <c r="N31" s="71"/>
      <c r="O31" s="71"/>
      <c r="P31" s="86"/>
    </row>
    <row r="32" s="5" customFormat="1" spans="1:16">
      <c r="A32" s="1"/>
      <c r="B32" s="6"/>
      <c r="C32" s="1"/>
      <c r="D32" s="7"/>
      <c r="E32" s="6"/>
      <c r="F32" s="7"/>
      <c r="G32" s="1"/>
      <c r="H32" s="7"/>
      <c r="I32" s="1"/>
      <c r="J32" s="7"/>
      <c r="K32" s="1"/>
      <c r="L32" s="8"/>
      <c r="M32" s="8"/>
      <c r="N32" s="1"/>
      <c r="O32" s="7"/>
      <c r="P32" s="86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86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86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86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86"/>
    </row>
    <row r="37" s="5" customFormat="1" ht="13.5" spans="1:16">
      <c r="A37" s="1"/>
      <c r="B37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86"/>
    </row>
    <row r="38" s="5" customFormat="1" spans="1:16">
      <c r="A38" s="1"/>
      <c r="B38" s="6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86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86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86"/>
    </row>
    <row r="41" s="5" customFormat="1" spans="1:16">
      <c r="A41" s="1"/>
      <c r="B41" s="6"/>
      <c r="C41" s="1"/>
      <c r="D41" s="7"/>
      <c r="E41" s="6"/>
      <c r="F41" s="7"/>
      <c r="G41" s="1"/>
      <c r="H41" s="7"/>
      <c r="I41" s="1"/>
      <c r="J41" s="7"/>
      <c r="K41" s="1"/>
      <c r="L41" s="8"/>
      <c r="M41" s="8"/>
      <c r="N41" s="1"/>
      <c r="O41" s="7"/>
      <c r="P41" s="86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view="pageBreakPreview" zoomScaleNormal="100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6" customWidth="1"/>
    <col min="3" max="3" width="3.63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6.88333333333333" style="1" customWidth="1"/>
    <col min="12" max="12" width="7.88333333333333" style="8" customWidth="1"/>
    <col min="13" max="13" width="5.88333333333333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s="1" customFormat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2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</row>
    <row r="2" s="1" customFormat="1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73" t="s">
        <v>3</v>
      </c>
      <c r="M2" s="74">
        <v>9915</v>
      </c>
      <c r="N2" s="75" t="s">
        <v>4</v>
      </c>
      <c r="O2" s="75" t="s">
        <v>55</v>
      </c>
      <c r="P2" s="76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</row>
    <row r="3" s="1" customFormat="1" ht="36" customHeight="1" spans="1:62">
      <c r="A3" s="10" t="s">
        <v>6</v>
      </c>
      <c r="B3" s="10"/>
      <c r="C3" s="12">
        <v>6234509.49</v>
      </c>
      <c r="D3" s="12"/>
      <c r="E3" s="12" t="s">
        <v>7</v>
      </c>
      <c r="F3" s="13" t="s">
        <v>8</v>
      </c>
      <c r="G3" s="13"/>
      <c r="H3" s="14" t="s">
        <v>9</v>
      </c>
      <c r="I3" s="77" t="s">
        <v>56</v>
      </c>
      <c r="J3" s="78"/>
      <c r="K3" s="78"/>
      <c r="L3" s="78"/>
      <c r="M3" s="79" t="s">
        <v>11</v>
      </c>
      <c r="N3" s="10" t="s">
        <v>12</v>
      </c>
      <c r="O3" s="80" t="s">
        <v>13</v>
      </c>
      <c r="P3" s="8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</row>
    <row r="4" s="1" customFormat="1" ht="30" customHeight="1" spans="1:30">
      <c r="A4" s="10" t="s">
        <v>14</v>
      </c>
      <c r="B4" s="10"/>
      <c r="C4" s="120"/>
      <c r="D4" s="120"/>
      <c r="E4" s="12" t="s">
        <v>15</v>
      </c>
      <c r="F4" s="13"/>
      <c r="G4" s="13"/>
      <c r="H4" s="15"/>
      <c r="I4" s="82"/>
      <c r="J4" s="83"/>
      <c r="K4" s="83"/>
      <c r="L4" s="83"/>
      <c r="M4" s="79" t="s">
        <v>16</v>
      </c>
      <c r="N4" s="12" t="s">
        <v>17</v>
      </c>
      <c r="O4" s="84" t="s">
        <v>18</v>
      </c>
      <c r="P4" s="8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="1" customFormat="1" ht="27.95" customHeight="1" spans="1:30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86"/>
      <c r="Q5" s="5"/>
      <c r="R5" s="5"/>
      <c r="S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="1" customFormat="1" ht="27.95" customHeight="1" spans="1:30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75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86"/>
      <c r="Q6" s="5"/>
      <c r="R6" s="5"/>
      <c r="S6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="2" customFormat="1" ht="45" customHeight="1" spans="1:30">
      <c r="A7" s="17">
        <v>1</v>
      </c>
      <c r="B7" s="18" t="s">
        <v>33</v>
      </c>
      <c r="C7" s="19" t="s">
        <v>34</v>
      </c>
      <c r="D7" s="20">
        <v>2221217</v>
      </c>
      <c r="E7" s="21">
        <v>43322</v>
      </c>
      <c r="F7" s="20">
        <v>2221217</v>
      </c>
      <c r="G7" s="22">
        <v>0.01</v>
      </c>
      <c r="H7" s="23">
        <f>ROUNDUP(D7*G7,0)</f>
        <v>22213</v>
      </c>
      <c r="I7" s="23">
        <v>32976</v>
      </c>
      <c r="J7" s="20">
        <v>500</v>
      </c>
      <c r="K7" s="87"/>
      <c r="L7" s="88"/>
      <c r="M7" s="89"/>
      <c r="N7" s="90" t="s">
        <v>35</v>
      </c>
      <c r="O7" s="20">
        <f>D7-H7-I7-J7</f>
        <v>2165528</v>
      </c>
      <c r="P7" s="91"/>
      <c r="Q7" s="96"/>
      <c r="R7" s="96"/>
      <c r="S7" s="91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</row>
    <row r="8" s="2" customFormat="1" ht="20.1" customHeight="1" spans="1:29">
      <c r="A8" s="24"/>
      <c r="B8" s="25"/>
      <c r="C8" s="26"/>
      <c r="D8" s="27"/>
      <c r="E8" s="18"/>
      <c r="F8" s="27"/>
      <c r="G8" s="28"/>
      <c r="H8" s="29"/>
      <c r="I8" s="29"/>
      <c r="J8" s="92"/>
      <c r="K8" s="93" t="s">
        <v>36</v>
      </c>
      <c r="L8" s="94"/>
      <c r="M8" s="95"/>
      <c r="N8" s="90"/>
      <c r="O8" s="29"/>
      <c r="P8" s="96"/>
      <c r="Q8" s="96"/>
      <c r="R8" s="91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</row>
    <row r="9" s="3" customFormat="1" ht="20.1" customHeight="1" spans="1:29">
      <c r="A9" s="30">
        <v>2</v>
      </c>
      <c r="B9" s="31">
        <v>43360</v>
      </c>
      <c r="C9" s="32" t="s">
        <v>34</v>
      </c>
      <c r="D9" s="33">
        <f>548282+1500000</f>
        <v>2048282</v>
      </c>
      <c r="E9" s="31">
        <v>43356</v>
      </c>
      <c r="F9" s="34">
        <v>2048282</v>
      </c>
      <c r="G9" s="35">
        <v>0.01</v>
      </c>
      <c r="H9" s="36">
        <f>D9*G9</f>
        <v>20482.82</v>
      </c>
      <c r="I9" s="97">
        <f>29794+615</f>
        <v>30409</v>
      </c>
      <c r="J9" s="98">
        <v>0</v>
      </c>
      <c r="K9" s="33"/>
      <c r="L9" s="99"/>
      <c r="M9" s="33"/>
      <c r="N9" s="30" t="s">
        <v>58</v>
      </c>
      <c r="O9" s="100">
        <f>D9-H9-J9-I9-L9</f>
        <v>1997390.18</v>
      </c>
      <c r="P9" s="101"/>
      <c r="Q9" s="101"/>
      <c r="R9" s="119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</row>
    <row r="10" s="4" customFormat="1" ht="20.25" customHeight="1" spans="1:29">
      <c r="A10" s="37" t="s">
        <v>57</v>
      </c>
      <c r="B10" s="38"/>
      <c r="C10" s="39"/>
      <c r="D10" s="40"/>
      <c r="E10" s="38"/>
      <c r="F10" s="41" t="s">
        <v>59</v>
      </c>
      <c r="G10" s="42"/>
      <c r="H10" s="42"/>
      <c r="I10" s="42"/>
      <c r="J10" s="102"/>
      <c r="K10" s="40"/>
      <c r="L10" s="103"/>
      <c r="M10" s="40"/>
      <c r="N10" s="37"/>
      <c r="O10" s="59"/>
      <c r="P10" s="101"/>
      <c r="Q10" s="101"/>
      <c r="R10" s="119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</row>
    <row r="11" s="2" customFormat="1" ht="20.25" customHeight="1" spans="1:29">
      <c r="A11" s="53">
        <v>3</v>
      </c>
      <c r="B11" s="54">
        <v>43418</v>
      </c>
      <c r="C11" s="55" t="s">
        <v>34</v>
      </c>
      <c r="D11" s="56">
        <v>1076901.22</v>
      </c>
      <c r="E11" s="38">
        <v>43413</v>
      </c>
      <c r="F11" s="56">
        <v>1358290.22</v>
      </c>
      <c r="G11" s="60">
        <v>0.01</v>
      </c>
      <c r="H11" s="112">
        <f>D11*G11</f>
        <v>10769.0122</v>
      </c>
      <c r="I11" s="112">
        <v>20165</v>
      </c>
      <c r="J11" s="108">
        <v>0</v>
      </c>
      <c r="K11" s="109"/>
      <c r="L11" s="110"/>
      <c r="M11" s="111"/>
      <c r="N11" s="109" t="s">
        <v>60</v>
      </c>
      <c r="O11" s="59">
        <f>D11-H11-I11-O12</f>
        <v>53550.4378</v>
      </c>
      <c r="P11" s="5"/>
      <c r="Q11" s="5"/>
      <c r="R11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</row>
    <row r="12" s="2" customFormat="1" ht="20.25" customHeight="1" spans="1:30">
      <c r="A12" s="53"/>
      <c r="B12" s="121"/>
      <c r="C12" s="55"/>
      <c r="D12" s="56"/>
      <c r="E12" s="57"/>
      <c r="F12" s="122"/>
      <c r="G12" s="58"/>
      <c r="H12" s="123" t="s">
        <v>61</v>
      </c>
      <c r="I12" s="124"/>
      <c r="J12" s="125"/>
      <c r="K12" s="109"/>
      <c r="L12" s="110"/>
      <c r="M12" s="111"/>
      <c r="N12" s="109" t="s">
        <v>58</v>
      </c>
      <c r="O12" s="115">
        <v>992416.77</v>
      </c>
      <c r="P12" s="107"/>
      <c r="Q12" s="101"/>
      <c r="R12" s="101"/>
      <c r="S12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</row>
    <row r="13" s="4" customFormat="1" ht="20.25" customHeight="1" spans="1:30">
      <c r="A13" s="53"/>
      <c r="B13" s="54"/>
      <c r="C13" s="55"/>
      <c r="D13" s="56"/>
      <c r="E13" s="57"/>
      <c r="F13" s="56"/>
      <c r="G13" s="58"/>
      <c r="H13" s="59"/>
      <c r="I13" s="59"/>
      <c r="J13" s="108"/>
      <c r="K13" s="109"/>
      <c r="L13" s="110"/>
      <c r="M13" s="111"/>
      <c r="N13" s="109"/>
      <c r="O13" s="112"/>
      <c r="P13" s="107"/>
      <c r="Q13" s="101"/>
      <c r="R13" s="101"/>
      <c r="S13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</row>
    <row r="14" s="4" customFormat="1" ht="20.25" customHeight="1" spans="1:30">
      <c r="A14" s="53"/>
      <c r="B14" s="54"/>
      <c r="C14" s="55"/>
      <c r="D14" s="56"/>
      <c r="E14" s="38"/>
      <c r="F14" s="56"/>
      <c r="G14" s="60"/>
      <c r="H14" s="59"/>
      <c r="I14" s="59"/>
      <c r="J14" s="108"/>
      <c r="K14" s="109"/>
      <c r="L14" s="110"/>
      <c r="M14" s="111"/>
      <c r="N14" s="109"/>
      <c r="O14" s="126"/>
      <c r="P14" s="107"/>
      <c r="Q14" s="101"/>
      <c r="R14" s="101"/>
      <c r="S14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="5" customFormat="1" ht="20.25" customHeight="1" spans="1:19">
      <c r="A15" s="43"/>
      <c r="B15" s="48"/>
      <c r="C15" s="45"/>
      <c r="D15" s="46"/>
      <c r="E15" s="49"/>
      <c r="F15" s="50"/>
      <c r="G15" s="51"/>
      <c r="H15" s="62"/>
      <c r="I15" s="62"/>
      <c r="J15" s="33"/>
      <c r="K15" s="104"/>
      <c r="L15" s="75"/>
      <c r="M15" s="12"/>
      <c r="N15" s="104"/>
      <c r="O15" s="36"/>
      <c r="P15" s="86"/>
      <c r="S15"/>
    </row>
    <row r="16" s="5" customFormat="1" ht="20.25" customHeight="1" spans="1:19">
      <c r="A16" s="43"/>
      <c r="B16" s="48"/>
      <c r="C16" s="45"/>
      <c r="D16" s="46"/>
      <c r="E16" s="49"/>
      <c r="F16" s="50"/>
      <c r="G16" s="51"/>
      <c r="H16" s="62"/>
      <c r="I16" s="62"/>
      <c r="J16" s="33"/>
      <c r="K16" s="104"/>
      <c r="L16" s="75"/>
      <c r="M16" s="12"/>
      <c r="N16" s="104"/>
      <c r="O16" s="36"/>
      <c r="P16" s="86"/>
      <c r="S16"/>
    </row>
    <row r="17" s="5" customFormat="1" ht="20.25" customHeight="1" spans="1:19">
      <c r="A17" s="43"/>
      <c r="B17" s="48"/>
      <c r="C17" s="45"/>
      <c r="D17" s="46"/>
      <c r="E17" s="49"/>
      <c r="F17" s="50"/>
      <c r="G17" s="51"/>
      <c r="H17" s="62"/>
      <c r="I17" s="62"/>
      <c r="J17" s="33"/>
      <c r="K17" s="104"/>
      <c r="L17" s="75"/>
      <c r="M17" s="12"/>
      <c r="N17" s="104"/>
      <c r="O17" s="36"/>
      <c r="P17" s="86"/>
      <c r="S17"/>
    </row>
    <row r="18" s="5" customFormat="1" ht="20.25" customHeight="1" spans="1:19">
      <c r="A18" s="43"/>
      <c r="B18" s="48"/>
      <c r="C18" s="45"/>
      <c r="D18" s="46"/>
      <c r="E18" s="49"/>
      <c r="F18" s="50"/>
      <c r="G18" s="51"/>
      <c r="H18" s="62"/>
      <c r="I18" s="62"/>
      <c r="J18" s="33"/>
      <c r="K18" s="104"/>
      <c r="L18" s="75"/>
      <c r="M18" s="12"/>
      <c r="N18" s="104"/>
      <c r="O18" s="36"/>
      <c r="P18" s="86"/>
      <c r="S18"/>
    </row>
    <row r="19" s="5" customFormat="1" ht="20.25" customHeight="1" spans="1:19">
      <c r="A19" s="43"/>
      <c r="B19" s="48"/>
      <c r="C19" s="45"/>
      <c r="D19" s="46"/>
      <c r="E19" s="49"/>
      <c r="F19" s="50"/>
      <c r="G19" s="51"/>
      <c r="H19" s="62"/>
      <c r="I19" s="36"/>
      <c r="J19" s="33"/>
      <c r="K19" s="104"/>
      <c r="L19" s="75"/>
      <c r="M19" s="12"/>
      <c r="N19" s="104"/>
      <c r="O19" s="36"/>
      <c r="P19" s="86"/>
      <c r="S19"/>
    </row>
    <row r="20" s="5" customFormat="1" ht="20.25" customHeight="1" spans="1:19">
      <c r="A20" s="43"/>
      <c r="B20" s="48"/>
      <c r="C20" s="45"/>
      <c r="D20" s="46"/>
      <c r="E20" s="49"/>
      <c r="F20" s="50"/>
      <c r="G20" s="51"/>
      <c r="H20" s="62"/>
      <c r="I20" s="36"/>
      <c r="J20" s="33"/>
      <c r="K20" s="104"/>
      <c r="L20" s="75"/>
      <c r="M20" s="12"/>
      <c r="N20" s="104"/>
      <c r="O20" s="36"/>
      <c r="P20" s="86"/>
      <c r="S20"/>
    </row>
    <row r="21" s="5" customFormat="1" ht="20.25" customHeight="1" spans="1:19">
      <c r="A21" s="43"/>
      <c r="B21" s="48"/>
      <c r="C21" s="45"/>
      <c r="D21" s="46"/>
      <c r="E21" s="49"/>
      <c r="F21" s="50"/>
      <c r="G21" s="51"/>
      <c r="H21" s="62"/>
      <c r="I21" s="36"/>
      <c r="J21" s="33"/>
      <c r="K21" s="104"/>
      <c r="L21" s="75"/>
      <c r="M21" s="12"/>
      <c r="N21" s="104"/>
      <c r="O21" s="62"/>
      <c r="P21" s="86"/>
      <c r="S21"/>
    </row>
    <row r="22" s="5" customFormat="1" ht="20.25" customHeight="1" spans="1:19">
      <c r="A22" s="43"/>
      <c r="B22" s="48"/>
      <c r="C22" s="45"/>
      <c r="D22" s="46"/>
      <c r="E22" s="49"/>
      <c r="F22" s="50"/>
      <c r="G22" s="51"/>
      <c r="H22" s="62"/>
      <c r="I22" s="36"/>
      <c r="J22" s="33"/>
      <c r="K22" s="104"/>
      <c r="L22" s="75"/>
      <c r="M22" s="12"/>
      <c r="N22" s="104"/>
      <c r="O22" s="62"/>
      <c r="P22" s="86"/>
      <c r="S22"/>
    </row>
    <row r="23" s="5" customFormat="1" ht="20.25" customHeight="1" spans="1:19">
      <c r="A23" s="43"/>
      <c r="B23" s="48"/>
      <c r="C23" s="45"/>
      <c r="D23" s="46"/>
      <c r="E23" s="49"/>
      <c r="F23" s="50"/>
      <c r="G23" s="51"/>
      <c r="H23" s="62"/>
      <c r="I23" s="62"/>
      <c r="J23" s="33"/>
      <c r="K23" s="104"/>
      <c r="L23" s="75"/>
      <c r="M23" s="12"/>
      <c r="N23" s="104"/>
      <c r="O23" s="62"/>
      <c r="P23" s="86"/>
      <c r="S23"/>
    </row>
    <row r="24" s="5" customFormat="1" ht="20.25" customHeight="1" spans="1:19">
      <c r="A24" s="43"/>
      <c r="B24" s="48"/>
      <c r="C24" s="45"/>
      <c r="D24" s="46"/>
      <c r="E24" s="49"/>
      <c r="F24" s="50"/>
      <c r="G24" s="51"/>
      <c r="H24" s="62"/>
      <c r="I24" s="62"/>
      <c r="J24" s="33"/>
      <c r="K24" s="104"/>
      <c r="L24" s="75"/>
      <c r="M24" s="12"/>
      <c r="N24" s="109"/>
      <c r="O24" s="115"/>
      <c r="P24" s="86"/>
      <c r="S24"/>
    </row>
    <row r="25" s="5" customFormat="1" ht="30" customHeight="1" spans="1:19">
      <c r="A25" s="10" t="s">
        <v>37</v>
      </c>
      <c r="B25" s="10"/>
      <c r="C25" s="63" t="s">
        <v>38</v>
      </c>
      <c r="D25" s="64">
        <f t="shared" ref="D25:J25" si="0">SUM(D7:D24)</f>
        <v>5346400.22</v>
      </c>
      <c r="E25" s="63" t="s">
        <v>38</v>
      </c>
      <c r="F25" s="65">
        <f t="shared" si="0"/>
        <v>5627789.22</v>
      </c>
      <c r="G25" s="63" t="s">
        <v>38</v>
      </c>
      <c r="H25" s="65">
        <f t="shared" si="0"/>
        <v>53464.8322</v>
      </c>
      <c r="I25" s="65">
        <f t="shared" si="0"/>
        <v>83550</v>
      </c>
      <c r="J25" s="65">
        <f t="shared" si="0"/>
        <v>500</v>
      </c>
      <c r="K25" s="63" t="s">
        <v>38</v>
      </c>
      <c r="L25" s="116">
        <f>SUM(L7:L24)</f>
        <v>0</v>
      </c>
      <c r="M25" s="117" t="s">
        <v>38</v>
      </c>
      <c r="N25" s="63" t="s">
        <v>38</v>
      </c>
      <c r="O25" s="65">
        <f>SUM(O7:O24)</f>
        <v>5208885.3878</v>
      </c>
      <c r="P25" s="86"/>
      <c r="S25"/>
    </row>
    <row r="26" s="5" customFormat="1" ht="30" customHeight="1" spans="1:16">
      <c r="A26" s="10" t="s">
        <v>39</v>
      </c>
      <c r="B26" s="10"/>
      <c r="C26" s="10" t="s">
        <v>40</v>
      </c>
      <c r="D26" s="10"/>
      <c r="E26" s="66">
        <f>E27+L26</f>
        <v>1045967.2078</v>
      </c>
      <c r="F26" s="66"/>
      <c r="G26" s="66"/>
      <c r="H26" s="66"/>
      <c r="I26" s="10" t="s">
        <v>41</v>
      </c>
      <c r="J26" s="10"/>
      <c r="K26" s="10" t="s">
        <v>42</v>
      </c>
      <c r="L26" s="66">
        <f>O11</f>
        <v>53550.4378</v>
      </c>
      <c r="M26" s="66"/>
      <c r="N26" s="66"/>
      <c r="O26" s="66"/>
      <c r="P26" s="86"/>
    </row>
    <row r="27" s="5" customFormat="1" ht="30" customHeight="1" spans="1:16">
      <c r="A27" s="10"/>
      <c r="B27" s="10"/>
      <c r="C27" s="10" t="s">
        <v>43</v>
      </c>
      <c r="D27" s="10"/>
      <c r="E27" s="67">
        <f>O12</f>
        <v>992416.77</v>
      </c>
      <c r="F27" s="67"/>
      <c r="G27" s="67"/>
      <c r="H27" s="67"/>
      <c r="I27" s="10"/>
      <c r="J27" s="10"/>
      <c r="K27" s="10" t="s">
        <v>44</v>
      </c>
      <c r="L27" s="11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伍万叁仟伍佰伍拾元肆角叁分</v>
      </c>
      <c r="M27" s="117"/>
      <c r="N27" s="117"/>
      <c r="O27" s="117"/>
      <c r="P27" s="86"/>
    </row>
    <row r="28" s="5" customFormat="1" ht="50.1" customHeight="1" spans="1:16">
      <c r="A28" s="10" t="s">
        <v>45</v>
      </c>
      <c r="B28" s="10"/>
      <c r="C28" s="68" t="s">
        <v>62</v>
      </c>
      <c r="D28" s="69"/>
      <c r="E28" s="69"/>
      <c r="F28" s="69"/>
      <c r="G28" s="69"/>
      <c r="H28" s="70"/>
      <c r="I28" s="10" t="s">
        <v>47</v>
      </c>
      <c r="J28" s="10"/>
      <c r="K28" s="10" t="s">
        <v>48</v>
      </c>
      <c r="L28" s="10"/>
      <c r="M28" s="10"/>
      <c r="N28" s="10"/>
      <c r="O28" s="10"/>
      <c r="P28" s="86"/>
    </row>
    <row r="29" s="5" customFormat="1" ht="50.1" customHeight="1" spans="1:16">
      <c r="A29" s="10" t="s">
        <v>49</v>
      </c>
      <c r="B29" s="10"/>
      <c r="C29" s="30"/>
      <c r="D29" s="30"/>
      <c r="E29" s="30"/>
      <c r="F29" s="30"/>
      <c r="G29" s="30"/>
      <c r="H29" s="30"/>
      <c r="I29" s="10" t="s">
        <v>50</v>
      </c>
      <c r="J29" s="10"/>
      <c r="K29" s="30"/>
      <c r="L29" s="30"/>
      <c r="M29" s="30"/>
      <c r="N29" s="30"/>
      <c r="O29" s="30"/>
      <c r="P29" s="86"/>
    </row>
    <row r="30" s="5" customFormat="1" ht="50.1" customHeight="1" spans="1:16">
      <c r="A30" s="10" t="s">
        <v>51</v>
      </c>
      <c r="B30" s="10"/>
      <c r="C30" s="71"/>
      <c r="D30" s="71"/>
      <c r="E30" s="71"/>
      <c r="F30" s="71"/>
      <c r="G30" s="71"/>
      <c r="H30" s="71"/>
      <c r="I30" s="10" t="s">
        <v>52</v>
      </c>
      <c r="J30" s="10"/>
      <c r="K30" s="71"/>
      <c r="L30" s="71"/>
      <c r="M30" s="71"/>
      <c r="N30" s="71"/>
      <c r="O30" s="71"/>
      <c r="P30" s="86"/>
    </row>
    <row r="31" s="5" customFormat="1" ht="50.1" customHeight="1" spans="1:16">
      <c r="A31" s="10" t="s">
        <v>53</v>
      </c>
      <c r="B31" s="10"/>
      <c r="C31" s="71"/>
      <c r="D31" s="71"/>
      <c r="E31" s="71"/>
      <c r="F31" s="71"/>
      <c r="G31" s="71"/>
      <c r="H31" s="71"/>
      <c r="I31" s="10" t="s">
        <v>54</v>
      </c>
      <c r="J31" s="10"/>
      <c r="K31" s="71"/>
      <c r="L31" s="71"/>
      <c r="M31" s="71"/>
      <c r="N31" s="71"/>
      <c r="O31" s="71"/>
      <c r="P31" s="86"/>
    </row>
    <row r="32" s="5" customFormat="1" spans="1:16">
      <c r="A32" s="1"/>
      <c r="B32" s="6"/>
      <c r="C32" s="1"/>
      <c r="D32" s="7"/>
      <c r="E32" s="6"/>
      <c r="F32" s="7"/>
      <c r="G32" s="1"/>
      <c r="H32" s="7"/>
      <c r="I32" s="1"/>
      <c r="J32" s="7"/>
      <c r="K32" s="1"/>
      <c r="L32" s="8"/>
      <c r="M32" s="8"/>
      <c r="N32" s="1"/>
      <c r="O32" s="7"/>
      <c r="P32" s="86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86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86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86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86"/>
    </row>
    <row r="37" s="5" customFormat="1" ht="13.5" spans="1:16">
      <c r="A37" s="1"/>
      <c r="B37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86"/>
    </row>
    <row r="38" s="5" customFormat="1" spans="1:16">
      <c r="A38" s="1"/>
      <c r="B38" s="6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86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86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86"/>
    </row>
    <row r="41" s="5" customFormat="1" spans="1:16">
      <c r="A41" s="1"/>
      <c r="B41" s="6"/>
      <c r="C41" s="1"/>
      <c r="D41" s="7"/>
      <c r="E41" s="6"/>
      <c r="F41" s="7"/>
      <c r="G41" s="1"/>
      <c r="H41" s="7"/>
      <c r="I41" s="1"/>
      <c r="J41" s="7"/>
      <c r="K41" s="1"/>
      <c r="L41" s="8"/>
      <c r="M41" s="8"/>
      <c r="N41" s="1"/>
      <c r="O41" s="7"/>
      <c r="P41" s="8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F10:J10"/>
    <mergeCell ref="H12:J12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11805555555556" footer="0.511805555555556"/>
  <pageSetup paperSize="9" scale="78" orientation="portrait"/>
  <headerFooter/>
  <rowBreaks count="1" manualBreakCount="1">
    <brk id="33" max="16383" man="1"/>
  </rowBreaks>
  <colBreaks count="1" manualBreakCount="1">
    <brk id="15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tabSelected="1" view="pageBreakPreview" zoomScaleNormal="100" workbookViewId="0">
      <selection activeCell="O15" sqref="A7:O15"/>
    </sheetView>
  </sheetViews>
  <sheetFormatPr defaultColWidth="9" defaultRowHeight="11.25"/>
  <cols>
    <col min="1" max="1" width="4.25" style="1" customWidth="1"/>
    <col min="2" max="2" width="6.75" style="6" customWidth="1"/>
    <col min="3" max="3" width="3.63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5" style="7" customWidth="1"/>
    <col min="11" max="11" width="6.88333333333333" style="1" customWidth="1"/>
    <col min="12" max="12" width="7.88333333333333" style="8" customWidth="1"/>
    <col min="13" max="13" width="5.88333333333333" style="8" customWidth="1"/>
    <col min="14" max="14" width="9.75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s="1" customFormat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2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</row>
    <row r="2" s="1" customFormat="1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73" t="s">
        <v>3</v>
      </c>
      <c r="M2" s="74">
        <v>9915</v>
      </c>
      <c r="N2" s="75" t="s">
        <v>4</v>
      </c>
      <c r="O2" s="75" t="s">
        <v>55</v>
      </c>
      <c r="P2" s="76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</row>
    <row r="3" s="1" customFormat="1" ht="36" customHeight="1" spans="1:62">
      <c r="A3" s="10" t="s">
        <v>6</v>
      </c>
      <c r="B3" s="10"/>
      <c r="C3" s="12">
        <v>6234509.49</v>
      </c>
      <c r="D3" s="12"/>
      <c r="E3" s="12" t="s">
        <v>7</v>
      </c>
      <c r="F3" s="13" t="s">
        <v>8</v>
      </c>
      <c r="G3" s="13"/>
      <c r="H3" s="14" t="s">
        <v>9</v>
      </c>
      <c r="I3" s="77" t="s">
        <v>63</v>
      </c>
      <c r="J3" s="78"/>
      <c r="K3" s="78"/>
      <c r="L3" s="78"/>
      <c r="M3" s="79" t="s">
        <v>11</v>
      </c>
      <c r="N3" s="10" t="s">
        <v>12</v>
      </c>
      <c r="O3" s="80" t="s">
        <v>13</v>
      </c>
      <c r="P3" s="8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</row>
    <row r="4" s="1" customFormat="1" ht="30" customHeight="1" spans="1:30">
      <c r="A4" s="10" t="s">
        <v>14</v>
      </c>
      <c r="B4" s="10"/>
      <c r="C4" s="12">
        <v>5627789.22</v>
      </c>
      <c r="D4" s="12"/>
      <c r="E4" s="12" t="s">
        <v>15</v>
      </c>
      <c r="F4" s="13" t="s">
        <v>64</v>
      </c>
      <c r="G4" s="13"/>
      <c r="H4" s="15"/>
      <c r="I4" s="82" t="s">
        <v>65</v>
      </c>
      <c r="J4" s="83"/>
      <c r="K4" s="83"/>
      <c r="L4" s="83"/>
      <c r="M4" s="79" t="s">
        <v>16</v>
      </c>
      <c r="N4" s="12" t="s">
        <v>17</v>
      </c>
      <c r="O4" s="84" t="s">
        <v>18</v>
      </c>
      <c r="P4" s="8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="1" customFormat="1" ht="27.95" customHeight="1" spans="1:30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86"/>
      <c r="Q5" s="5"/>
      <c r="R5" s="5"/>
      <c r="S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="1" customFormat="1" ht="27.95" customHeight="1" spans="1:30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75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86"/>
      <c r="Q6" s="5"/>
      <c r="R6" s="5"/>
      <c r="S6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="2" customFormat="1" ht="45" customHeight="1" spans="1:30">
      <c r="A7" s="17">
        <v>1</v>
      </c>
      <c r="B7" s="18" t="s">
        <v>33</v>
      </c>
      <c r="C7" s="19" t="s">
        <v>34</v>
      </c>
      <c r="D7" s="20">
        <v>2221217</v>
      </c>
      <c r="E7" s="21">
        <v>43322</v>
      </c>
      <c r="F7" s="20">
        <v>2221217</v>
      </c>
      <c r="G7" s="22">
        <v>0.01</v>
      </c>
      <c r="H7" s="23">
        <f>ROUNDUP(D7*G7,0)</f>
        <v>22213</v>
      </c>
      <c r="I7" s="23">
        <v>32976</v>
      </c>
      <c r="J7" s="20">
        <v>500</v>
      </c>
      <c r="K7" s="87"/>
      <c r="L7" s="88"/>
      <c r="M7" s="89"/>
      <c r="N7" s="90" t="s">
        <v>35</v>
      </c>
      <c r="O7" s="20">
        <f>D7-H7-I7-J7</f>
        <v>2165528</v>
      </c>
      <c r="P7" s="91"/>
      <c r="Q7" s="96"/>
      <c r="R7" s="96"/>
      <c r="S7" s="91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</row>
    <row r="8" s="2" customFormat="1" ht="20.1" customHeight="1" spans="1:29">
      <c r="A8" s="24"/>
      <c r="B8" s="25"/>
      <c r="C8" s="26"/>
      <c r="D8" s="27"/>
      <c r="E8" s="18"/>
      <c r="F8" s="27"/>
      <c r="G8" s="28"/>
      <c r="H8" s="29"/>
      <c r="I8" s="29"/>
      <c r="J8" s="92"/>
      <c r="K8" s="93" t="s">
        <v>36</v>
      </c>
      <c r="L8" s="94"/>
      <c r="M8" s="95"/>
      <c r="N8" s="90"/>
      <c r="O8" s="29"/>
      <c r="P8" s="96"/>
      <c r="Q8" s="96"/>
      <c r="R8" s="91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</row>
    <row r="9" s="3" customFormat="1" ht="20.1" customHeight="1" spans="1:29">
      <c r="A9" s="30">
        <v>2</v>
      </c>
      <c r="B9" s="31">
        <v>43360</v>
      </c>
      <c r="C9" s="32" t="s">
        <v>34</v>
      </c>
      <c r="D9" s="33">
        <f>548282+1500000</f>
        <v>2048282</v>
      </c>
      <c r="E9" s="31">
        <v>43356</v>
      </c>
      <c r="F9" s="34">
        <v>2048282</v>
      </c>
      <c r="G9" s="35">
        <v>0.01</v>
      </c>
      <c r="H9" s="36">
        <f>D9*G9</f>
        <v>20482.82</v>
      </c>
      <c r="I9" s="97">
        <f>29794+615</f>
        <v>30409</v>
      </c>
      <c r="J9" s="98">
        <v>0</v>
      </c>
      <c r="K9" s="33"/>
      <c r="L9" s="99"/>
      <c r="M9" s="33"/>
      <c r="N9" s="30" t="s">
        <v>58</v>
      </c>
      <c r="O9" s="100">
        <f>D9-H9-J9-I9-L9</f>
        <v>1997390.18</v>
      </c>
      <c r="P9" s="101"/>
      <c r="Q9" s="101"/>
      <c r="R9" s="119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</row>
    <row r="10" s="4" customFormat="1" ht="20.25" customHeight="1" spans="1:29">
      <c r="A10" s="37"/>
      <c r="B10" s="38"/>
      <c r="C10" s="39"/>
      <c r="D10" s="40"/>
      <c r="E10" s="38"/>
      <c r="F10" s="41" t="s">
        <v>59</v>
      </c>
      <c r="G10" s="42"/>
      <c r="H10" s="42"/>
      <c r="I10" s="42"/>
      <c r="J10" s="102"/>
      <c r="K10" s="40"/>
      <c r="L10" s="103"/>
      <c r="M10" s="40"/>
      <c r="N10" s="37"/>
      <c r="O10" s="59"/>
      <c r="P10" s="101"/>
      <c r="Q10" s="101"/>
      <c r="R10" s="119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</row>
    <row r="11" s="2" customFormat="1" ht="20.25" customHeight="1" spans="1:29">
      <c r="A11" s="43">
        <v>3</v>
      </c>
      <c r="B11" s="44">
        <v>43418</v>
      </c>
      <c r="C11" s="45" t="s">
        <v>34</v>
      </c>
      <c r="D11" s="46">
        <v>1076901.22</v>
      </c>
      <c r="E11" s="31">
        <v>43413</v>
      </c>
      <c r="F11" s="46">
        <v>1358290.22</v>
      </c>
      <c r="G11" s="35">
        <v>0.01</v>
      </c>
      <c r="H11" s="47">
        <f>D11*G11</f>
        <v>10769.0122</v>
      </c>
      <c r="I11" s="47">
        <v>20165</v>
      </c>
      <c r="J11" s="34">
        <v>0</v>
      </c>
      <c r="K11" s="104"/>
      <c r="L11" s="75"/>
      <c r="M11" s="12"/>
      <c r="N11" s="104" t="s">
        <v>60</v>
      </c>
      <c r="O11" s="100">
        <f>D11-H11-I11-O12</f>
        <v>53550.4378</v>
      </c>
      <c r="P11" s="5"/>
      <c r="Q11" s="5"/>
      <c r="R11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</row>
    <row r="12" s="2" customFormat="1" ht="20.25" customHeight="1" spans="1:30">
      <c r="A12" s="43"/>
      <c r="B12" s="48"/>
      <c r="C12" s="45"/>
      <c r="D12" s="46"/>
      <c r="E12" s="49"/>
      <c r="F12" s="50"/>
      <c r="G12" s="51"/>
      <c r="H12" s="52" t="s">
        <v>61</v>
      </c>
      <c r="I12" s="105"/>
      <c r="J12" s="106"/>
      <c r="K12" s="104"/>
      <c r="L12" s="75"/>
      <c r="M12" s="12"/>
      <c r="N12" s="104" t="s">
        <v>58</v>
      </c>
      <c r="O12" s="62">
        <v>992416.77</v>
      </c>
      <c r="P12" s="107"/>
      <c r="Q12" s="101"/>
      <c r="R12" s="101"/>
      <c r="S12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</row>
    <row r="13" s="4" customFormat="1" ht="20.25" customHeight="1" spans="1:30">
      <c r="A13" s="53" t="s">
        <v>39</v>
      </c>
      <c r="B13" s="54"/>
      <c r="C13" s="55"/>
      <c r="D13" s="56"/>
      <c r="E13" s="57"/>
      <c r="F13" s="56"/>
      <c r="G13" s="58"/>
      <c r="H13" s="59"/>
      <c r="I13" s="59"/>
      <c r="J13" s="108"/>
      <c r="K13" s="109"/>
      <c r="L13" s="110"/>
      <c r="M13" s="111"/>
      <c r="N13" s="109"/>
      <c r="O13" s="112"/>
      <c r="P13" s="107"/>
      <c r="Q13" s="101"/>
      <c r="R13" s="101"/>
      <c r="S13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</row>
    <row r="14" s="4" customFormat="1" ht="26" customHeight="1" spans="1:30">
      <c r="A14" s="53">
        <v>4</v>
      </c>
      <c r="B14" s="54">
        <v>43773</v>
      </c>
      <c r="C14" s="55" t="s">
        <v>34</v>
      </c>
      <c r="D14" s="56">
        <v>281389</v>
      </c>
      <c r="E14" s="38"/>
      <c r="F14" s="56"/>
      <c r="G14" s="60">
        <v>0.01</v>
      </c>
      <c r="H14" s="59">
        <v>2814</v>
      </c>
      <c r="I14" s="59">
        <v>0</v>
      </c>
      <c r="J14" s="108">
        <v>3000</v>
      </c>
      <c r="K14" s="109" t="s">
        <v>66</v>
      </c>
      <c r="L14" s="110"/>
      <c r="M14" s="111"/>
      <c r="N14" s="109" t="s">
        <v>60</v>
      </c>
      <c r="O14" s="113">
        <f>D14-H14-J14-O15-J15</f>
        <v>43025</v>
      </c>
      <c r="P14" s="107"/>
      <c r="Q14" s="101"/>
      <c r="R14" s="101"/>
      <c r="S14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="5" customFormat="1" ht="43" customHeight="1" spans="1:19">
      <c r="A15" s="43"/>
      <c r="B15" s="48"/>
      <c r="C15" s="45"/>
      <c r="D15" s="46"/>
      <c r="E15" s="49"/>
      <c r="F15" s="50"/>
      <c r="G15" s="58" t="s">
        <v>67</v>
      </c>
      <c r="H15" s="61"/>
      <c r="I15" s="62"/>
      <c r="J15" s="114">
        <v>150</v>
      </c>
      <c r="K15" s="109" t="s">
        <v>68</v>
      </c>
      <c r="L15" s="75"/>
      <c r="M15" s="12"/>
      <c r="N15" s="109" t="s">
        <v>69</v>
      </c>
      <c r="O15" s="113">
        <v>232400</v>
      </c>
      <c r="P15" s="86"/>
      <c r="S15"/>
    </row>
    <row r="16" s="5" customFormat="1" ht="20.25" customHeight="1" spans="1:19">
      <c r="A16" s="43"/>
      <c r="B16" s="48"/>
      <c r="C16" s="45"/>
      <c r="D16" s="46"/>
      <c r="E16" s="49"/>
      <c r="F16" s="50"/>
      <c r="G16" s="51"/>
      <c r="H16" s="62"/>
      <c r="I16" s="62"/>
      <c r="J16" s="33"/>
      <c r="K16" s="104"/>
      <c r="L16" s="75"/>
      <c r="M16" s="12"/>
      <c r="N16" s="104"/>
      <c r="O16" s="36"/>
      <c r="P16" s="86"/>
      <c r="S16"/>
    </row>
    <row r="17" s="5" customFormat="1" ht="20.25" customHeight="1" spans="1:19">
      <c r="A17" s="43"/>
      <c r="B17" s="48"/>
      <c r="C17" s="45"/>
      <c r="D17" s="46"/>
      <c r="E17" s="49"/>
      <c r="F17" s="50"/>
      <c r="G17" s="51"/>
      <c r="H17" s="62"/>
      <c r="I17" s="62"/>
      <c r="J17" s="33"/>
      <c r="K17" s="104"/>
      <c r="L17" s="75"/>
      <c r="M17" s="12"/>
      <c r="N17" s="104"/>
      <c r="O17" s="36"/>
      <c r="P17" s="86"/>
      <c r="S17"/>
    </row>
    <row r="18" s="5" customFormat="1" ht="20.25" customHeight="1" spans="1:19">
      <c r="A18" s="43"/>
      <c r="B18" s="48"/>
      <c r="C18" s="45"/>
      <c r="D18" s="46"/>
      <c r="E18" s="49"/>
      <c r="F18" s="50"/>
      <c r="G18" s="51"/>
      <c r="H18" s="62"/>
      <c r="I18" s="62"/>
      <c r="J18" s="33"/>
      <c r="K18" s="104"/>
      <c r="L18" s="75"/>
      <c r="M18" s="12"/>
      <c r="N18" s="104"/>
      <c r="O18" s="36"/>
      <c r="P18" s="86"/>
      <c r="S18"/>
    </row>
    <row r="19" s="5" customFormat="1" ht="20.25" customHeight="1" spans="1:19">
      <c r="A19" s="43"/>
      <c r="B19" s="48"/>
      <c r="C19" s="45"/>
      <c r="D19" s="46"/>
      <c r="E19" s="49"/>
      <c r="F19" s="50"/>
      <c r="G19" s="51"/>
      <c r="H19" s="62"/>
      <c r="I19" s="36"/>
      <c r="J19" s="33"/>
      <c r="K19" s="104"/>
      <c r="L19" s="75"/>
      <c r="M19" s="12"/>
      <c r="N19" s="104"/>
      <c r="O19" s="36"/>
      <c r="P19" s="86"/>
      <c r="S19"/>
    </row>
    <row r="20" s="5" customFormat="1" ht="20.25" customHeight="1" spans="1:19">
      <c r="A20" s="43"/>
      <c r="B20" s="48"/>
      <c r="C20" s="45"/>
      <c r="D20" s="46"/>
      <c r="E20" s="49"/>
      <c r="F20" s="50"/>
      <c r="G20" s="51"/>
      <c r="H20" s="62"/>
      <c r="I20" s="36"/>
      <c r="J20" s="33"/>
      <c r="K20" s="104"/>
      <c r="L20" s="75"/>
      <c r="M20" s="12"/>
      <c r="N20" s="104"/>
      <c r="O20" s="36"/>
      <c r="P20" s="86"/>
      <c r="S20"/>
    </row>
    <row r="21" s="5" customFormat="1" ht="20.25" customHeight="1" spans="1:19">
      <c r="A21" s="43"/>
      <c r="B21" s="48"/>
      <c r="C21" s="45"/>
      <c r="D21" s="46"/>
      <c r="E21" s="49"/>
      <c r="F21" s="50"/>
      <c r="G21" s="51"/>
      <c r="H21" s="62"/>
      <c r="I21" s="36"/>
      <c r="J21" s="33"/>
      <c r="K21" s="104"/>
      <c r="L21" s="75"/>
      <c r="M21" s="12"/>
      <c r="N21" s="104"/>
      <c r="O21" s="62"/>
      <c r="P21" s="86"/>
      <c r="S21"/>
    </row>
    <row r="22" s="5" customFormat="1" ht="20.25" customHeight="1" spans="1:19">
      <c r="A22" s="43"/>
      <c r="B22" s="48"/>
      <c r="C22" s="45"/>
      <c r="D22" s="46"/>
      <c r="E22" s="49"/>
      <c r="F22" s="50"/>
      <c r="G22" s="51"/>
      <c r="H22" s="62"/>
      <c r="I22" s="36"/>
      <c r="J22" s="33"/>
      <c r="K22" s="104"/>
      <c r="L22" s="75"/>
      <c r="M22" s="12"/>
      <c r="N22" s="104"/>
      <c r="O22" s="62"/>
      <c r="P22" s="86"/>
      <c r="S22"/>
    </row>
    <row r="23" s="5" customFormat="1" ht="20.25" customHeight="1" spans="1:19">
      <c r="A23" s="43"/>
      <c r="B23" s="48"/>
      <c r="C23" s="45"/>
      <c r="D23" s="46"/>
      <c r="E23" s="49"/>
      <c r="F23" s="50"/>
      <c r="G23" s="51"/>
      <c r="H23" s="62"/>
      <c r="I23" s="62"/>
      <c r="J23" s="33"/>
      <c r="K23" s="104"/>
      <c r="L23" s="75"/>
      <c r="M23" s="12"/>
      <c r="N23" s="104"/>
      <c r="O23" s="62"/>
      <c r="P23" s="86"/>
      <c r="S23"/>
    </row>
    <row r="24" s="5" customFormat="1" ht="20.25" customHeight="1" spans="1:19">
      <c r="A24" s="43"/>
      <c r="B24" s="48"/>
      <c r="C24" s="45"/>
      <c r="D24" s="46"/>
      <c r="E24" s="49"/>
      <c r="F24" s="50"/>
      <c r="G24" s="51"/>
      <c r="H24" s="62"/>
      <c r="I24" s="62"/>
      <c r="J24" s="33"/>
      <c r="K24" s="104"/>
      <c r="L24" s="75"/>
      <c r="M24" s="12"/>
      <c r="N24" s="109"/>
      <c r="O24" s="115"/>
      <c r="P24" s="86"/>
      <c r="S24"/>
    </row>
    <row r="25" s="5" customFormat="1" ht="30" customHeight="1" spans="1:19">
      <c r="A25" s="10" t="s">
        <v>37</v>
      </c>
      <c r="B25" s="10"/>
      <c r="C25" s="63" t="s">
        <v>38</v>
      </c>
      <c r="D25" s="64">
        <f t="shared" ref="D25:J25" si="0">SUM(D7:D24)</f>
        <v>5627789.22</v>
      </c>
      <c r="E25" s="63" t="s">
        <v>38</v>
      </c>
      <c r="F25" s="65">
        <f t="shared" si="0"/>
        <v>5627789.22</v>
      </c>
      <c r="G25" s="63" t="s">
        <v>38</v>
      </c>
      <c r="H25" s="65">
        <f t="shared" si="0"/>
        <v>56278.8322</v>
      </c>
      <c r="I25" s="65">
        <f t="shared" si="0"/>
        <v>83550</v>
      </c>
      <c r="J25" s="65">
        <f t="shared" si="0"/>
        <v>3650</v>
      </c>
      <c r="K25" s="63" t="s">
        <v>38</v>
      </c>
      <c r="L25" s="116">
        <f>SUM(L7:L24)</f>
        <v>0</v>
      </c>
      <c r="M25" s="117" t="s">
        <v>38</v>
      </c>
      <c r="N25" s="63" t="s">
        <v>38</v>
      </c>
      <c r="O25" s="65">
        <f>SUM(O7:O24)</f>
        <v>5484310.3878</v>
      </c>
      <c r="P25" s="86"/>
      <c r="S25"/>
    </row>
    <row r="26" s="5" customFormat="1" ht="30" customHeight="1" spans="1:16">
      <c r="A26" s="10" t="s">
        <v>39</v>
      </c>
      <c r="B26" s="10"/>
      <c r="C26" s="10" t="s">
        <v>40</v>
      </c>
      <c r="D26" s="10"/>
      <c r="E26" s="66">
        <v>275425</v>
      </c>
      <c r="F26" s="66"/>
      <c r="G26" s="66"/>
      <c r="H26" s="66"/>
      <c r="I26" s="10" t="s">
        <v>41</v>
      </c>
      <c r="J26" s="10"/>
      <c r="K26" s="10" t="s">
        <v>42</v>
      </c>
      <c r="L26" s="66">
        <v>0</v>
      </c>
      <c r="M26" s="66"/>
      <c r="N26" s="66"/>
      <c r="O26" s="66"/>
      <c r="P26" s="86"/>
    </row>
    <row r="27" s="5" customFormat="1" ht="30" customHeight="1" spans="1:16">
      <c r="A27" s="10"/>
      <c r="B27" s="10"/>
      <c r="C27" s="10" t="s">
        <v>43</v>
      </c>
      <c r="D27" s="10"/>
      <c r="E27" s="67">
        <v>0</v>
      </c>
      <c r="F27" s="67"/>
      <c r="G27" s="67"/>
      <c r="H27" s="67"/>
      <c r="I27" s="10"/>
      <c r="J27" s="10"/>
      <c r="K27" s="10" t="s">
        <v>44</v>
      </c>
      <c r="L27" s="11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7"/>
      <c r="N27" s="117"/>
      <c r="O27" s="117"/>
      <c r="P27" s="86"/>
    </row>
    <row r="28" s="5" customFormat="1" ht="50.1" customHeight="1" spans="1:16">
      <c r="A28" s="10" t="s">
        <v>45</v>
      </c>
      <c r="B28" s="10"/>
      <c r="C28" s="68" t="s">
        <v>62</v>
      </c>
      <c r="D28" s="69"/>
      <c r="E28" s="69"/>
      <c r="F28" s="69"/>
      <c r="G28" s="69"/>
      <c r="H28" s="70"/>
      <c r="I28" s="10" t="s">
        <v>47</v>
      </c>
      <c r="J28" s="10"/>
      <c r="K28" s="10"/>
      <c r="L28" s="10"/>
      <c r="M28" s="10"/>
      <c r="N28" s="10"/>
      <c r="O28" s="10"/>
      <c r="P28" s="86"/>
    </row>
    <row r="29" s="5" customFormat="1" ht="50.1" customHeight="1" spans="1:16">
      <c r="A29" s="10" t="s">
        <v>49</v>
      </c>
      <c r="B29" s="10"/>
      <c r="C29" s="30"/>
      <c r="D29" s="30"/>
      <c r="E29" s="30"/>
      <c r="F29" s="30"/>
      <c r="G29" s="30"/>
      <c r="H29" s="30"/>
      <c r="I29" s="10" t="s">
        <v>50</v>
      </c>
      <c r="J29" s="10"/>
      <c r="K29" s="30"/>
      <c r="L29" s="30"/>
      <c r="M29" s="30"/>
      <c r="N29" s="30"/>
      <c r="O29" s="30"/>
      <c r="P29" s="86"/>
    </row>
    <row r="30" s="5" customFormat="1" ht="50.1" customHeight="1" spans="1:16">
      <c r="A30" s="10" t="s">
        <v>51</v>
      </c>
      <c r="B30" s="10"/>
      <c r="C30" s="71"/>
      <c r="D30" s="71"/>
      <c r="E30" s="71"/>
      <c r="F30" s="71"/>
      <c r="G30" s="71"/>
      <c r="H30" s="71"/>
      <c r="I30" s="10" t="s">
        <v>52</v>
      </c>
      <c r="J30" s="10"/>
      <c r="K30" s="71"/>
      <c r="L30" s="71"/>
      <c r="M30" s="71"/>
      <c r="N30" s="71"/>
      <c r="O30" s="71"/>
      <c r="P30" s="86"/>
    </row>
    <row r="31" s="5" customFormat="1" ht="50.1" customHeight="1" spans="1:16">
      <c r="A31" s="10" t="s">
        <v>53</v>
      </c>
      <c r="B31" s="10"/>
      <c r="C31" s="71"/>
      <c r="D31" s="71"/>
      <c r="E31" s="71"/>
      <c r="F31" s="71"/>
      <c r="G31" s="71"/>
      <c r="H31" s="71"/>
      <c r="I31" s="10" t="s">
        <v>54</v>
      </c>
      <c r="J31" s="10"/>
      <c r="K31" s="71"/>
      <c r="L31" s="71"/>
      <c r="M31" s="71"/>
      <c r="N31" s="71"/>
      <c r="O31" s="71"/>
      <c r="P31" s="86"/>
    </row>
    <row r="32" s="5" customFormat="1" spans="1:16">
      <c r="A32" s="1"/>
      <c r="B32" s="6"/>
      <c r="C32" s="1"/>
      <c r="D32" s="7"/>
      <c r="E32" s="6"/>
      <c r="F32" s="7"/>
      <c r="G32" s="1"/>
      <c r="H32" s="7"/>
      <c r="I32" s="1"/>
      <c r="J32" s="7"/>
      <c r="K32" s="1"/>
      <c r="L32" s="8"/>
      <c r="M32" s="8"/>
      <c r="N32" s="1"/>
      <c r="O32" s="7"/>
      <c r="P32" s="86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86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86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86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86"/>
    </row>
    <row r="37" s="5" customFormat="1" ht="13.5" spans="1:16">
      <c r="A37" s="1"/>
      <c r="B37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86"/>
    </row>
    <row r="38" s="5" customFormat="1" spans="1:16">
      <c r="A38" s="1"/>
      <c r="B38" s="6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86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86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86"/>
    </row>
    <row r="41" s="5" customFormat="1" spans="1:16">
      <c r="A41" s="1"/>
      <c r="B41" s="6"/>
      <c r="C41" s="1"/>
      <c r="D41" s="7"/>
      <c r="E41" s="6"/>
      <c r="F41" s="7"/>
      <c r="G41" s="1"/>
      <c r="H41" s="7"/>
      <c r="I41" s="1"/>
      <c r="J41" s="7"/>
      <c r="K41" s="1"/>
      <c r="L41" s="8"/>
      <c r="M41" s="8"/>
      <c r="N41" s="1"/>
      <c r="O41" s="7"/>
      <c r="P41" s="86"/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F10:J10"/>
    <mergeCell ref="H12:J12"/>
    <mergeCell ref="G15:H1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" footer="0.5"/>
  <pageSetup paperSize="9" scale="77" orientation="portrait"/>
  <headerFooter/>
  <colBreaks count="1" manualBreakCount="1">
    <brk id="1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朱大金</cp:lastModifiedBy>
  <dcterms:created xsi:type="dcterms:W3CDTF">2018-04-24T06:46:00Z</dcterms:created>
  <cp:lastPrinted>2018-05-07T07:34:00Z</cp:lastPrinted>
  <dcterms:modified xsi:type="dcterms:W3CDTF">2024-01-16T02:43:12Z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 linkTarget="0">
    <vt:lpwstr>14</vt:lpwstr>
  </property>
  <property fmtid="{D5CDD505-2E9C-101B-9397-08002B2CF9AE}" pid="4" name="ICV">
    <vt:lpwstr>423530978BA2401D860E26AD317F885C_12</vt:lpwstr>
  </property>
</Properties>
</file>