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4"/>
  </bookViews>
  <sheets>
    <sheet name="第2次" sheetId="1" r:id="rId1"/>
    <sheet name="第3次" sheetId="2" r:id="rId2"/>
    <sheet name="2-1" sheetId="3" r:id="rId3"/>
    <sheet name="第4次" sheetId="4" r:id="rId4"/>
    <sheet name="5-1" sheetId="5" r:id="rId5"/>
  </sheets>
  <calcPr calcId="144525"/>
</workbook>
</file>

<file path=xl/sharedStrings.xml><?xml version="1.0" encoding="utf-8"?>
<sst xmlns="http://schemas.openxmlformats.org/spreadsheetml/2006/main" count="566" uniqueCount="100">
  <si>
    <t xml:space="preserve">工程款支付证书 </t>
  </si>
  <si>
    <t>工程名称</t>
  </si>
  <si>
    <t>颍上县2018年农村公路组组通工程（二期）施工（四十五标段）</t>
  </si>
  <si>
    <t>建设单位</t>
  </si>
  <si>
    <t>颍上县县乡公路管理所</t>
  </si>
  <si>
    <t>ERP编号</t>
  </si>
  <si>
    <t>档案编号</t>
  </si>
  <si>
    <t>CD2018-042</t>
  </si>
  <si>
    <t>合同金额</t>
  </si>
  <si>
    <t>中标时间</t>
  </si>
  <si>
    <t>2018.6.20</t>
  </si>
  <si>
    <t>已提供工程资料</t>
  </si>
  <si>
    <t>中标通知书、施工合同及内部承包协议（审批中）原件</t>
  </si>
  <si>
    <t>保存地址</t>
  </si>
  <si>
    <t>庐江</t>
  </si>
  <si>
    <t>责任单位</t>
  </si>
  <si>
    <t>第十大区安徽省</t>
  </si>
  <si>
    <t>决算金额</t>
  </si>
  <si>
    <t>决算时间</t>
  </si>
  <si>
    <t>项目部印章</t>
  </si>
  <si>
    <t>无</t>
  </si>
  <si>
    <t>施工人</t>
  </si>
  <si>
    <t>吴  俊13696677563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</si>
  <si>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</si>
  <si>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</si>
  <si>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</si>
  <si>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</si>
  <si>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</si>
  <si>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</si>
  <si>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</si>
  <si>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</si>
  <si>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</si>
  <si>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</si>
  <si>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</si>
  <si>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</si>
  <si>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</si>
  <si>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</si>
  <si>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</si>
  <si>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</si>
  <si>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</si>
  <si>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</si>
  <si>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</si>
  <si>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</si>
  <si>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</si>
  <si>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</si>
  <si>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</si>
  <si>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</si>
  <si>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</si>
  <si>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</si>
  <si>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</si>
  <si>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</si>
  <si>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</si>
  <si>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</si>
  <si>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</si>
  <si>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175202745165</t>
  </si>
  <si>
    <t>建造师暂用费1500/月，工期90天，12月5日外经证办理500元</t>
  </si>
  <si>
    <t>退吴俊</t>
  </si>
  <si>
    <t>1-21材料</t>
  </si>
  <si>
    <t>材料</t>
  </si>
  <si>
    <t>徽行</t>
  </si>
  <si>
    <t>1020501021000416507</t>
  </si>
  <si>
    <t>淮南舜岳水泥有限责任公司</t>
  </si>
  <si>
    <t>淮南市八公山水泥厂
开户行：淮南农行八公山支行
账号：12606001040002210</t>
  </si>
  <si>
    <t>淮南市八公山水泥厂-水泥款
开户行：淮南农行八公山支行
账号：12606001040002210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</si>
  <si>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</si>
  <si>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</si>
  <si>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</si>
  <si>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</si>
  <si>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</si>
  <si>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</si>
  <si>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</si>
  <si>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</si>
  <si>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贰拾万元整</t>
  </si>
  <si>
    <t>中标通知书、施工合同及内部承包协议原件、竣工报告</t>
  </si>
  <si>
    <t>管理费全部扣除</t>
  </si>
  <si>
    <t>转账费</t>
  </si>
  <si>
    <t>吴俊-退周转金
开户行：中国工商银行颍上支行
账号：6222 0813 1100 1540 787</t>
  </si>
  <si>
    <t>淮南舜岳水泥有限责任公司-水泥
开户行：建行蔡家岗支行
账号：3400 1635 1080 5300 1069</t>
  </si>
  <si>
    <t>壹佰捌拾贰万贰仟壹佰柒拾贰元整</t>
  </si>
  <si>
    <t>转账费待下次到款扣</t>
  </si>
  <si>
    <t>颍上县创亿建材销售有限公司-水泥款
开户行：中国建设银行颍上支行
账号：3400 1711 8080 5300 6594</t>
  </si>
  <si>
    <t>捌拾肆万贰仟元整</t>
  </si>
  <si>
    <t>中标通知书、施工合同及内部承包协议原件、竣工报告、审计原件、不领章承诺书、终结结算承诺书</t>
  </si>
  <si>
    <t>2020.1.20</t>
  </si>
  <si>
    <t>有、已办理销章</t>
  </si>
  <si>
    <t>淮南市八公山水泥厂</t>
  </si>
  <si>
    <t>1-21材料-坤恒</t>
  </si>
  <si>
    <t>吴俊工行颍上支行</t>
  </si>
  <si>
    <t>材料-顺一、坤恒</t>
  </si>
  <si>
    <t>安徽顺一商贸有限公司</t>
  </si>
  <si>
    <t>6222 0813 1100 1540 787</t>
  </si>
  <si>
    <t>已收齐</t>
  </si>
  <si>
    <t>吴多友-碎石
开户行：农业银行颍上城关分理处
账号：6230 0522 2900 3067 0676</t>
  </si>
  <si>
    <t>2019-11-7外经证</t>
  </si>
  <si>
    <t>吴俊-黄沙、碎石
开户行：工行颍上支行
账号：6222 0813 1100 1540 787</t>
  </si>
  <si>
    <t>武中颍-碎石
开户行：农业银行颍上城北分理处
账号：6230 0522 2900 2605 7870</t>
  </si>
  <si>
    <t>贰佰玖拾叁万肆仟肆佰玖拾贰元壹角陆分</t>
  </si>
  <si>
    <t>1752 5719 0682</t>
  </si>
  <si>
    <t>外经证500、转账费100</t>
  </si>
  <si>
    <t>吴俊-退异地预交税金
开户行：工行颍上支行
账号：6222 0813 1100 1540 787</t>
  </si>
</sst>
</file>

<file path=xl/styles.xml><?xml version="1.0" encoding="utf-8"?>
<styleSheet xmlns="http://schemas.openxmlformats.org/spreadsheetml/2006/main">
  <numFmts count="12">
    <numFmt numFmtId="176" formatCode="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#,##0.00_ "/>
    <numFmt numFmtId="41" formatCode="_ * #,##0_ ;_ * \-#,##0_ ;_ * &quot;-&quot;_ ;_ @_ "/>
    <numFmt numFmtId="43" formatCode="_ * #,##0.00_ ;_ * \-#,##0.00_ ;_ * &quot;-&quot;??_ ;_ @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13" applyNumberFormat="0" applyAlignment="0" applyProtection="0">
      <alignment vertical="center"/>
    </xf>
    <xf numFmtId="44" fontId="5" fillId="0" borderId="0">
      <protection locked="0"/>
    </xf>
    <xf numFmtId="41" fontId="17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1" borderId="17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30" fillId="0" borderId="19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23" borderId="18" applyNumberFormat="0" applyAlignment="0" applyProtection="0">
      <alignment vertical="center"/>
    </xf>
    <xf numFmtId="0" fontId="32" fillId="23" borderId="13" applyNumberFormat="0" applyAlignment="0" applyProtection="0">
      <alignment vertical="center"/>
    </xf>
    <xf numFmtId="0" fontId="21" fillId="12" borderId="15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5" fillId="0" borderId="0">
      <protection locked="0"/>
    </xf>
  </cellStyleXfs>
  <cellXfs count="13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3" fillId="2" borderId="6" xfId="50" applyFont="1" applyFill="1" applyBorder="1" applyAlignment="1" applyProtection="1">
      <alignment horizontal="center" vertical="center" wrapText="1"/>
    </xf>
    <xf numFmtId="176" fontId="3" fillId="2" borderId="6" xfId="50" applyNumberFormat="1" applyFont="1" applyFill="1" applyBorder="1" applyAlignment="1" applyProtection="1">
      <alignment horizontal="center" vertical="center" wrapText="1"/>
    </xf>
    <xf numFmtId="179" fontId="5" fillId="0" borderId="2" xfId="0" applyNumberFormat="1" applyFont="1" applyFill="1" applyBorder="1">
      <alignment vertical="center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0" fontId="1" fillId="2" borderId="6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7" fontId="1" fillId="2" borderId="6" xfId="50" applyNumberFormat="1" applyFont="1" applyFill="1" applyBorder="1" applyAlignment="1" applyProtection="1">
      <alignment horizontal="center" vertical="center" shrinkToFit="1"/>
    </xf>
    <xf numFmtId="49" fontId="1" fillId="2" borderId="6" xfId="50" applyNumberFormat="1" applyFont="1" applyFill="1" applyBorder="1" applyAlignment="1" applyProtection="1">
      <alignment horizontal="center" vertical="center" wrapText="1" shrinkToFit="1"/>
    </xf>
    <xf numFmtId="177" fontId="1" fillId="2" borderId="6" xfId="50" applyNumberFormat="1" applyFont="1" applyFill="1" applyBorder="1" applyAlignment="1" applyProtection="1">
      <alignment horizontal="right" vertical="center" shrinkToFit="1"/>
    </xf>
    <xf numFmtId="180" fontId="1" fillId="2" borderId="6" xfId="19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176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/>
    </xf>
    <xf numFmtId="179" fontId="5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7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>
      <alignment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9" fontId="8" fillId="0" borderId="2" xfId="0" applyNumberFormat="1" applyFont="1" applyFill="1" applyBorder="1">
      <alignment vertical="center"/>
    </xf>
    <xf numFmtId="179" fontId="9" fillId="2" borderId="2" xfId="4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177" fontId="9" fillId="2" borderId="2" xfId="50" applyNumberFormat="1" applyFont="1" applyFill="1" applyBorder="1" applyAlignment="1" applyProtection="1">
      <alignment vertical="center" wrapText="1" shrinkToFit="1"/>
    </xf>
    <xf numFmtId="9" fontId="9" fillId="2" borderId="2" xfId="19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8" fontId="10" fillId="2" borderId="2" xfId="50" applyNumberFormat="1" applyFont="1" applyFill="1" applyBorder="1" applyAlignment="1" applyProtection="1">
      <alignment horizontal="center" vertical="center" shrinkToFit="1"/>
    </xf>
    <xf numFmtId="49" fontId="9" fillId="2" borderId="2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center" vertical="center" wrapText="1" shrinkToFit="1"/>
    </xf>
    <xf numFmtId="49" fontId="9" fillId="2" borderId="2" xfId="50" applyNumberFormat="1" applyFont="1" applyFill="1" applyBorder="1" applyAlignment="1" applyProtection="1">
      <alignment horizontal="center" vertical="center" wrapText="1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81" fontId="13" fillId="2" borderId="3" xfId="50" applyNumberFormat="1" applyFont="1" applyFill="1" applyBorder="1" applyAlignment="1" applyProtection="1">
      <alignment horizontal="center" vertical="center" shrinkToFit="1"/>
    </xf>
    <xf numFmtId="181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3" fillId="2" borderId="6" xfId="50" applyNumberFormat="1" applyFont="1" applyFill="1" applyBorder="1" applyAlignment="1" applyProtection="1">
      <alignment horizontal="center" vertical="center" wrapText="1"/>
    </xf>
    <xf numFmtId="177" fontId="3" fillId="2" borderId="6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Border="1" applyAlignment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1" fillId="2" borderId="6" xfId="50" applyNumberFormat="1" applyFont="1" applyFill="1" applyBorder="1" applyAlignment="1" applyProtection="1">
      <alignment horizontal="left" vertical="center" wrapText="1" shrinkToFit="1"/>
    </xf>
    <xf numFmtId="0" fontId="1" fillId="2" borderId="6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10" fontId="8" fillId="0" borderId="2" xfId="0" applyNumberFormat="1" applyFont="1" applyBorder="1" applyAlignment="1">
      <alignment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83" fontId="13" fillId="2" borderId="3" xfId="50" applyNumberFormat="1" applyFont="1" applyFill="1" applyBorder="1" applyAlignment="1" applyProtection="1">
      <alignment horizontal="center" vertical="center" shrinkToFit="1"/>
    </xf>
    <xf numFmtId="183" fontId="13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9" fontId="0" fillId="2" borderId="2" xfId="0" applyNumberFormat="1" applyFont="1" applyFill="1" applyBorder="1">
      <alignment vertical="center"/>
    </xf>
    <xf numFmtId="179" fontId="8" fillId="2" borderId="2" xfId="0" applyNumberFormat="1" applyFont="1" applyFill="1" applyBorder="1">
      <alignment vertical="center"/>
    </xf>
    <xf numFmtId="177" fontId="9" fillId="2" borderId="2" xfId="50" applyNumberFormat="1" applyFont="1" applyFill="1" applyBorder="1" applyAlignment="1" applyProtection="1">
      <alignment horizontal="left" vertical="center" wrapText="1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183" fontId="13" fillId="2" borderId="4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center" vertical="center" shrinkToFi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9" fillId="2" borderId="2" xfId="50" applyNumberFormat="1" applyFont="1" applyFill="1" applyBorder="1" applyAlignment="1" applyProtection="1">
      <alignment vertical="center" shrinkToFit="1"/>
    </xf>
    <xf numFmtId="9" fontId="9" fillId="2" borderId="2" xfId="19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Border="1">
      <alignment vertical="center"/>
    </xf>
    <xf numFmtId="177" fontId="14" fillId="2" borderId="2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right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125095</xdr:colOff>
      <xdr:row>21</xdr:row>
      <xdr:rowOff>57150</xdr:rowOff>
    </xdr:from>
    <xdr:to>
      <xdr:col>5</xdr:col>
      <xdr:colOff>893445</xdr:colOff>
      <xdr:row>77</xdr:row>
      <xdr:rowOff>19050</xdr:rowOff>
    </xdr:to>
    <xdr:pic>
      <xdr:nvPicPr>
        <xdr:cNvPr id="2" name="图片 1" descr="L0${]T@91%$GL5@(7Z%_I~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5095" y="8157210"/>
          <a:ext cx="6061075" cy="9563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15875</xdr:colOff>
      <xdr:row>20</xdr:row>
      <xdr:rowOff>60960</xdr:rowOff>
    </xdr:from>
    <xdr:to>
      <xdr:col>6</xdr:col>
      <xdr:colOff>187325</xdr:colOff>
      <xdr:row>41</xdr:row>
      <xdr:rowOff>110490</xdr:rowOff>
    </xdr:to>
    <xdr:pic>
      <xdr:nvPicPr>
        <xdr:cNvPr id="3" name="图片 2" descr="}@IAF(M47`{$ZM%LD4%4JV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75" y="8510270"/>
          <a:ext cx="6920230" cy="3649980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16</xdr:row>
      <xdr:rowOff>22860</xdr:rowOff>
    </xdr:from>
    <xdr:to>
      <xdr:col>11</xdr:col>
      <xdr:colOff>643890</xdr:colOff>
      <xdr:row>16</xdr:row>
      <xdr:rowOff>313690</xdr:rowOff>
    </xdr:to>
    <xdr:pic>
      <xdr:nvPicPr>
        <xdr:cNvPr id="2" name="图片 1" descr="V0P6GDJ]WOO0~7$ZGK{T~)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12300" y="6770370"/>
          <a:ext cx="1842770" cy="2908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15875</xdr:colOff>
      <xdr:row>22</xdr:row>
      <xdr:rowOff>60960</xdr:rowOff>
    </xdr:from>
    <xdr:to>
      <xdr:col>6</xdr:col>
      <xdr:colOff>187325</xdr:colOff>
      <xdr:row>43</xdr:row>
      <xdr:rowOff>110490</xdr:rowOff>
    </xdr:to>
    <xdr:pic>
      <xdr:nvPicPr>
        <xdr:cNvPr id="2" name="图片 1" descr="}@IAF(M47`{$ZM%LD4%4JV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875" y="9627870"/>
          <a:ext cx="6920230" cy="3649980"/>
        </a:xfrm>
        <a:prstGeom prst="rect">
          <a:avLst/>
        </a:prstGeom>
      </xdr:spPr>
    </xdr:pic>
    <xdr:clientData/>
  </xdr:twoCellAnchor>
  <xdr:twoCellAnchor editAs="oneCell">
    <xdr:from>
      <xdr:col>9</xdr:col>
      <xdr:colOff>274320</xdr:colOff>
      <xdr:row>16</xdr:row>
      <xdr:rowOff>22860</xdr:rowOff>
    </xdr:from>
    <xdr:to>
      <xdr:col>11</xdr:col>
      <xdr:colOff>643890</xdr:colOff>
      <xdr:row>16</xdr:row>
      <xdr:rowOff>313690</xdr:rowOff>
    </xdr:to>
    <xdr:pic>
      <xdr:nvPicPr>
        <xdr:cNvPr id="3" name="图片 2" descr="V0P6GDJ]WOO0~7$ZGK{T~)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12300" y="6770370"/>
          <a:ext cx="1842770" cy="290830"/>
        </a:xfrm>
        <a:prstGeom prst="rect">
          <a:avLst/>
        </a:prstGeom>
      </xdr:spPr>
    </xdr:pic>
    <xdr:clientData/>
  </xdr:twoCellAnchor>
  <xdr:twoCellAnchor editAs="oneCell">
    <xdr:from>
      <xdr:col>5</xdr:col>
      <xdr:colOff>1188085</xdr:colOff>
      <xdr:row>22</xdr:row>
      <xdr:rowOff>88265</xdr:rowOff>
    </xdr:from>
    <xdr:to>
      <xdr:col>16</xdr:col>
      <xdr:colOff>142875</xdr:colOff>
      <xdr:row>34</xdr:row>
      <xdr:rowOff>85725</xdr:rowOff>
    </xdr:to>
    <xdr:pic>
      <xdr:nvPicPr>
        <xdr:cNvPr id="4" name="图片 3" descr="9(4GD170X`0JPS%}]$3911G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480810" y="9655175"/>
          <a:ext cx="10443845" cy="20548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274320</xdr:colOff>
      <xdr:row>23</xdr:row>
      <xdr:rowOff>22860</xdr:rowOff>
    </xdr:from>
    <xdr:to>
      <xdr:col>11</xdr:col>
      <xdr:colOff>643890</xdr:colOff>
      <xdr:row>23</xdr:row>
      <xdr:rowOff>313690</xdr:rowOff>
    </xdr:to>
    <xdr:pic>
      <xdr:nvPicPr>
        <xdr:cNvPr id="3" name="图片 2" descr="V0P6GDJ]WOO0~7$ZGK{T~)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2300" y="9306560"/>
          <a:ext cx="1842770" cy="29083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33</xdr:row>
      <xdr:rowOff>47625</xdr:rowOff>
    </xdr:from>
    <xdr:to>
      <xdr:col>6</xdr:col>
      <xdr:colOff>1091565</xdr:colOff>
      <xdr:row>62</xdr:row>
      <xdr:rowOff>19050</xdr:rowOff>
    </xdr:to>
    <xdr:pic>
      <xdr:nvPicPr>
        <xdr:cNvPr id="5" name="图片 4" descr="IX1VJE}Q1G1EK_2U42C_4M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4424025"/>
          <a:ext cx="7839710" cy="4943475"/>
        </a:xfrm>
        <a:prstGeom prst="rect">
          <a:avLst/>
        </a:prstGeom>
      </xdr:spPr>
    </xdr:pic>
    <xdr:clientData/>
  </xdr:twoCellAnchor>
  <xdr:twoCellAnchor editAs="oneCell">
    <xdr:from>
      <xdr:col>6</xdr:col>
      <xdr:colOff>993775</xdr:colOff>
      <xdr:row>25</xdr:row>
      <xdr:rowOff>542925</xdr:rowOff>
    </xdr:from>
    <xdr:to>
      <xdr:col>11</xdr:col>
      <xdr:colOff>1905</xdr:colOff>
      <xdr:row>27</xdr:row>
      <xdr:rowOff>66675</xdr:rowOff>
    </xdr:to>
    <xdr:pic>
      <xdr:nvPicPr>
        <xdr:cNvPr id="4" name="图片 3" descr="C(~N$$NI]CT{[MF%Y`6B@FW"/>
        <xdr:cNvPicPr>
          <a:picLocks noChangeAspect="1"/>
        </xdr:cNvPicPr>
      </xdr:nvPicPr>
      <xdr:blipFill>
        <a:blip r:embed="rId3"/>
        <a:srcRect r="27230" b="5405"/>
        <a:stretch>
          <a:fillRect/>
        </a:stretch>
      </xdr:blipFill>
      <xdr:spPr>
        <a:xfrm>
          <a:off x="7742555" y="10944225"/>
          <a:ext cx="2970530" cy="679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274320</xdr:colOff>
      <xdr:row>23</xdr:row>
      <xdr:rowOff>22860</xdr:rowOff>
    </xdr:from>
    <xdr:to>
      <xdr:col>11</xdr:col>
      <xdr:colOff>643890</xdr:colOff>
      <xdr:row>23</xdr:row>
      <xdr:rowOff>313690</xdr:rowOff>
    </xdr:to>
    <xdr:pic>
      <xdr:nvPicPr>
        <xdr:cNvPr id="2" name="图片 1" descr="V0P6GDJ]WOO0~7$ZGK{T~)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12300" y="9306560"/>
          <a:ext cx="1842770" cy="290830"/>
        </a:xfrm>
        <a:prstGeom prst="rect">
          <a:avLst/>
        </a:prstGeom>
      </xdr:spPr>
    </xdr:pic>
    <xdr:clientData/>
  </xdr:twoCellAnchor>
  <xdr:twoCellAnchor editAs="oneCell">
    <xdr:from>
      <xdr:col>6</xdr:col>
      <xdr:colOff>993775</xdr:colOff>
      <xdr:row>25</xdr:row>
      <xdr:rowOff>542925</xdr:rowOff>
    </xdr:from>
    <xdr:to>
      <xdr:col>11</xdr:col>
      <xdr:colOff>1905</xdr:colOff>
      <xdr:row>27</xdr:row>
      <xdr:rowOff>66675</xdr:rowOff>
    </xdr:to>
    <xdr:pic>
      <xdr:nvPicPr>
        <xdr:cNvPr id="4" name="图片 3" descr="C(~N$$NI]CT{[MF%Y`6B@FW"/>
        <xdr:cNvPicPr>
          <a:picLocks noChangeAspect="1"/>
        </xdr:cNvPicPr>
      </xdr:nvPicPr>
      <xdr:blipFill>
        <a:blip r:embed="rId2"/>
        <a:srcRect r="27230" b="5405"/>
        <a:stretch>
          <a:fillRect/>
        </a:stretch>
      </xdr:blipFill>
      <xdr:spPr>
        <a:xfrm>
          <a:off x="7742555" y="10944225"/>
          <a:ext cx="2970530" cy="679450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33</xdr:row>
      <xdr:rowOff>85725</xdr:rowOff>
    </xdr:from>
    <xdr:to>
      <xdr:col>14</xdr:col>
      <xdr:colOff>200025</xdr:colOff>
      <xdr:row>38</xdr:row>
      <xdr:rowOff>155575</xdr:rowOff>
    </xdr:to>
    <xdr:pic>
      <xdr:nvPicPr>
        <xdr:cNvPr id="5" name="图片 4" descr="F%11F34J`5R[C8(EIN07RTB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192135" y="14462125"/>
          <a:ext cx="5453380" cy="9271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32</xdr:row>
      <xdr:rowOff>361950</xdr:rowOff>
    </xdr:from>
    <xdr:to>
      <xdr:col>7</xdr:col>
      <xdr:colOff>140970</xdr:colOff>
      <xdr:row>68</xdr:row>
      <xdr:rowOff>38100</xdr:rowOff>
    </xdr:to>
    <xdr:pic>
      <xdr:nvPicPr>
        <xdr:cNvPr id="6" name="图片 5" descr="8)62DPSLN3YL9~_$}F1SQAV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14357350"/>
          <a:ext cx="8218170" cy="605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6"/>
  <sheetViews>
    <sheetView topLeftCell="A7" workbookViewId="0">
      <selection activeCell="K11" sqref="K11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9" customHeight="1" spans="1:20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2"/>
      <c r="J2" s="6" t="s">
        <v>4</v>
      </c>
      <c r="K2" s="6"/>
      <c r="L2" s="6"/>
      <c r="M2" s="6"/>
      <c r="N2" s="73" t="s">
        <v>5</v>
      </c>
      <c r="O2" s="73"/>
      <c r="P2" s="74">
        <v>9887</v>
      </c>
      <c r="Q2" s="78" t="s">
        <v>6</v>
      </c>
      <c r="R2" s="78"/>
      <c r="S2" s="99" t="s">
        <v>7</v>
      </c>
      <c r="T2" s="99"/>
    </row>
    <row r="3" ht="27.9" customHeight="1" spans="1:20">
      <c r="A3" s="5" t="s">
        <v>8</v>
      </c>
      <c r="B3" s="5"/>
      <c r="C3" s="8">
        <v>10682290.6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33" t="s">
        <v>12</v>
      </c>
      <c r="K3" s="33"/>
      <c r="L3" s="33"/>
      <c r="M3" s="33"/>
      <c r="N3" s="5" t="s">
        <v>13</v>
      </c>
      <c r="O3" s="5"/>
      <c r="P3" s="33" t="s">
        <v>14</v>
      </c>
      <c r="Q3" s="100" t="s">
        <v>15</v>
      </c>
      <c r="R3" s="101"/>
      <c r="S3" s="102" t="s">
        <v>16</v>
      </c>
      <c r="T3" s="102"/>
    </row>
    <row r="4" ht="27.9" customHeight="1" spans="1:20">
      <c r="A4" s="5" t="s">
        <v>17</v>
      </c>
      <c r="B4" s="5"/>
      <c r="C4" s="121"/>
      <c r="D4" s="121"/>
      <c r="E4" s="121"/>
      <c r="F4" s="8" t="s">
        <v>18</v>
      </c>
      <c r="G4" s="122"/>
      <c r="H4" s="5" t="s">
        <v>19</v>
      </c>
      <c r="I4" s="5"/>
      <c r="J4" s="33" t="s">
        <v>20</v>
      </c>
      <c r="K4" s="33"/>
      <c r="L4" s="33"/>
      <c r="M4" s="33"/>
      <c r="N4" s="5" t="s">
        <v>21</v>
      </c>
      <c r="O4" s="5"/>
      <c r="P4" s="75" t="s">
        <v>22</v>
      </c>
      <c r="Q4" s="8" t="s">
        <v>23</v>
      </c>
      <c r="R4" s="75" t="s">
        <v>24</v>
      </c>
      <c r="S4" s="103" t="s">
        <v>25</v>
      </c>
      <c r="T4" s="104" t="s">
        <v>24</v>
      </c>
    </row>
    <row r="5" ht="27.9" customHeight="1" spans="1:20">
      <c r="A5" s="5" t="s">
        <v>26</v>
      </c>
      <c r="B5" s="10" t="s">
        <v>27</v>
      </c>
      <c r="C5" s="11"/>
      <c r="D5" s="11"/>
      <c r="E5" s="11"/>
      <c r="F5" s="12"/>
      <c r="G5" s="13" t="s">
        <v>28</v>
      </c>
      <c r="H5" s="10" t="s">
        <v>27</v>
      </c>
      <c r="I5" s="11"/>
      <c r="J5" s="12"/>
      <c r="K5" s="13" t="s">
        <v>29</v>
      </c>
      <c r="L5" s="10" t="s">
        <v>30</v>
      </c>
      <c r="M5" s="12"/>
      <c r="N5" s="10" t="s">
        <v>31</v>
      </c>
      <c r="O5" s="12"/>
      <c r="P5" s="76" t="s">
        <v>32</v>
      </c>
      <c r="Q5" s="105"/>
      <c r="R5" s="105"/>
      <c r="S5" s="103" t="s">
        <v>33</v>
      </c>
      <c r="T5" s="106" t="s">
        <v>34</v>
      </c>
    </row>
    <row r="6" ht="27.9" customHeight="1" spans="1:20">
      <c r="A6" s="5"/>
      <c r="B6" s="14" t="s">
        <v>35</v>
      </c>
      <c r="C6" s="15"/>
      <c r="D6" s="15"/>
      <c r="E6" s="15"/>
      <c r="F6" s="16"/>
      <c r="G6" s="5"/>
      <c r="H6" s="14" t="s">
        <v>36</v>
      </c>
      <c r="I6" s="15"/>
      <c r="J6" s="16"/>
      <c r="K6" s="5" t="s">
        <v>37</v>
      </c>
      <c r="L6" s="14" t="s">
        <v>38</v>
      </c>
      <c r="M6" s="16"/>
      <c r="N6" s="14" t="s">
        <v>39</v>
      </c>
      <c r="O6" s="16"/>
      <c r="P6" s="77" t="s">
        <v>40</v>
      </c>
      <c r="Q6" s="107"/>
      <c r="R6" s="107"/>
      <c r="S6" s="103"/>
      <c r="T6" s="106"/>
    </row>
    <row r="7" ht="27.9" customHeight="1" spans="1:20">
      <c r="A7" s="5"/>
      <c r="B7" s="17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7" t="s">
        <v>46</v>
      </c>
      <c r="H7" s="5" t="s">
        <v>47</v>
      </c>
      <c r="I7" s="8" t="s">
        <v>48</v>
      </c>
      <c r="J7" s="8" t="s">
        <v>49</v>
      </c>
      <c r="K7" s="78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</row>
    <row r="8" ht="50" customHeight="1" spans="1:20">
      <c r="A8" s="23">
        <v>1</v>
      </c>
      <c r="B8" s="24">
        <v>43474</v>
      </c>
      <c r="C8" s="20">
        <v>3234100</v>
      </c>
      <c r="D8" s="25"/>
      <c r="E8" s="26" t="s">
        <v>53</v>
      </c>
      <c r="F8" s="27" t="s">
        <v>54</v>
      </c>
      <c r="G8" s="28"/>
      <c r="H8" s="29">
        <v>0.02</v>
      </c>
      <c r="I8" s="28">
        <v>64682</v>
      </c>
      <c r="J8" s="83"/>
      <c r="K8" s="84">
        <v>81363</v>
      </c>
      <c r="L8" s="28">
        <v>5000</v>
      </c>
      <c r="M8" s="75" t="s">
        <v>55</v>
      </c>
      <c r="N8" s="85"/>
      <c r="O8" s="8"/>
      <c r="P8" s="82" t="s">
        <v>56</v>
      </c>
      <c r="Q8" s="8"/>
      <c r="R8" s="8"/>
      <c r="S8" s="108">
        <v>950000</v>
      </c>
      <c r="T8" s="30"/>
    </row>
    <row r="9" ht="29" customHeight="1" spans="1:20">
      <c r="A9" s="30"/>
      <c r="B9" s="31"/>
      <c r="C9" s="20"/>
      <c r="D9" s="25"/>
      <c r="E9" s="32"/>
      <c r="F9" s="32"/>
      <c r="G9" s="32"/>
      <c r="H9" s="30"/>
      <c r="I9" s="32"/>
      <c r="J9" s="32"/>
      <c r="K9" s="30"/>
      <c r="L9" s="43"/>
      <c r="M9" s="75"/>
      <c r="N9" s="85"/>
      <c r="O9" s="8"/>
      <c r="P9" s="82" t="s">
        <v>57</v>
      </c>
      <c r="Q9" s="8"/>
      <c r="R9" s="8"/>
      <c r="S9" s="108">
        <v>1500000</v>
      </c>
      <c r="T9" s="30"/>
    </row>
    <row r="10" ht="29" customHeight="1" spans="1:20">
      <c r="A10" s="33"/>
      <c r="B10" s="34"/>
      <c r="C10" s="20"/>
      <c r="D10" s="25"/>
      <c r="E10" s="35"/>
      <c r="F10" s="35"/>
      <c r="G10" s="36"/>
      <c r="H10" s="37"/>
      <c r="I10" s="43"/>
      <c r="J10" s="38"/>
      <c r="K10" s="30"/>
      <c r="L10" s="43"/>
      <c r="M10" s="75"/>
      <c r="N10" s="86"/>
      <c r="O10" s="87"/>
      <c r="P10" s="82" t="s">
        <v>58</v>
      </c>
      <c r="Q10" s="8"/>
      <c r="R10" s="8"/>
      <c r="S10" s="108">
        <v>633055</v>
      </c>
      <c r="T10" s="30"/>
    </row>
    <row r="11" ht="29" customHeight="1" spans="1:20">
      <c r="A11" s="33">
        <v>2</v>
      </c>
      <c r="B11" s="34">
        <v>43614</v>
      </c>
      <c r="C11" s="20">
        <v>2153800</v>
      </c>
      <c r="D11" s="25"/>
      <c r="E11" s="21" t="s">
        <v>53</v>
      </c>
      <c r="F11" s="22" t="s">
        <v>54</v>
      </c>
      <c r="G11" s="36"/>
      <c r="H11" s="37">
        <v>0.02</v>
      </c>
      <c r="I11" s="43">
        <v>43076</v>
      </c>
      <c r="J11" s="38"/>
      <c r="K11" s="30">
        <v>11856</v>
      </c>
      <c r="L11" s="43"/>
      <c r="M11" s="75"/>
      <c r="N11" s="86"/>
      <c r="O11" s="87"/>
      <c r="P11" s="82" t="s">
        <v>58</v>
      </c>
      <c r="Q11" s="8"/>
      <c r="R11" s="8"/>
      <c r="S11" s="108">
        <v>2098868</v>
      </c>
      <c r="T11" s="30"/>
    </row>
    <row r="12" ht="29" customHeight="1" spans="1:20">
      <c r="A12" s="33">
        <v>3</v>
      </c>
      <c r="B12" s="34">
        <v>43689</v>
      </c>
      <c r="C12" s="20"/>
      <c r="D12" s="20">
        <v>200000</v>
      </c>
      <c r="E12" s="21" t="s">
        <v>59</v>
      </c>
      <c r="F12" s="22" t="s">
        <v>60</v>
      </c>
      <c r="G12" s="38"/>
      <c r="H12" s="37"/>
      <c r="I12" s="43"/>
      <c r="J12" s="38"/>
      <c r="K12" s="30"/>
      <c r="L12" s="43"/>
      <c r="M12" s="75"/>
      <c r="N12" s="86"/>
      <c r="O12" s="87"/>
      <c r="P12" s="82" t="s">
        <v>61</v>
      </c>
      <c r="Q12" s="8"/>
      <c r="R12" s="8"/>
      <c r="S12" s="108">
        <v>400000</v>
      </c>
      <c r="T12" s="30"/>
    </row>
    <row r="13" ht="29" customHeight="1" spans="1:20">
      <c r="A13" s="33"/>
      <c r="B13" s="34">
        <v>43689</v>
      </c>
      <c r="C13" s="25"/>
      <c r="D13" s="20">
        <v>200000</v>
      </c>
      <c r="E13" s="21" t="s">
        <v>59</v>
      </c>
      <c r="F13" s="22" t="s">
        <v>60</v>
      </c>
      <c r="G13" s="38"/>
      <c r="H13" s="37"/>
      <c r="I13" s="43"/>
      <c r="J13" s="38"/>
      <c r="K13" s="30"/>
      <c r="L13" s="43"/>
      <c r="M13" s="75"/>
      <c r="N13" s="86"/>
      <c r="O13" s="87"/>
      <c r="P13" s="82"/>
      <c r="Q13" s="8"/>
      <c r="R13" s="8"/>
      <c r="S13" s="108"/>
      <c r="T13" s="30"/>
    </row>
    <row r="14" ht="48" customHeight="1" spans="1:20">
      <c r="A14" s="33">
        <v>4</v>
      </c>
      <c r="B14" s="39">
        <v>43724</v>
      </c>
      <c r="C14" s="40"/>
      <c r="D14" s="41">
        <v>200000</v>
      </c>
      <c r="E14" s="21" t="s">
        <v>59</v>
      </c>
      <c r="F14" s="22" t="s">
        <v>60</v>
      </c>
      <c r="G14" s="38"/>
      <c r="H14" s="37"/>
      <c r="I14" s="43"/>
      <c r="J14" s="38"/>
      <c r="K14" s="30"/>
      <c r="L14" s="43"/>
      <c r="M14" s="75"/>
      <c r="N14" s="85"/>
      <c r="O14" s="8"/>
      <c r="P14" s="81" t="s">
        <v>62</v>
      </c>
      <c r="Q14" s="8">
        <v>2545000</v>
      </c>
      <c r="R14" s="8"/>
      <c r="S14" s="108">
        <v>200000</v>
      </c>
      <c r="T14" s="109"/>
    </row>
    <row r="15" ht="41" customHeight="1" spans="1:20">
      <c r="A15" s="58">
        <v>5</v>
      </c>
      <c r="B15" s="51">
        <v>43776</v>
      </c>
      <c r="C15" s="88"/>
      <c r="D15" s="52">
        <v>200000</v>
      </c>
      <c r="E15" s="117" t="s">
        <v>59</v>
      </c>
      <c r="F15" s="62" t="s">
        <v>60</v>
      </c>
      <c r="G15" s="38"/>
      <c r="H15" s="37"/>
      <c r="I15" s="43"/>
      <c r="J15" s="38"/>
      <c r="K15" s="30"/>
      <c r="L15" s="43"/>
      <c r="M15" s="75"/>
      <c r="N15" s="85"/>
      <c r="O15" s="8"/>
      <c r="P15" s="126" t="s">
        <v>63</v>
      </c>
      <c r="Q15" s="128">
        <v>2545000</v>
      </c>
      <c r="R15" s="128"/>
      <c r="S15" s="129">
        <v>200000</v>
      </c>
      <c r="T15" s="109"/>
    </row>
    <row r="16" ht="29" customHeight="1" spans="1:20">
      <c r="A16" s="33"/>
      <c r="B16" s="46"/>
      <c r="C16" s="47"/>
      <c r="D16" s="44"/>
      <c r="E16" s="123"/>
      <c r="F16" s="22"/>
      <c r="G16" s="36"/>
      <c r="H16" s="49"/>
      <c r="I16" s="43"/>
      <c r="J16" s="43"/>
      <c r="K16" s="43"/>
      <c r="L16" s="43"/>
      <c r="M16" s="75"/>
      <c r="N16" s="43"/>
      <c r="O16" s="75"/>
      <c r="P16" s="127"/>
      <c r="Q16" s="110"/>
      <c r="R16" s="110"/>
      <c r="S16" s="111"/>
      <c r="T16" s="109"/>
    </row>
    <row r="17" ht="29" customHeight="1" spans="1:20">
      <c r="A17" s="33"/>
      <c r="B17" s="46"/>
      <c r="C17" s="47"/>
      <c r="D17" s="44"/>
      <c r="E17" s="123"/>
      <c r="F17" s="22"/>
      <c r="G17" s="48"/>
      <c r="H17" s="49"/>
      <c r="I17" s="43"/>
      <c r="J17" s="43"/>
      <c r="K17" s="43"/>
      <c r="L17" s="43"/>
      <c r="M17" s="75"/>
      <c r="N17" s="43"/>
      <c r="O17" s="75"/>
      <c r="P17" s="127"/>
      <c r="Q17" s="110"/>
      <c r="R17" s="110"/>
      <c r="S17" s="111"/>
      <c r="T17" s="109"/>
    </row>
    <row r="18" ht="30" customHeight="1" spans="1:20">
      <c r="A18" s="5" t="s">
        <v>64</v>
      </c>
      <c r="B18" s="5"/>
      <c r="C18" s="63">
        <f>SUM(C8:C17)</f>
        <v>5387900</v>
      </c>
      <c r="D18" s="64">
        <f>SUM(D8:D17)</f>
        <v>800000</v>
      </c>
      <c r="E18" s="65"/>
      <c r="F18" s="65"/>
      <c r="G18" s="65"/>
      <c r="H18" s="63" t="s">
        <v>65</v>
      </c>
      <c r="I18" s="85">
        <f>SUM(I8:I17)</f>
        <v>107758</v>
      </c>
      <c r="J18" s="65"/>
      <c r="K18" s="85">
        <f>SUM(K8:K17)</f>
        <v>93219</v>
      </c>
      <c r="L18" s="85">
        <f>SUM(L8:L17)</f>
        <v>5000</v>
      </c>
      <c r="M18" s="63" t="s">
        <v>65</v>
      </c>
      <c r="N18" s="85">
        <f>SUM(N8:N17)</f>
        <v>0</v>
      </c>
      <c r="O18" s="63" t="s">
        <v>65</v>
      </c>
      <c r="P18" s="63" t="s">
        <v>65</v>
      </c>
      <c r="Q18" s="63"/>
      <c r="R18" s="63"/>
      <c r="S18" s="85">
        <f>SUM(S8:S17)</f>
        <v>5981923</v>
      </c>
      <c r="T18" s="114">
        <f>D18+C18-S18-I18-K18-L18-N18</f>
        <v>0</v>
      </c>
    </row>
    <row r="19" ht="30" customHeight="1" spans="1:20">
      <c r="A19" s="66" t="s">
        <v>66</v>
      </c>
      <c r="B19" s="66"/>
      <c r="C19" s="66" t="s">
        <v>67</v>
      </c>
      <c r="D19" s="66"/>
      <c r="E19" s="66"/>
      <c r="F19" s="67">
        <f>N19-F20</f>
        <v>200000</v>
      </c>
      <c r="G19" s="68"/>
      <c r="H19" s="69" t="s">
        <v>68</v>
      </c>
      <c r="I19" s="91"/>
      <c r="J19" s="91"/>
      <c r="K19" s="91"/>
      <c r="L19" s="92"/>
      <c r="M19" s="66" t="s">
        <v>69</v>
      </c>
      <c r="N19" s="93">
        <v>200000</v>
      </c>
      <c r="O19" s="94"/>
      <c r="P19" s="94"/>
      <c r="Q19" s="94"/>
      <c r="R19" s="94"/>
      <c r="S19" s="94"/>
      <c r="T19" s="115"/>
    </row>
    <row r="20" ht="30" customHeight="1" spans="1:20">
      <c r="A20" s="66"/>
      <c r="B20" s="66"/>
      <c r="C20" s="66" t="s">
        <v>70</v>
      </c>
      <c r="D20" s="66"/>
      <c r="E20" s="66"/>
      <c r="F20" s="67">
        <v>0</v>
      </c>
      <c r="G20" s="68"/>
      <c r="H20" s="70"/>
      <c r="I20" s="95"/>
      <c r="J20" s="95"/>
      <c r="K20" s="95"/>
      <c r="L20" s="96"/>
      <c r="M20" s="66" t="s">
        <v>71</v>
      </c>
      <c r="N20" s="118" t="s">
        <v>72</v>
      </c>
      <c r="O20" s="119"/>
      <c r="P20" s="119"/>
      <c r="Q20" s="119"/>
      <c r="R20" s="119"/>
      <c r="S20" s="119"/>
      <c r="T20" s="120"/>
    </row>
    <row r="26" spans="2:2">
      <c r="B26" s="71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7" workbookViewId="0">
      <selection activeCell="B17" sqref="B1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2"/>
      <c r="J2" s="6" t="s">
        <v>4</v>
      </c>
      <c r="K2" s="6"/>
      <c r="L2" s="6"/>
      <c r="M2" s="6"/>
      <c r="N2" s="73" t="s">
        <v>5</v>
      </c>
      <c r="O2" s="73"/>
      <c r="P2" s="74">
        <v>9887</v>
      </c>
      <c r="Q2" s="78" t="s">
        <v>6</v>
      </c>
      <c r="R2" s="78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10682290.6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33" t="s">
        <v>73</v>
      </c>
      <c r="K3" s="33"/>
      <c r="L3" s="33"/>
      <c r="M3" s="33"/>
      <c r="N3" s="5" t="s">
        <v>13</v>
      </c>
      <c r="O3" s="5"/>
      <c r="P3" s="33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121"/>
      <c r="D4" s="121"/>
      <c r="E4" s="121"/>
      <c r="F4" s="8" t="s">
        <v>18</v>
      </c>
      <c r="G4" s="122"/>
      <c r="H4" s="5" t="s">
        <v>19</v>
      </c>
      <c r="I4" s="5"/>
      <c r="J4" s="33" t="s">
        <v>20</v>
      </c>
      <c r="K4" s="33"/>
      <c r="L4" s="33"/>
      <c r="M4" s="33"/>
      <c r="N4" s="5" t="s">
        <v>21</v>
      </c>
      <c r="O4" s="5"/>
      <c r="P4" s="75" t="s">
        <v>22</v>
      </c>
      <c r="Q4" s="8" t="s">
        <v>23</v>
      </c>
      <c r="R4" s="75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0" t="s">
        <v>27</v>
      </c>
      <c r="C5" s="11"/>
      <c r="D5" s="11"/>
      <c r="E5" s="11"/>
      <c r="F5" s="12"/>
      <c r="G5" s="13" t="s">
        <v>28</v>
      </c>
      <c r="H5" s="10" t="s">
        <v>27</v>
      </c>
      <c r="I5" s="11"/>
      <c r="J5" s="12"/>
      <c r="K5" s="13" t="s">
        <v>29</v>
      </c>
      <c r="L5" s="10" t="s">
        <v>30</v>
      </c>
      <c r="M5" s="12"/>
      <c r="N5" s="10" t="s">
        <v>31</v>
      </c>
      <c r="O5" s="12"/>
      <c r="P5" s="76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35</v>
      </c>
      <c r="C6" s="15"/>
      <c r="D6" s="15"/>
      <c r="E6" s="15"/>
      <c r="F6" s="16"/>
      <c r="G6" s="5"/>
      <c r="H6" s="14" t="s">
        <v>36</v>
      </c>
      <c r="I6" s="15"/>
      <c r="J6" s="16"/>
      <c r="K6" s="5" t="s">
        <v>37</v>
      </c>
      <c r="L6" s="14" t="s">
        <v>38</v>
      </c>
      <c r="M6" s="16"/>
      <c r="N6" s="14" t="s">
        <v>39</v>
      </c>
      <c r="O6" s="16"/>
      <c r="P6" s="77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7" t="s">
        <v>46</v>
      </c>
      <c r="H7" s="5" t="s">
        <v>47</v>
      </c>
      <c r="I7" s="8" t="s">
        <v>48</v>
      </c>
      <c r="J7" s="8" t="s">
        <v>49</v>
      </c>
      <c r="K7" s="78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0" customHeight="1" spans="1:16384">
      <c r="A8" s="23">
        <v>1</v>
      </c>
      <c r="B8" s="24">
        <v>43474</v>
      </c>
      <c r="C8" s="20">
        <v>3234100</v>
      </c>
      <c r="D8" s="25"/>
      <c r="E8" s="26" t="s">
        <v>53</v>
      </c>
      <c r="F8" s="27" t="s">
        <v>54</v>
      </c>
      <c r="G8" s="28"/>
      <c r="H8" s="29">
        <v>0.02</v>
      </c>
      <c r="I8" s="28">
        <v>64682</v>
      </c>
      <c r="J8" s="83"/>
      <c r="K8" s="84">
        <v>81363</v>
      </c>
      <c r="L8" s="28">
        <v>5000</v>
      </c>
      <c r="M8" s="75" t="s">
        <v>55</v>
      </c>
      <c r="N8" s="85"/>
      <c r="O8" s="8"/>
      <c r="P8" s="82" t="s">
        <v>56</v>
      </c>
      <c r="Q8" s="8"/>
      <c r="R8" s="8"/>
      <c r="S8" s="108">
        <v>950000</v>
      </c>
      <c r="T8" s="3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30"/>
      <c r="B9" s="31"/>
      <c r="C9" s="20"/>
      <c r="D9" s="25"/>
      <c r="E9" s="32"/>
      <c r="F9" s="32"/>
      <c r="G9" s="32"/>
      <c r="H9" s="30"/>
      <c r="I9" s="32"/>
      <c r="J9" s="32"/>
      <c r="K9" s="30"/>
      <c r="L9" s="43"/>
      <c r="M9" s="75"/>
      <c r="N9" s="85"/>
      <c r="O9" s="8"/>
      <c r="P9" s="82" t="s">
        <v>57</v>
      </c>
      <c r="Q9" s="8"/>
      <c r="R9" s="8"/>
      <c r="S9" s="108">
        <v>1500000</v>
      </c>
      <c r="T9" s="3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33"/>
      <c r="B10" s="34"/>
      <c r="C10" s="20"/>
      <c r="D10" s="25"/>
      <c r="E10" s="35"/>
      <c r="F10" s="35"/>
      <c r="G10" s="36"/>
      <c r="H10" s="37"/>
      <c r="I10" s="43"/>
      <c r="J10" s="38"/>
      <c r="K10" s="30"/>
      <c r="L10" s="43"/>
      <c r="M10" s="75"/>
      <c r="N10" s="86"/>
      <c r="O10" s="87"/>
      <c r="P10" s="82" t="s">
        <v>58</v>
      </c>
      <c r="Q10" s="8"/>
      <c r="R10" s="8"/>
      <c r="S10" s="108">
        <v>633055</v>
      </c>
      <c r="T10" s="3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33">
        <v>2</v>
      </c>
      <c r="B11" s="34">
        <v>43614</v>
      </c>
      <c r="C11" s="20">
        <v>2153800</v>
      </c>
      <c r="D11" s="25"/>
      <c r="E11" s="21" t="s">
        <v>53</v>
      </c>
      <c r="F11" s="22" t="s">
        <v>54</v>
      </c>
      <c r="G11" s="36"/>
      <c r="H11" s="37">
        <v>0.02</v>
      </c>
      <c r="I11" s="43">
        <v>43076</v>
      </c>
      <c r="J11" s="38"/>
      <c r="K11" s="30">
        <v>11856</v>
      </c>
      <c r="L11" s="43"/>
      <c r="M11" s="75"/>
      <c r="N11" s="86"/>
      <c r="O11" s="87"/>
      <c r="P11" s="82" t="s">
        <v>58</v>
      </c>
      <c r="Q11" s="8"/>
      <c r="R11" s="8"/>
      <c r="S11" s="108">
        <v>2098868</v>
      </c>
      <c r="T11" s="3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3">
        <v>3</v>
      </c>
      <c r="B12" s="34">
        <v>43689</v>
      </c>
      <c r="C12" s="20"/>
      <c r="D12" s="20">
        <v>200000</v>
      </c>
      <c r="E12" s="21" t="s">
        <v>59</v>
      </c>
      <c r="F12" s="22" t="s">
        <v>60</v>
      </c>
      <c r="G12" s="38"/>
      <c r="H12" s="37"/>
      <c r="I12" s="43"/>
      <c r="J12" s="38"/>
      <c r="K12" s="30"/>
      <c r="L12" s="43"/>
      <c r="M12" s="75"/>
      <c r="N12" s="86"/>
      <c r="O12" s="87"/>
      <c r="P12" s="82" t="s">
        <v>61</v>
      </c>
      <c r="Q12" s="8"/>
      <c r="R12" s="8"/>
      <c r="S12" s="108">
        <v>400000</v>
      </c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3"/>
      <c r="B13" s="34">
        <v>43689</v>
      </c>
      <c r="C13" s="25"/>
      <c r="D13" s="20">
        <v>200000</v>
      </c>
      <c r="E13" s="21" t="s">
        <v>59</v>
      </c>
      <c r="F13" s="22" t="s">
        <v>60</v>
      </c>
      <c r="G13" s="38"/>
      <c r="H13" s="37"/>
      <c r="I13" s="43"/>
      <c r="J13" s="38"/>
      <c r="K13" s="30"/>
      <c r="L13" s="43"/>
      <c r="M13" s="75"/>
      <c r="N13" s="86"/>
      <c r="O13" s="87"/>
      <c r="P13" s="82"/>
      <c r="Q13" s="8"/>
      <c r="R13" s="8"/>
      <c r="S13" s="108"/>
      <c r="T13" s="3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33">
        <v>4</v>
      </c>
      <c r="B14" s="39">
        <v>43724</v>
      </c>
      <c r="C14" s="40"/>
      <c r="D14" s="41">
        <v>200000</v>
      </c>
      <c r="E14" s="21" t="s">
        <v>59</v>
      </c>
      <c r="F14" s="22" t="s">
        <v>60</v>
      </c>
      <c r="G14" s="38"/>
      <c r="H14" s="37"/>
      <c r="I14" s="43"/>
      <c r="J14" s="38"/>
      <c r="K14" s="30"/>
      <c r="L14" s="43"/>
      <c r="M14" s="75"/>
      <c r="N14" s="85"/>
      <c r="O14" s="8"/>
      <c r="P14" s="81" t="s">
        <v>62</v>
      </c>
      <c r="Q14" s="8">
        <v>2545000</v>
      </c>
      <c r="R14" s="8"/>
      <c r="S14" s="108">
        <v>200000</v>
      </c>
      <c r="T14" s="10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7" customHeight="1" spans="1:16384">
      <c r="A15" s="33">
        <v>5</v>
      </c>
      <c r="B15" s="42">
        <v>43776</v>
      </c>
      <c r="C15" s="43"/>
      <c r="D15" s="41">
        <v>200000</v>
      </c>
      <c r="E15" s="21" t="s">
        <v>59</v>
      </c>
      <c r="F15" s="22" t="s">
        <v>60</v>
      </c>
      <c r="G15" s="38"/>
      <c r="H15" s="37"/>
      <c r="I15" s="43"/>
      <c r="J15" s="38"/>
      <c r="K15" s="30"/>
      <c r="L15" s="43"/>
      <c r="M15" s="75"/>
      <c r="N15" s="85"/>
      <c r="O15" s="8"/>
      <c r="P15" s="82" t="s">
        <v>63</v>
      </c>
      <c r="Q15" s="8">
        <v>2545000</v>
      </c>
      <c r="R15" s="8"/>
      <c r="S15" s="108">
        <v>200000</v>
      </c>
      <c r="T15" s="10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9" customHeight="1" spans="1:16384">
      <c r="A16" s="58">
        <v>6</v>
      </c>
      <c r="B16" s="51">
        <v>43847</v>
      </c>
      <c r="C16" s="52">
        <v>1940000</v>
      </c>
      <c r="D16" s="53"/>
      <c r="E16" s="117" t="s">
        <v>53</v>
      </c>
      <c r="F16" s="62" t="s">
        <v>54</v>
      </c>
      <c r="G16" s="124"/>
      <c r="H16" s="125">
        <v>0.02</v>
      </c>
      <c r="I16" s="88">
        <v>105888</v>
      </c>
      <c r="J16" s="88" t="s">
        <v>74</v>
      </c>
      <c r="K16" s="88">
        <v>11640</v>
      </c>
      <c r="L16" s="88">
        <v>300</v>
      </c>
      <c r="M16" s="89" t="s">
        <v>75</v>
      </c>
      <c r="N16" s="88"/>
      <c r="O16" s="89"/>
      <c r="P16" s="90" t="s">
        <v>76</v>
      </c>
      <c r="Q16" s="113"/>
      <c r="R16" s="113"/>
      <c r="S16" s="112">
        <v>1697172</v>
      </c>
      <c r="T16" s="10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4" customHeight="1" spans="1:16384">
      <c r="A17" s="33"/>
      <c r="B17" s="46"/>
      <c r="C17" s="47"/>
      <c r="D17" s="44"/>
      <c r="E17" s="123"/>
      <c r="F17" s="22"/>
      <c r="G17" s="48"/>
      <c r="H17" s="49"/>
      <c r="I17" s="43"/>
      <c r="J17" s="43"/>
      <c r="K17" s="43"/>
      <c r="L17" s="43"/>
      <c r="M17" s="75"/>
      <c r="N17" s="43"/>
      <c r="O17" s="75"/>
      <c r="P17" s="90" t="s">
        <v>77</v>
      </c>
      <c r="Q17" s="113">
        <v>1025000</v>
      </c>
      <c r="R17" s="89">
        <v>900000</v>
      </c>
      <c r="S17" s="112">
        <v>125000</v>
      </c>
      <c r="T17" s="10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5" t="s">
        <v>64</v>
      </c>
      <c r="B18" s="5"/>
      <c r="C18" s="63">
        <f>SUM(C8:C17)</f>
        <v>7327900</v>
      </c>
      <c r="D18" s="64">
        <f>SUM(D8:D17)</f>
        <v>800000</v>
      </c>
      <c r="E18" s="65"/>
      <c r="F18" s="65"/>
      <c r="G18" s="65"/>
      <c r="H18" s="63" t="s">
        <v>65</v>
      </c>
      <c r="I18" s="85">
        <f t="shared" ref="I18:L18" si="0">SUM(I8:I17)</f>
        <v>213646</v>
      </c>
      <c r="J18" s="65"/>
      <c r="K18" s="85">
        <f t="shared" si="0"/>
        <v>104859</v>
      </c>
      <c r="L18" s="85">
        <f t="shared" si="0"/>
        <v>5300</v>
      </c>
      <c r="M18" s="63" t="s">
        <v>65</v>
      </c>
      <c r="N18" s="85">
        <f>SUM(N8:N17)</f>
        <v>0</v>
      </c>
      <c r="O18" s="63" t="s">
        <v>65</v>
      </c>
      <c r="P18" s="63" t="s">
        <v>65</v>
      </c>
      <c r="Q18" s="63"/>
      <c r="R18" s="63"/>
      <c r="S18" s="85">
        <f>SUM(S8:S17)</f>
        <v>7804095</v>
      </c>
      <c r="T18" s="114">
        <f>D18+C18-S18-I18-K18-L18-N18</f>
        <v>0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66" t="s">
        <v>66</v>
      </c>
      <c r="B19" s="66"/>
      <c r="C19" s="66" t="s">
        <v>67</v>
      </c>
      <c r="D19" s="66"/>
      <c r="E19" s="66"/>
      <c r="F19" s="67">
        <f>N19-F20</f>
        <v>1822172</v>
      </c>
      <c r="G19" s="68"/>
      <c r="H19" s="69" t="s">
        <v>68</v>
      </c>
      <c r="I19" s="91"/>
      <c r="J19" s="91"/>
      <c r="K19" s="91"/>
      <c r="L19" s="92"/>
      <c r="M19" s="66" t="s">
        <v>69</v>
      </c>
      <c r="N19" s="93">
        <v>1822172</v>
      </c>
      <c r="O19" s="94"/>
      <c r="P19" s="94"/>
      <c r="Q19" s="94"/>
      <c r="R19" s="94"/>
      <c r="S19" s="94"/>
      <c r="T19" s="11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66"/>
      <c r="B20" s="66"/>
      <c r="C20" s="66" t="s">
        <v>70</v>
      </c>
      <c r="D20" s="66"/>
      <c r="E20" s="66"/>
      <c r="F20" s="67">
        <v>0</v>
      </c>
      <c r="G20" s="68"/>
      <c r="H20" s="70"/>
      <c r="I20" s="95"/>
      <c r="J20" s="95"/>
      <c r="K20" s="95"/>
      <c r="L20" s="96"/>
      <c r="M20" s="66" t="s">
        <v>71</v>
      </c>
      <c r="N20" s="118" t="s">
        <v>78</v>
      </c>
      <c r="O20" s="119"/>
      <c r="P20" s="119"/>
      <c r="Q20" s="119"/>
      <c r="R20" s="119"/>
      <c r="S20" s="119"/>
      <c r="T20" s="1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2"/>
      <c r="E21" s="3"/>
      <c r="F21" s="3"/>
      <c r="G21" s="3"/>
      <c r="I21" s="3"/>
      <c r="J21" s="3"/>
      <c r="L21" s="3"/>
      <c r="S21" s="3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2"/>
      <c r="E22" s="3"/>
      <c r="F22" s="3"/>
      <c r="G22" s="3"/>
      <c r="I22" s="3"/>
      <c r="J22" s="3"/>
      <c r="L22" s="3"/>
      <c r="S22" s="3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>
        <f>C3-C8-C11</f>
        <v>5294390.6</v>
      </c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>
        <f>G24*0.02</f>
        <v>105887.812</v>
      </c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71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2"/>
      <c r="J2" s="6" t="s">
        <v>4</v>
      </c>
      <c r="K2" s="6"/>
      <c r="L2" s="6"/>
      <c r="M2" s="6"/>
      <c r="N2" s="73" t="s">
        <v>5</v>
      </c>
      <c r="O2" s="73"/>
      <c r="P2" s="74">
        <v>9887</v>
      </c>
      <c r="Q2" s="78" t="s">
        <v>6</v>
      </c>
      <c r="R2" s="78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10682290.6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33" t="s">
        <v>73</v>
      </c>
      <c r="K3" s="33"/>
      <c r="L3" s="33"/>
      <c r="M3" s="33"/>
      <c r="N3" s="5" t="s">
        <v>13</v>
      </c>
      <c r="O3" s="5"/>
      <c r="P3" s="33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121"/>
      <c r="D4" s="121"/>
      <c r="E4" s="121"/>
      <c r="F4" s="8" t="s">
        <v>18</v>
      </c>
      <c r="G4" s="122"/>
      <c r="H4" s="5" t="s">
        <v>19</v>
      </c>
      <c r="I4" s="5"/>
      <c r="J4" s="33" t="s">
        <v>20</v>
      </c>
      <c r="K4" s="33"/>
      <c r="L4" s="33"/>
      <c r="M4" s="33"/>
      <c r="N4" s="5" t="s">
        <v>21</v>
      </c>
      <c r="O4" s="5"/>
      <c r="P4" s="75" t="s">
        <v>22</v>
      </c>
      <c r="Q4" s="8" t="s">
        <v>23</v>
      </c>
      <c r="R4" s="75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0" t="s">
        <v>27</v>
      </c>
      <c r="C5" s="11"/>
      <c r="D5" s="11"/>
      <c r="E5" s="11"/>
      <c r="F5" s="12"/>
      <c r="G5" s="13" t="s">
        <v>28</v>
      </c>
      <c r="H5" s="10" t="s">
        <v>27</v>
      </c>
      <c r="I5" s="11"/>
      <c r="J5" s="12"/>
      <c r="K5" s="13" t="s">
        <v>29</v>
      </c>
      <c r="L5" s="10" t="s">
        <v>30</v>
      </c>
      <c r="M5" s="12"/>
      <c r="N5" s="10" t="s">
        <v>31</v>
      </c>
      <c r="O5" s="12"/>
      <c r="P5" s="76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35</v>
      </c>
      <c r="C6" s="15"/>
      <c r="D6" s="15"/>
      <c r="E6" s="15"/>
      <c r="F6" s="16"/>
      <c r="G6" s="5"/>
      <c r="H6" s="14" t="s">
        <v>36</v>
      </c>
      <c r="I6" s="15"/>
      <c r="J6" s="16"/>
      <c r="K6" s="5" t="s">
        <v>37</v>
      </c>
      <c r="L6" s="14" t="s">
        <v>38</v>
      </c>
      <c r="M6" s="16"/>
      <c r="N6" s="14" t="s">
        <v>39</v>
      </c>
      <c r="O6" s="16"/>
      <c r="P6" s="77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7" t="s">
        <v>46</v>
      </c>
      <c r="H7" s="5" t="s">
        <v>47</v>
      </c>
      <c r="I7" s="8" t="s">
        <v>48</v>
      </c>
      <c r="J7" s="8" t="s">
        <v>49</v>
      </c>
      <c r="K7" s="78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0" customHeight="1" spans="1:16384">
      <c r="A8" s="23">
        <v>1</v>
      </c>
      <c r="B8" s="24">
        <v>43474</v>
      </c>
      <c r="C8" s="20">
        <v>3234100</v>
      </c>
      <c r="D8" s="25"/>
      <c r="E8" s="26" t="s">
        <v>53</v>
      </c>
      <c r="F8" s="27" t="s">
        <v>54</v>
      </c>
      <c r="G8" s="28"/>
      <c r="H8" s="29">
        <v>0.02</v>
      </c>
      <c r="I8" s="28">
        <v>64682</v>
      </c>
      <c r="J8" s="83"/>
      <c r="K8" s="84">
        <v>81363</v>
      </c>
      <c r="L8" s="28">
        <v>5000</v>
      </c>
      <c r="M8" s="75" t="s">
        <v>55</v>
      </c>
      <c r="N8" s="85"/>
      <c r="O8" s="8"/>
      <c r="P8" s="82" t="s">
        <v>56</v>
      </c>
      <c r="Q8" s="8"/>
      <c r="R8" s="8"/>
      <c r="S8" s="108">
        <v>950000</v>
      </c>
      <c r="T8" s="30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30"/>
      <c r="B9" s="31"/>
      <c r="C9" s="20"/>
      <c r="D9" s="25"/>
      <c r="E9" s="32"/>
      <c r="F9" s="32"/>
      <c r="G9" s="32"/>
      <c r="H9" s="30"/>
      <c r="I9" s="32"/>
      <c r="J9" s="32"/>
      <c r="K9" s="30"/>
      <c r="L9" s="43"/>
      <c r="M9" s="75"/>
      <c r="N9" s="85"/>
      <c r="O9" s="8"/>
      <c r="P9" s="82" t="s">
        <v>57</v>
      </c>
      <c r="Q9" s="8"/>
      <c r="R9" s="8"/>
      <c r="S9" s="108">
        <v>1500000</v>
      </c>
      <c r="T9" s="30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33"/>
      <c r="B10" s="34"/>
      <c r="C10" s="20"/>
      <c r="D10" s="25"/>
      <c r="E10" s="35"/>
      <c r="F10" s="35"/>
      <c r="G10" s="36"/>
      <c r="H10" s="37"/>
      <c r="I10" s="43"/>
      <c r="J10" s="38"/>
      <c r="K10" s="30"/>
      <c r="L10" s="43"/>
      <c r="M10" s="75"/>
      <c r="N10" s="86"/>
      <c r="O10" s="87"/>
      <c r="P10" s="82" t="s">
        <v>58</v>
      </c>
      <c r="Q10" s="8"/>
      <c r="R10" s="8"/>
      <c r="S10" s="108">
        <v>633055</v>
      </c>
      <c r="T10" s="3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33">
        <v>2</v>
      </c>
      <c r="B11" s="34">
        <v>43614</v>
      </c>
      <c r="C11" s="20">
        <v>2153800</v>
      </c>
      <c r="D11" s="25"/>
      <c r="E11" s="21" t="s">
        <v>53</v>
      </c>
      <c r="F11" s="22" t="s">
        <v>54</v>
      </c>
      <c r="G11" s="36"/>
      <c r="H11" s="37">
        <v>0.02</v>
      </c>
      <c r="I11" s="43">
        <v>43076</v>
      </c>
      <c r="J11" s="38"/>
      <c r="K11" s="30">
        <v>11856</v>
      </c>
      <c r="L11" s="43"/>
      <c r="M11" s="75"/>
      <c r="N11" s="86"/>
      <c r="O11" s="87"/>
      <c r="P11" s="82" t="s">
        <v>58</v>
      </c>
      <c r="Q11" s="8"/>
      <c r="R11" s="8"/>
      <c r="S11" s="108">
        <v>2098868</v>
      </c>
      <c r="T11" s="3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3">
        <v>3</v>
      </c>
      <c r="B12" s="34">
        <v>43689</v>
      </c>
      <c r="C12" s="20"/>
      <c r="D12" s="20">
        <v>200000</v>
      </c>
      <c r="E12" s="21" t="s">
        <v>59</v>
      </c>
      <c r="F12" s="22" t="s">
        <v>60</v>
      </c>
      <c r="G12" s="38"/>
      <c r="H12" s="37"/>
      <c r="I12" s="43"/>
      <c r="J12" s="38"/>
      <c r="K12" s="30"/>
      <c r="L12" s="43"/>
      <c r="M12" s="75"/>
      <c r="N12" s="86"/>
      <c r="O12" s="87"/>
      <c r="P12" s="82" t="s">
        <v>61</v>
      </c>
      <c r="Q12" s="8"/>
      <c r="R12" s="8"/>
      <c r="S12" s="108">
        <v>400000</v>
      </c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3"/>
      <c r="B13" s="34">
        <v>43689</v>
      </c>
      <c r="C13" s="25"/>
      <c r="D13" s="20">
        <v>200000</v>
      </c>
      <c r="E13" s="21" t="s">
        <v>59</v>
      </c>
      <c r="F13" s="22" t="s">
        <v>60</v>
      </c>
      <c r="G13" s="38"/>
      <c r="H13" s="37"/>
      <c r="I13" s="43"/>
      <c r="J13" s="38"/>
      <c r="K13" s="30"/>
      <c r="L13" s="43"/>
      <c r="M13" s="75"/>
      <c r="N13" s="86"/>
      <c r="O13" s="87"/>
      <c r="P13" s="82"/>
      <c r="Q13" s="8"/>
      <c r="R13" s="8"/>
      <c r="S13" s="108"/>
      <c r="T13" s="3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8" customHeight="1" spans="1:16384">
      <c r="A14" s="33">
        <v>4</v>
      </c>
      <c r="B14" s="39">
        <v>43724</v>
      </c>
      <c r="C14" s="40"/>
      <c r="D14" s="41">
        <v>200000</v>
      </c>
      <c r="E14" s="21" t="s">
        <v>59</v>
      </c>
      <c r="F14" s="22" t="s">
        <v>60</v>
      </c>
      <c r="G14" s="38"/>
      <c r="H14" s="37"/>
      <c r="I14" s="43"/>
      <c r="J14" s="38"/>
      <c r="K14" s="30"/>
      <c r="L14" s="43"/>
      <c r="M14" s="75"/>
      <c r="N14" s="85"/>
      <c r="O14" s="8"/>
      <c r="P14" s="81" t="s">
        <v>62</v>
      </c>
      <c r="Q14" s="8">
        <v>2545000</v>
      </c>
      <c r="R14" s="8"/>
      <c r="S14" s="108">
        <v>200000</v>
      </c>
      <c r="T14" s="10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47" customHeight="1" spans="1:16384">
      <c r="A15" s="33">
        <v>5</v>
      </c>
      <c r="B15" s="42">
        <v>43776</v>
      </c>
      <c r="C15" s="43"/>
      <c r="D15" s="41">
        <v>200000</v>
      </c>
      <c r="E15" s="21" t="s">
        <v>59</v>
      </c>
      <c r="F15" s="22" t="s">
        <v>60</v>
      </c>
      <c r="G15" s="38"/>
      <c r="H15" s="37"/>
      <c r="I15" s="43"/>
      <c r="J15" s="38"/>
      <c r="K15" s="30"/>
      <c r="L15" s="43"/>
      <c r="M15" s="75"/>
      <c r="N15" s="85"/>
      <c r="O15" s="8"/>
      <c r="P15" s="82" t="s">
        <v>63</v>
      </c>
      <c r="Q15" s="8">
        <v>2545000</v>
      </c>
      <c r="R15" s="8"/>
      <c r="S15" s="108">
        <v>200000</v>
      </c>
      <c r="T15" s="10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9" customHeight="1" spans="1:16384">
      <c r="A16" s="33">
        <v>6</v>
      </c>
      <c r="B16" s="42">
        <v>43847</v>
      </c>
      <c r="C16" s="41">
        <v>1940000</v>
      </c>
      <c r="D16" s="44"/>
      <c r="E16" s="21" t="s">
        <v>53</v>
      </c>
      <c r="F16" s="22" t="s">
        <v>54</v>
      </c>
      <c r="G16" s="36"/>
      <c r="H16" s="45">
        <v>0.02</v>
      </c>
      <c r="I16" s="43">
        <v>105888</v>
      </c>
      <c r="J16" s="43" t="s">
        <v>74</v>
      </c>
      <c r="K16" s="43">
        <v>11640</v>
      </c>
      <c r="L16" s="43">
        <v>300</v>
      </c>
      <c r="M16" s="75" t="s">
        <v>75</v>
      </c>
      <c r="N16" s="43"/>
      <c r="O16" s="75"/>
      <c r="P16" s="81" t="s">
        <v>76</v>
      </c>
      <c r="Q16" s="110"/>
      <c r="R16" s="110"/>
      <c r="S16" s="111">
        <v>1697172</v>
      </c>
      <c r="T16" s="10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4" customHeight="1" spans="1:16384">
      <c r="A17" s="33"/>
      <c r="B17" s="46"/>
      <c r="C17" s="47"/>
      <c r="D17" s="44"/>
      <c r="E17" s="123"/>
      <c r="F17" s="22"/>
      <c r="G17" s="48"/>
      <c r="H17" s="49"/>
      <c r="I17" s="43"/>
      <c r="J17" s="43"/>
      <c r="K17" s="43"/>
      <c r="L17" s="43"/>
      <c r="M17" s="75"/>
      <c r="N17" s="43"/>
      <c r="O17" s="75"/>
      <c r="P17" s="81" t="s">
        <v>77</v>
      </c>
      <c r="Q17" s="110">
        <v>1025000</v>
      </c>
      <c r="R17" s="75">
        <v>900000</v>
      </c>
      <c r="S17" s="111">
        <v>125000</v>
      </c>
      <c r="T17" s="10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44" customHeight="1" spans="1:16384">
      <c r="A18" s="58">
        <v>7</v>
      </c>
      <c r="B18" s="59">
        <v>43983</v>
      </c>
      <c r="C18" s="60"/>
      <c r="D18" s="53">
        <v>842000</v>
      </c>
      <c r="E18" s="117" t="s">
        <v>53</v>
      </c>
      <c r="F18" s="62" t="s">
        <v>54</v>
      </c>
      <c r="G18" s="56"/>
      <c r="H18" s="57"/>
      <c r="I18" s="88"/>
      <c r="J18" s="88"/>
      <c r="K18" s="88"/>
      <c r="L18" s="88"/>
      <c r="M18" s="89" t="s">
        <v>79</v>
      </c>
      <c r="N18" s="88"/>
      <c r="O18" s="89"/>
      <c r="P18" s="90" t="s">
        <v>80</v>
      </c>
      <c r="Q18" s="89">
        <v>842000</v>
      </c>
      <c r="R18" s="89"/>
      <c r="S18" s="112">
        <v>842000</v>
      </c>
      <c r="T18" s="109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44" customHeight="1" spans="1:16384">
      <c r="A19" s="58"/>
      <c r="B19" s="59"/>
      <c r="C19" s="60"/>
      <c r="D19" s="53"/>
      <c r="E19" s="61"/>
      <c r="F19" s="62"/>
      <c r="G19" s="56"/>
      <c r="H19" s="57"/>
      <c r="I19" s="88"/>
      <c r="J19" s="88"/>
      <c r="K19" s="88"/>
      <c r="L19" s="88"/>
      <c r="M19" s="89"/>
      <c r="N19" s="88"/>
      <c r="O19" s="89"/>
      <c r="P19" s="90"/>
      <c r="Q19" s="113"/>
      <c r="R19" s="89"/>
      <c r="S19" s="112"/>
      <c r="T19" s="10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" t="s">
        <v>64</v>
      </c>
      <c r="B20" s="5"/>
      <c r="C20" s="63">
        <f>SUM(C8:C19)</f>
        <v>7327900</v>
      </c>
      <c r="D20" s="64">
        <f>SUM(D8:D19)</f>
        <v>1642000</v>
      </c>
      <c r="E20" s="65"/>
      <c r="F20" s="65"/>
      <c r="G20" s="65"/>
      <c r="H20" s="63" t="s">
        <v>65</v>
      </c>
      <c r="I20" s="85">
        <f>SUM(I8:I19)</f>
        <v>213646</v>
      </c>
      <c r="J20" s="65"/>
      <c r="K20" s="85">
        <f>SUM(K8:K19)</f>
        <v>104859</v>
      </c>
      <c r="L20" s="85">
        <f>SUM(L8:L19)</f>
        <v>5300</v>
      </c>
      <c r="M20" s="63" t="s">
        <v>65</v>
      </c>
      <c r="N20" s="85">
        <f>SUM(N8:N17)</f>
        <v>0</v>
      </c>
      <c r="O20" s="63" t="s">
        <v>65</v>
      </c>
      <c r="P20" s="63" t="s">
        <v>65</v>
      </c>
      <c r="Q20" s="63"/>
      <c r="R20" s="63"/>
      <c r="S20" s="85">
        <f>SUM(S8:S19)</f>
        <v>8646095</v>
      </c>
      <c r="T20" s="114">
        <f>D20+C20-S20-I20-K20-L20-N20</f>
        <v>0</v>
      </c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66" t="s">
        <v>66</v>
      </c>
      <c r="B21" s="66"/>
      <c r="C21" s="66" t="s">
        <v>67</v>
      </c>
      <c r="D21" s="66"/>
      <c r="E21" s="66"/>
      <c r="F21" s="67">
        <f>N21-F22</f>
        <v>842000</v>
      </c>
      <c r="G21" s="68"/>
      <c r="H21" s="69" t="s">
        <v>68</v>
      </c>
      <c r="I21" s="91"/>
      <c r="J21" s="91"/>
      <c r="K21" s="91"/>
      <c r="L21" s="92"/>
      <c r="M21" s="66" t="s">
        <v>69</v>
      </c>
      <c r="N21" s="93">
        <v>842000</v>
      </c>
      <c r="O21" s="94"/>
      <c r="P21" s="94"/>
      <c r="Q21" s="94"/>
      <c r="R21" s="94"/>
      <c r="S21" s="94"/>
      <c r="T21" s="11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66"/>
      <c r="B22" s="66"/>
      <c r="C22" s="66" t="s">
        <v>70</v>
      </c>
      <c r="D22" s="66"/>
      <c r="E22" s="66"/>
      <c r="F22" s="67">
        <v>0</v>
      </c>
      <c r="G22" s="68"/>
      <c r="H22" s="70"/>
      <c r="I22" s="95"/>
      <c r="J22" s="95"/>
      <c r="K22" s="95"/>
      <c r="L22" s="96"/>
      <c r="M22" s="66" t="s">
        <v>71</v>
      </c>
      <c r="N22" s="118" t="s">
        <v>81</v>
      </c>
      <c r="O22" s="119"/>
      <c r="P22" s="119"/>
      <c r="Q22" s="119"/>
      <c r="R22" s="119"/>
      <c r="S22" s="119"/>
      <c r="T22" s="120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>
        <f>C3-C8-C11</f>
        <v>5294390.6</v>
      </c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2"/>
      <c r="E27" s="3"/>
      <c r="F27" s="3"/>
      <c r="G27" s="3">
        <f>G26*0.02</f>
        <v>105887.812</v>
      </c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71"/>
      <c r="E28" s="3"/>
      <c r="F28" s="3"/>
      <c r="G28" s="3"/>
      <c r="I28" s="3"/>
      <c r="J28" s="3"/>
      <c r="L28" s="3"/>
      <c r="S28" s="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opLeftCell="A21" workbookViewId="0">
      <selection activeCell="A2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2"/>
      <c r="J2" s="6" t="s">
        <v>4</v>
      </c>
      <c r="K2" s="6"/>
      <c r="L2" s="6"/>
      <c r="M2" s="6"/>
      <c r="N2" s="73" t="s">
        <v>5</v>
      </c>
      <c r="O2" s="73"/>
      <c r="P2" s="74">
        <v>9887</v>
      </c>
      <c r="Q2" s="78" t="s">
        <v>6</v>
      </c>
      <c r="R2" s="78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10682290.6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33" t="s">
        <v>82</v>
      </c>
      <c r="K3" s="33"/>
      <c r="L3" s="33"/>
      <c r="M3" s="33"/>
      <c r="N3" s="5" t="s">
        <v>13</v>
      </c>
      <c r="O3" s="5"/>
      <c r="P3" s="33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8">
        <v>10623273.91</v>
      </c>
      <c r="D4" s="8"/>
      <c r="E4" s="8"/>
      <c r="F4" s="8" t="s">
        <v>18</v>
      </c>
      <c r="G4" s="9" t="s">
        <v>83</v>
      </c>
      <c r="H4" s="5" t="s">
        <v>19</v>
      </c>
      <c r="I4" s="5"/>
      <c r="J4" s="33" t="s">
        <v>84</v>
      </c>
      <c r="K4" s="33"/>
      <c r="L4" s="33"/>
      <c r="M4" s="33"/>
      <c r="N4" s="5" t="s">
        <v>21</v>
      </c>
      <c r="O4" s="5"/>
      <c r="P4" s="75" t="s">
        <v>22</v>
      </c>
      <c r="Q4" s="8" t="s">
        <v>23</v>
      </c>
      <c r="R4" s="75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0" t="s">
        <v>27</v>
      </c>
      <c r="C5" s="11"/>
      <c r="D5" s="11"/>
      <c r="E5" s="11"/>
      <c r="F5" s="12"/>
      <c r="G5" s="13" t="s">
        <v>28</v>
      </c>
      <c r="H5" s="10" t="s">
        <v>27</v>
      </c>
      <c r="I5" s="11"/>
      <c r="J5" s="12"/>
      <c r="K5" s="13" t="s">
        <v>29</v>
      </c>
      <c r="L5" s="10" t="s">
        <v>30</v>
      </c>
      <c r="M5" s="12"/>
      <c r="N5" s="10" t="s">
        <v>31</v>
      </c>
      <c r="O5" s="12"/>
      <c r="P5" s="76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35</v>
      </c>
      <c r="C6" s="15"/>
      <c r="D6" s="15"/>
      <c r="E6" s="15"/>
      <c r="F6" s="16"/>
      <c r="G6" s="5"/>
      <c r="H6" s="14" t="s">
        <v>36</v>
      </c>
      <c r="I6" s="15"/>
      <c r="J6" s="16"/>
      <c r="K6" s="5" t="s">
        <v>37</v>
      </c>
      <c r="L6" s="14" t="s">
        <v>38</v>
      </c>
      <c r="M6" s="16"/>
      <c r="N6" s="14" t="s">
        <v>39</v>
      </c>
      <c r="O6" s="16"/>
      <c r="P6" s="77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7" t="s">
        <v>46</v>
      </c>
      <c r="H7" s="5" t="s">
        <v>47</v>
      </c>
      <c r="I7" s="8" t="s">
        <v>48</v>
      </c>
      <c r="J7" s="8" t="s">
        <v>49</v>
      </c>
      <c r="K7" s="78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8"/>
      <c r="B8" s="19"/>
      <c r="C8" s="5"/>
      <c r="D8" s="20">
        <v>100000</v>
      </c>
      <c r="E8" s="21" t="s">
        <v>59</v>
      </c>
      <c r="F8" s="22" t="s">
        <v>60</v>
      </c>
      <c r="G8" s="19"/>
      <c r="H8" s="18"/>
      <c r="I8" s="79"/>
      <c r="J8" s="79"/>
      <c r="K8" s="80"/>
      <c r="L8" s="79"/>
      <c r="M8" s="5"/>
      <c r="N8" s="5"/>
      <c r="O8" s="5"/>
      <c r="P8" s="81" t="s">
        <v>85</v>
      </c>
      <c r="Q8" s="8"/>
      <c r="R8" s="8"/>
      <c r="S8" s="108">
        <v>100000</v>
      </c>
      <c r="T8" s="106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8"/>
      <c r="B9" s="19"/>
      <c r="C9" s="5"/>
      <c r="D9" s="20">
        <v>550000</v>
      </c>
      <c r="E9" s="21" t="s">
        <v>59</v>
      </c>
      <c r="F9" s="22" t="s">
        <v>60</v>
      </c>
      <c r="G9" s="19"/>
      <c r="H9" s="18"/>
      <c r="I9" s="79"/>
      <c r="J9" s="79"/>
      <c r="K9" s="80"/>
      <c r="L9" s="79"/>
      <c r="M9" s="5"/>
      <c r="N9" s="5"/>
      <c r="O9" s="5"/>
      <c r="P9" s="81" t="s">
        <v>85</v>
      </c>
      <c r="Q9" s="8"/>
      <c r="R9" s="8"/>
      <c r="S9" s="108">
        <v>550000</v>
      </c>
      <c r="T9" s="106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7.9" customHeight="1" spans="1:16384">
      <c r="A10" s="18"/>
      <c r="B10" s="19"/>
      <c r="C10" s="5"/>
      <c r="D10" s="20">
        <v>300000</v>
      </c>
      <c r="E10" s="21" t="s">
        <v>59</v>
      </c>
      <c r="F10" s="22" t="s">
        <v>60</v>
      </c>
      <c r="G10" s="19"/>
      <c r="H10" s="18"/>
      <c r="I10" s="79"/>
      <c r="J10" s="79"/>
      <c r="K10" s="80"/>
      <c r="L10" s="79"/>
      <c r="M10" s="5"/>
      <c r="N10" s="5"/>
      <c r="O10" s="5"/>
      <c r="P10" s="82" t="s">
        <v>61</v>
      </c>
      <c r="Q10" s="8"/>
      <c r="R10" s="8"/>
      <c r="S10" s="108">
        <v>300000</v>
      </c>
      <c r="T10" s="106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50" customHeight="1" spans="1:16384">
      <c r="A11" s="23">
        <v>1</v>
      </c>
      <c r="B11" s="24">
        <v>43474</v>
      </c>
      <c r="C11" s="20">
        <v>3234100</v>
      </c>
      <c r="D11" s="25"/>
      <c r="E11" s="26" t="s">
        <v>53</v>
      </c>
      <c r="F11" s="27" t="s">
        <v>54</v>
      </c>
      <c r="G11" s="28"/>
      <c r="H11" s="29">
        <v>0.02</v>
      </c>
      <c r="I11" s="28">
        <v>64682</v>
      </c>
      <c r="J11" s="83"/>
      <c r="K11" s="84">
        <v>81363</v>
      </c>
      <c r="L11" s="28">
        <v>5000</v>
      </c>
      <c r="M11" s="75" t="s">
        <v>55</v>
      </c>
      <c r="N11" s="85"/>
      <c r="O11" s="8"/>
      <c r="P11" s="81" t="s">
        <v>86</v>
      </c>
      <c r="Q11" s="8"/>
      <c r="R11" s="8"/>
      <c r="S11" s="108">
        <v>1500000</v>
      </c>
      <c r="T11" s="3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0"/>
      <c r="B12" s="31"/>
      <c r="C12" s="20"/>
      <c r="D12" s="20">
        <v>-950000</v>
      </c>
      <c r="E12" s="32" t="s">
        <v>87</v>
      </c>
      <c r="F12" s="32"/>
      <c r="G12" s="32"/>
      <c r="H12" s="30"/>
      <c r="I12" s="32"/>
      <c r="J12" s="32"/>
      <c r="K12" s="30"/>
      <c r="L12" s="43"/>
      <c r="M12" s="75"/>
      <c r="N12" s="85"/>
      <c r="O12" s="8"/>
      <c r="P12" s="30"/>
      <c r="Q12" s="30"/>
      <c r="R12" s="30"/>
      <c r="S12" s="30"/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3"/>
      <c r="B13" s="34"/>
      <c r="C13" s="20"/>
      <c r="D13" s="20">
        <v>-633055</v>
      </c>
      <c r="E13" s="32" t="s">
        <v>87</v>
      </c>
      <c r="F13" s="35"/>
      <c r="G13" s="36"/>
      <c r="H13" s="37"/>
      <c r="I13" s="43"/>
      <c r="J13" s="38"/>
      <c r="K13" s="30"/>
      <c r="L13" s="43"/>
      <c r="M13" s="75"/>
      <c r="N13" s="86"/>
      <c r="O13" s="87"/>
      <c r="P13" s="81"/>
      <c r="Q13" s="8"/>
      <c r="R13" s="8"/>
      <c r="S13" s="108"/>
      <c r="T13" s="3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3"/>
      <c r="B14" s="34">
        <v>43546</v>
      </c>
      <c r="C14" s="20"/>
      <c r="D14" s="20">
        <v>500000</v>
      </c>
      <c r="E14" s="21" t="s">
        <v>59</v>
      </c>
      <c r="F14" s="22" t="s">
        <v>60</v>
      </c>
      <c r="G14" s="36"/>
      <c r="H14" s="37"/>
      <c r="I14" s="43"/>
      <c r="J14" s="38"/>
      <c r="K14" s="30"/>
      <c r="L14" s="43"/>
      <c r="M14" s="75"/>
      <c r="N14" s="86"/>
      <c r="O14" s="87"/>
      <c r="P14" s="82" t="s">
        <v>61</v>
      </c>
      <c r="Q14" s="8"/>
      <c r="R14" s="8"/>
      <c r="S14" s="108">
        <v>500000</v>
      </c>
      <c r="T14" s="3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3"/>
      <c r="B15" s="34">
        <v>43550</v>
      </c>
      <c r="C15" s="20"/>
      <c r="D15" s="20">
        <v>253000</v>
      </c>
      <c r="E15" s="21" t="s">
        <v>59</v>
      </c>
      <c r="F15" s="22" t="s">
        <v>60</v>
      </c>
      <c r="G15" s="36"/>
      <c r="H15" s="37"/>
      <c r="I15" s="43"/>
      <c r="J15" s="38"/>
      <c r="K15" s="30"/>
      <c r="L15" s="43"/>
      <c r="M15" s="75"/>
      <c r="N15" s="86"/>
      <c r="O15" s="87"/>
      <c r="P15" s="81" t="s">
        <v>85</v>
      </c>
      <c r="Q15" s="8"/>
      <c r="R15" s="8"/>
      <c r="S15" s="108">
        <v>253000</v>
      </c>
      <c r="T15" s="3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33"/>
      <c r="B16" s="34">
        <v>43566</v>
      </c>
      <c r="C16" s="20"/>
      <c r="D16" s="20">
        <v>400000</v>
      </c>
      <c r="E16" s="21" t="s">
        <v>59</v>
      </c>
      <c r="F16" s="22" t="s">
        <v>60</v>
      </c>
      <c r="G16" s="36"/>
      <c r="H16" s="37"/>
      <c r="I16" s="43"/>
      <c r="J16" s="38"/>
      <c r="K16" s="30"/>
      <c r="L16" s="43"/>
      <c r="M16" s="75"/>
      <c r="N16" s="86"/>
      <c r="O16" s="87"/>
      <c r="P16" s="81" t="s">
        <v>85</v>
      </c>
      <c r="Q16" s="8"/>
      <c r="R16" s="8"/>
      <c r="S16" s="108">
        <v>400000</v>
      </c>
      <c r="T16" s="3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33">
        <v>2</v>
      </c>
      <c r="B17" s="34">
        <v>43614</v>
      </c>
      <c r="C17" s="20">
        <v>2153800</v>
      </c>
      <c r="D17" s="20"/>
      <c r="E17" s="21" t="s">
        <v>53</v>
      </c>
      <c r="F17" s="22" t="s">
        <v>54</v>
      </c>
      <c r="G17" s="36"/>
      <c r="H17" s="37">
        <v>0.02</v>
      </c>
      <c r="I17" s="43">
        <v>43076</v>
      </c>
      <c r="J17" s="38"/>
      <c r="K17" s="30">
        <v>11856</v>
      </c>
      <c r="L17" s="43"/>
      <c r="M17" s="75"/>
      <c r="N17" s="86"/>
      <c r="O17" s="87"/>
      <c r="P17" s="82" t="s">
        <v>88</v>
      </c>
      <c r="Q17" s="8"/>
      <c r="R17" s="8"/>
      <c r="S17" s="108">
        <v>2098868</v>
      </c>
      <c r="T17" s="3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33"/>
      <c r="B18" s="34">
        <v>43629</v>
      </c>
      <c r="C18" s="20"/>
      <c r="D18" s="20">
        <v>600000</v>
      </c>
      <c r="E18" s="21" t="s">
        <v>59</v>
      </c>
      <c r="F18" s="22" t="s">
        <v>60</v>
      </c>
      <c r="G18" s="36"/>
      <c r="H18" s="37"/>
      <c r="I18" s="43"/>
      <c r="J18" s="38"/>
      <c r="K18" s="30"/>
      <c r="L18" s="43"/>
      <c r="M18" s="75"/>
      <c r="N18" s="86"/>
      <c r="O18" s="87"/>
      <c r="P18" s="82" t="s">
        <v>89</v>
      </c>
      <c r="Q18" s="8"/>
      <c r="R18" s="8"/>
      <c r="S18" s="108">
        <v>600000</v>
      </c>
      <c r="T18" s="3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33">
        <v>3</v>
      </c>
      <c r="B19" s="34">
        <v>43689</v>
      </c>
      <c r="C19" s="20"/>
      <c r="D19" s="20">
        <v>200000</v>
      </c>
      <c r="E19" s="21" t="s">
        <v>59</v>
      </c>
      <c r="F19" s="22" t="s">
        <v>60</v>
      </c>
      <c r="G19" s="38"/>
      <c r="H19" s="37"/>
      <c r="I19" s="43"/>
      <c r="J19" s="38"/>
      <c r="K19" s="30"/>
      <c r="L19" s="43"/>
      <c r="M19" s="75"/>
      <c r="N19" s="86"/>
      <c r="O19" s="87"/>
      <c r="P19" s="82" t="s">
        <v>61</v>
      </c>
      <c r="Q19" s="8"/>
      <c r="R19" s="8"/>
      <c r="S19" s="108">
        <v>400000</v>
      </c>
      <c r="T19" s="30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33"/>
      <c r="B20" s="34">
        <v>43689</v>
      </c>
      <c r="C20" s="25"/>
      <c r="D20" s="20">
        <v>200000</v>
      </c>
      <c r="E20" s="21" t="s">
        <v>59</v>
      </c>
      <c r="F20" s="22" t="s">
        <v>60</v>
      </c>
      <c r="G20" s="38"/>
      <c r="H20" s="37"/>
      <c r="I20" s="43"/>
      <c r="J20" s="38"/>
      <c r="K20" s="30"/>
      <c r="L20" s="43"/>
      <c r="M20" s="75"/>
      <c r="N20" s="86"/>
      <c r="O20" s="87"/>
      <c r="P20" s="82"/>
      <c r="Q20" s="8"/>
      <c r="R20" s="8"/>
      <c r="S20" s="108"/>
      <c r="T20" s="3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8" customHeight="1" spans="1:16384">
      <c r="A21" s="33">
        <v>4</v>
      </c>
      <c r="B21" s="39">
        <v>43724</v>
      </c>
      <c r="C21" s="40"/>
      <c r="D21" s="41">
        <v>200000</v>
      </c>
      <c r="E21" s="21" t="s">
        <v>59</v>
      </c>
      <c r="F21" s="22" t="s">
        <v>60</v>
      </c>
      <c r="G21" s="38"/>
      <c r="H21" s="37"/>
      <c r="I21" s="43"/>
      <c r="J21" s="38"/>
      <c r="K21" s="30"/>
      <c r="L21" s="43"/>
      <c r="M21" s="75"/>
      <c r="N21" s="85"/>
      <c r="O21" s="8"/>
      <c r="P21" s="81" t="s">
        <v>62</v>
      </c>
      <c r="Q21" s="75">
        <v>2545000</v>
      </c>
      <c r="R21" s="8"/>
      <c r="S21" s="108">
        <v>200000</v>
      </c>
      <c r="T21" s="10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7" customHeight="1" spans="1:16384">
      <c r="A22" s="33">
        <v>5</v>
      </c>
      <c r="B22" s="42">
        <v>43776</v>
      </c>
      <c r="C22" s="43"/>
      <c r="D22" s="41">
        <v>200000</v>
      </c>
      <c r="E22" s="21" t="s">
        <v>59</v>
      </c>
      <c r="F22" s="22" t="s">
        <v>60</v>
      </c>
      <c r="G22" s="38"/>
      <c r="H22" s="37"/>
      <c r="I22" s="43"/>
      <c r="J22" s="38"/>
      <c r="K22" s="30"/>
      <c r="L22" s="43"/>
      <c r="M22" s="75"/>
      <c r="N22" s="85"/>
      <c r="O22" s="8"/>
      <c r="P22" s="82" t="s">
        <v>63</v>
      </c>
      <c r="Q22" s="75">
        <v>2545000</v>
      </c>
      <c r="R22" s="8"/>
      <c r="S22" s="108">
        <v>200000</v>
      </c>
      <c r="T22" s="10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9" customHeight="1" spans="1:16384">
      <c r="A23" s="33">
        <v>6</v>
      </c>
      <c r="B23" s="42">
        <v>43847</v>
      </c>
      <c r="C23" s="41">
        <v>1940000</v>
      </c>
      <c r="D23" s="44"/>
      <c r="E23" s="21" t="s">
        <v>53</v>
      </c>
      <c r="F23" s="22" t="s">
        <v>54</v>
      </c>
      <c r="G23" s="36"/>
      <c r="H23" s="45">
        <v>0.02</v>
      </c>
      <c r="I23" s="43">
        <v>105888</v>
      </c>
      <c r="J23" s="43" t="s">
        <v>74</v>
      </c>
      <c r="K23" s="43">
        <v>11640</v>
      </c>
      <c r="L23" s="43">
        <v>300</v>
      </c>
      <c r="M23" s="75" t="s">
        <v>75</v>
      </c>
      <c r="N23" s="43"/>
      <c r="O23" s="75"/>
      <c r="P23" s="81"/>
      <c r="Q23" s="75"/>
      <c r="R23" s="110"/>
      <c r="S23" s="111"/>
      <c r="T23" s="109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4" customHeight="1" spans="1:16384">
      <c r="A24" s="33"/>
      <c r="B24" s="46"/>
      <c r="C24" s="47"/>
      <c r="D24" s="44">
        <v>-1697172</v>
      </c>
      <c r="E24" s="21" t="s">
        <v>87</v>
      </c>
      <c r="F24" s="22" t="s">
        <v>90</v>
      </c>
      <c r="G24" s="48"/>
      <c r="H24" s="49"/>
      <c r="I24" s="43"/>
      <c r="J24" s="43"/>
      <c r="K24" s="43"/>
      <c r="L24" s="43"/>
      <c r="M24" s="75"/>
      <c r="N24" s="43"/>
      <c r="O24" s="75"/>
      <c r="P24" s="81" t="s">
        <v>77</v>
      </c>
      <c r="Q24" s="75">
        <v>1025000</v>
      </c>
      <c r="R24" s="75">
        <v>900000</v>
      </c>
      <c r="S24" s="111">
        <v>125000</v>
      </c>
      <c r="T24" s="109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4" customHeight="1" spans="1:16384">
      <c r="A25" s="33">
        <v>7</v>
      </c>
      <c r="B25" s="46">
        <v>43983</v>
      </c>
      <c r="C25" s="47"/>
      <c r="D25" s="44">
        <v>842000</v>
      </c>
      <c r="E25" s="21" t="s">
        <v>53</v>
      </c>
      <c r="F25" s="22" t="s">
        <v>54</v>
      </c>
      <c r="G25" s="48"/>
      <c r="H25" s="49"/>
      <c r="I25" s="43"/>
      <c r="J25" s="43"/>
      <c r="K25" s="43"/>
      <c r="L25" s="43"/>
      <c r="M25" s="75" t="s">
        <v>79</v>
      </c>
      <c r="N25" s="43"/>
      <c r="O25" s="75"/>
      <c r="P25" s="81" t="s">
        <v>80</v>
      </c>
      <c r="Q25" s="75">
        <v>842000</v>
      </c>
      <c r="R25" s="75"/>
      <c r="S25" s="111">
        <v>842000</v>
      </c>
      <c r="T25" s="109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4" customHeight="1" spans="1:16384">
      <c r="A26" s="58">
        <v>8</v>
      </c>
      <c r="B26" s="59">
        <v>44039</v>
      </c>
      <c r="C26" s="52">
        <v>2975600</v>
      </c>
      <c r="D26" s="53"/>
      <c r="E26" s="117" t="s">
        <v>53</v>
      </c>
      <c r="F26" s="62" t="s">
        <v>54</v>
      </c>
      <c r="G26" s="56"/>
      <c r="H26" s="57"/>
      <c r="I26" s="88" t="s">
        <v>91</v>
      </c>
      <c r="J26" s="88"/>
      <c r="K26" s="88">
        <v>40107.84</v>
      </c>
      <c r="L26" s="88">
        <v>500</v>
      </c>
      <c r="M26" s="89" t="s">
        <v>75</v>
      </c>
      <c r="N26" s="88"/>
      <c r="O26" s="89"/>
      <c r="P26" s="90" t="s">
        <v>92</v>
      </c>
      <c r="Q26" s="89">
        <v>285000</v>
      </c>
      <c r="R26" s="89">
        <v>285000</v>
      </c>
      <c r="S26" s="112">
        <v>285000</v>
      </c>
      <c r="T26" s="109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7" customHeight="1" spans="1:16384">
      <c r="A27" s="58"/>
      <c r="B27" s="59"/>
      <c r="C27" s="52"/>
      <c r="D27" s="53">
        <v>-910860.16</v>
      </c>
      <c r="E27" s="117" t="s">
        <v>87</v>
      </c>
      <c r="F27" s="62" t="s">
        <v>90</v>
      </c>
      <c r="G27" s="56"/>
      <c r="H27" s="57"/>
      <c r="I27" s="88"/>
      <c r="J27" s="88"/>
      <c r="K27" s="88"/>
      <c r="L27" s="88">
        <v>500</v>
      </c>
      <c r="M27" s="89" t="s">
        <v>93</v>
      </c>
      <c r="N27" s="88"/>
      <c r="O27" s="89"/>
      <c r="P27" s="90" t="s">
        <v>94</v>
      </c>
      <c r="Q27" s="89">
        <v>838632</v>
      </c>
      <c r="R27" s="89">
        <v>838632</v>
      </c>
      <c r="S27" s="112">
        <v>838632</v>
      </c>
      <c r="T27" s="109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4" customHeight="1" spans="1:16384">
      <c r="A28" s="58"/>
      <c r="B28" s="59"/>
      <c r="C28" s="52"/>
      <c r="D28" s="53"/>
      <c r="E28" s="117"/>
      <c r="F28" s="62"/>
      <c r="G28" s="56"/>
      <c r="H28" s="57"/>
      <c r="I28" s="88"/>
      <c r="J28" s="88"/>
      <c r="K28" s="88"/>
      <c r="L28" s="88"/>
      <c r="M28" s="89"/>
      <c r="N28" s="88"/>
      <c r="O28" s="89"/>
      <c r="P28" s="90" t="s">
        <v>95</v>
      </c>
      <c r="Q28" s="89">
        <v>900000</v>
      </c>
      <c r="R28" s="89">
        <v>900000</v>
      </c>
      <c r="S28" s="112">
        <v>900000</v>
      </c>
      <c r="T28" s="109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44" customHeight="1" spans="1:16384">
      <c r="A29" s="58"/>
      <c r="B29" s="59"/>
      <c r="C29" s="52"/>
      <c r="D29" s="53"/>
      <c r="E29" s="117"/>
      <c r="F29" s="62"/>
      <c r="G29" s="56"/>
      <c r="H29" s="57"/>
      <c r="I29" s="88"/>
      <c r="J29" s="88"/>
      <c r="K29" s="88"/>
      <c r="L29" s="88"/>
      <c r="M29" s="89"/>
      <c r="N29" s="88"/>
      <c r="O29" s="89"/>
      <c r="P29" s="90"/>
      <c r="Q29" s="89"/>
      <c r="R29" s="89"/>
      <c r="S29" s="112"/>
      <c r="T29" s="10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44" customHeight="1" spans="1:16384">
      <c r="A30" s="58"/>
      <c r="B30" s="59"/>
      <c r="C30" s="60"/>
      <c r="D30" s="53"/>
      <c r="E30" s="61"/>
      <c r="F30" s="62"/>
      <c r="G30" s="56"/>
      <c r="H30" s="57"/>
      <c r="I30" s="88"/>
      <c r="J30" s="88"/>
      <c r="K30" s="88"/>
      <c r="L30" s="88"/>
      <c r="M30" s="89"/>
      <c r="N30" s="88"/>
      <c r="O30" s="89"/>
      <c r="P30" s="90"/>
      <c r="Q30" s="113"/>
      <c r="R30" s="89"/>
      <c r="S30" s="112"/>
      <c r="T30" s="109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5" t="s">
        <v>64</v>
      </c>
      <c r="B31" s="5"/>
      <c r="C31" s="63">
        <f>SUM(C11:C30)</f>
        <v>10303500</v>
      </c>
      <c r="D31" s="64">
        <f>SUM(D8:D30)</f>
        <v>153912.84</v>
      </c>
      <c r="E31" s="65"/>
      <c r="F31" s="65"/>
      <c r="G31" s="65"/>
      <c r="H31" s="63" t="s">
        <v>65</v>
      </c>
      <c r="I31" s="85">
        <f>SUM(I11:I30)</f>
        <v>213646</v>
      </c>
      <c r="J31" s="65"/>
      <c r="K31" s="85">
        <f>SUM(K11:K30)</f>
        <v>144966.84</v>
      </c>
      <c r="L31" s="85">
        <f>SUM(L11:L30)</f>
        <v>6300</v>
      </c>
      <c r="M31" s="63" t="s">
        <v>65</v>
      </c>
      <c r="N31" s="85">
        <f>SUM(N11:N24)</f>
        <v>0</v>
      </c>
      <c r="O31" s="63" t="s">
        <v>65</v>
      </c>
      <c r="P31" s="63" t="s">
        <v>65</v>
      </c>
      <c r="Q31" s="63"/>
      <c r="R31" s="63"/>
      <c r="S31" s="85">
        <f>SUM(S8:S30)</f>
        <v>10092500</v>
      </c>
      <c r="T31" s="114">
        <f>D31+C31-S31-I31-K31-L31-N31</f>
        <v>-1.45519152283669e-10</v>
      </c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66" t="s">
        <v>66</v>
      </c>
      <c r="B32" s="66"/>
      <c r="C32" s="66" t="s">
        <v>67</v>
      </c>
      <c r="D32" s="66"/>
      <c r="E32" s="66"/>
      <c r="F32" s="67">
        <f>N32-F33</f>
        <v>2934492.16</v>
      </c>
      <c r="G32" s="68"/>
      <c r="H32" s="69" t="s">
        <v>68</v>
      </c>
      <c r="I32" s="91"/>
      <c r="J32" s="91"/>
      <c r="K32" s="91"/>
      <c r="L32" s="92"/>
      <c r="M32" s="66" t="s">
        <v>69</v>
      </c>
      <c r="N32" s="93">
        <f>S26+S27+S28-D27</f>
        <v>2934492.16</v>
      </c>
      <c r="O32" s="94"/>
      <c r="P32" s="94"/>
      <c r="Q32" s="94"/>
      <c r="R32" s="94"/>
      <c r="S32" s="94"/>
      <c r="T32" s="11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0" customHeight="1" spans="1:16384">
      <c r="A33" s="66"/>
      <c r="B33" s="66"/>
      <c r="C33" s="66" t="s">
        <v>70</v>
      </c>
      <c r="D33" s="66"/>
      <c r="E33" s="66"/>
      <c r="F33" s="67">
        <v>0</v>
      </c>
      <c r="G33" s="68"/>
      <c r="H33" s="70"/>
      <c r="I33" s="95"/>
      <c r="J33" s="95"/>
      <c r="K33" s="95"/>
      <c r="L33" s="96"/>
      <c r="M33" s="66" t="s">
        <v>71</v>
      </c>
      <c r="N33" s="118" t="s">
        <v>96</v>
      </c>
      <c r="O33" s="119"/>
      <c r="P33" s="119"/>
      <c r="Q33" s="119"/>
      <c r="R33" s="119"/>
      <c r="S33" s="119"/>
      <c r="T33" s="120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N37" s="1">
        <v>2831.4</v>
      </c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N38" s="1">
        <v>17853.6</v>
      </c>
      <c r="Q38" s="1">
        <f>S27-D27</f>
        <v>1749492.16</v>
      </c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71"/>
      <c r="E39" s="3"/>
      <c r="F39" s="3"/>
      <c r="G39" s="3"/>
      <c r="I39" s="3"/>
      <c r="J39" s="3"/>
      <c r="L39" s="3"/>
      <c r="N39" s="1">
        <v>19422.84</v>
      </c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S5:S7"/>
    <mergeCell ref="T5:T7"/>
    <mergeCell ref="A32:B33"/>
    <mergeCell ref="H32:L33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abSelected="1" topLeftCell="E23" workbookViewId="0">
      <selection activeCell="S30" sqref="S3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72"/>
      <c r="J2" s="6" t="s">
        <v>4</v>
      </c>
      <c r="K2" s="6"/>
      <c r="L2" s="6"/>
      <c r="M2" s="6"/>
      <c r="N2" s="73" t="s">
        <v>5</v>
      </c>
      <c r="O2" s="73"/>
      <c r="P2" s="74">
        <v>9887</v>
      </c>
      <c r="Q2" s="78" t="s">
        <v>6</v>
      </c>
      <c r="R2" s="78"/>
      <c r="S2" s="99" t="s">
        <v>7</v>
      </c>
      <c r="T2" s="99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8</v>
      </c>
      <c r="B3" s="5"/>
      <c r="C3" s="8">
        <v>10682290.6</v>
      </c>
      <c r="D3" s="8"/>
      <c r="E3" s="8"/>
      <c r="F3" s="8" t="s">
        <v>9</v>
      </c>
      <c r="G3" s="9" t="s">
        <v>10</v>
      </c>
      <c r="H3" s="5" t="s">
        <v>11</v>
      </c>
      <c r="I3" s="5"/>
      <c r="J3" s="33" t="s">
        <v>82</v>
      </c>
      <c r="K3" s="33"/>
      <c r="L3" s="33"/>
      <c r="M3" s="33"/>
      <c r="N3" s="5" t="s">
        <v>13</v>
      </c>
      <c r="O3" s="5"/>
      <c r="P3" s="33" t="s">
        <v>14</v>
      </c>
      <c r="Q3" s="100" t="s">
        <v>15</v>
      </c>
      <c r="R3" s="101"/>
      <c r="S3" s="102" t="s">
        <v>16</v>
      </c>
      <c r="T3" s="102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17</v>
      </c>
      <c r="B4" s="5"/>
      <c r="C4" s="8">
        <v>10623273.91</v>
      </c>
      <c r="D4" s="8"/>
      <c r="E4" s="8"/>
      <c r="F4" s="8" t="s">
        <v>18</v>
      </c>
      <c r="G4" s="9" t="s">
        <v>83</v>
      </c>
      <c r="H4" s="5" t="s">
        <v>19</v>
      </c>
      <c r="I4" s="5"/>
      <c r="J4" s="33" t="s">
        <v>84</v>
      </c>
      <c r="K4" s="33"/>
      <c r="L4" s="33"/>
      <c r="M4" s="33"/>
      <c r="N4" s="5" t="s">
        <v>21</v>
      </c>
      <c r="O4" s="5"/>
      <c r="P4" s="75" t="s">
        <v>22</v>
      </c>
      <c r="Q4" s="8" t="s">
        <v>23</v>
      </c>
      <c r="R4" s="75" t="s">
        <v>24</v>
      </c>
      <c r="S4" s="103" t="s">
        <v>25</v>
      </c>
      <c r="T4" s="104" t="s">
        <v>24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26</v>
      </c>
      <c r="B5" s="10" t="s">
        <v>27</v>
      </c>
      <c r="C5" s="11"/>
      <c r="D5" s="11"/>
      <c r="E5" s="11"/>
      <c r="F5" s="12"/>
      <c r="G5" s="13" t="s">
        <v>28</v>
      </c>
      <c r="H5" s="10" t="s">
        <v>27</v>
      </c>
      <c r="I5" s="11"/>
      <c r="J5" s="12"/>
      <c r="K5" s="13" t="s">
        <v>29</v>
      </c>
      <c r="L5" s="10" t="s">
        <v>30</v>
      </c>
      <c r="M5" s="12"/>
      <c r="N5" s="10" t="s">
        <v>31</v>
      </c>
      <c r="O5" s="12"/>
      <c r="P5" s="76" t="s">
        <v>32</v>
      </c>
      <c r="Q5" s="105"/>
      <c r="R5" s="105"/>
      <c r="S5" s="103" t="s">
        <v>33</v>
      </c>
      <c r="T5" s="106" t="s">
        <v>34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35</v>
      </c>
      <c r="C6" s="15"/>
      <c r="D6" s="15"/>
      <c r="E6" s="15"/>
      <c r="F6" s="16"/>
      <c r="G6" s="5"/>
      <c r="H6" s="14" t="s">
        <v>36</v>
      </c>
      <c r="I6" s="15"/>
      <c r="J6" s="16"/>
      <c r="K6" s="5" t="s">
        <v>37</v>
      </c>
      <c r="L6" s="14" t="s">
        <v>38</v>
      </c>
      <c r="M6" s="16"/>
      <c r="N6" s="14" t="s">
        <v>39</v>
      </c>
      <c r="O6" s="16"/>
      <c r="P6" s="77" t="s">
        <v>40</v>
      </c>
      <c r="Q6" s="107"/>
      <c r="R6" s="107"/>
      <c r="S6" s="103"/>
      <c r="T6" s="10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41</v>
      </c>
      <c r="C7" s="5" t="s">
        <v>42</v>
      </c>
      <c r="D7" s="5" t="s">
        <v>43</v>
      </c>
      <c r="E7" s="8" t="s">
        <v>44</v>
      </c>
      <c r="F7" s="8" t="s">
        <v>45</v>
      </c>
      <c r="G7" s="17" t="s">
        <v>46</v>
      </c>
      <c r="H7" s="5" t="s">
        <v>47</v>
      </c>
      <c r="I7" s="8" t="s">
        <v>48</v>
      </c>
      <c r="J7" s="8" t="s">
        <v>49</v>
      </c>
      <c r="K7" s="78" t="s">
        <v>48</v>
      </c>
      <c r="L7" s="8" t="s">
        <v>48</v>
      </c>
      <c r="M7" s="5" t="s">
        <v>49</v>
      </c>
      <c r="N7" s="5" t="s">
        <v>48</v>
      </c>
      <c r="O7" s="5" t="s">
        <v>49</v>
      </c>
      <c r="P7" s="8" t="s">
        <v>50</v>
      </c>
      <c r="Q7" s="8" t="s">
        <v>51</v>
      </c>
      <c r="R7" s="8" t="s">
        <v>52</v>
      </c>
      <c r="S7" s="103"/>
      <c r="T7" s="106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7.9" customHeight="1" spans="1:16384">
      <c r="A8" s="18"/>
      <c r="B8" s="19"/>
      <c r="C8" s="5"/>
      <c r="D8" s="20">
        <v>100000</v>
      </c>
      <c r="E8" s="21" t="s">
        <v>59</v>
      </c>
      <c r="F8" s="22" t="s">
        <v>60</v>
      </c>
      <c r="G8" s="19"/>
      <c r="H8" s="18"/>
      <c r="I8" s="79"/>
      <c r="J8" s="79"/>
      <c r="K8" s="80"/>
      <c r="L8" s="79"/>
      <c r="M8" s="5"/>
      <c r="N8" s="5"/>
      <c r="O8" s="5"/>
      <c r="P8" s="81" t="s">
        <v>85</v>
      </c>
      <c r="Q8" s="8"/>
      <c r="R8" s="8"/>
      <c r="S8" s="108">
        <v>100000</v>
      </c>
      <c r="T8" s="106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7.9" customHeight="1" spans="1:16384">
      <c r="A9" s="18"/>
      <c r="B9" s="19"/>
      <c r="C9" s="5"/>
      <c r="D9" s="20">
        <v>550000</v>
      </c>
      <c r="E9" s="21" t="s">
        <v>59</v>
      </c>
      <c r="F9" s="22" t="s">
        <v>60</v>
      </c>
      <c r="G9" s="19"/>
      <c r="H9" s="18"/>
      <c r="I9" s="79"/>
      <c r="J9" s="79"/>
      <c r="K9" s="80"/>
      <c r="L9" s="79"/>
      <c r="M9" s="5"/>
      <c r="N9" s="5"/>
      <c r="O9" s="5"/>
      <c r="P9" s="81" t="s">
        <v>85</v>
      </c>
      <c r="Q9" s="8"/>
      <c r="R9" s="8"/>
      <c r="S9" s="108">
        <v>550000</v>
      </c>
      <c r="T9" s="106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7.9" customHeight="1" spans="1:16384">
      <c r="A10" s="18"/>
      <c r="B10" s="19"/>
      <c r="C10" s="5"/>
      <c r="D10" s="20">
        <v>300000</v>
      </c>
      <c r="E10" s="21" t="s">
        <v>59</v>
      </c>
      <c r="F10" s="22" t="s">
        <v>60</v>
      </c>
      <c r="G10" s="19"/>
      <c r="H10" s="18"/>
      <c r="I10" s="79"/>
      <c r="J10" s="79"/>
      <c r="K10" s="80"/>
      <c r="L10" s="79"/>
      <c r="M10" s="5"/>
      <c r="N10" s="5"/>
      <c r="O10" s="5"/>
      <c r="P10" s="82" t="s">
        <v>61</v>
      </c>
      <c r="Q10" s="8"/>
      <c r="R10" s="8"/>
      <c r="S10" s="108">
        <v>300000</v>
      </c>
      <c r="T10" s="106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50" customHeight="1" spans="1:16384">
      <c r="A11" s="23">
        <v>1</v>
      </c>
      <c r="B11" s="24">
        <v>43474</v>
      </c>
      <c r="C11" s="20">
        <v>3234100</v>
      </c>
      <c r="D11" s="25"/>
      <c r="E11" s="26" t="s">
        <v>53</v>
      </c>
      <c r="F11" s="27" t="s">
        <v>54</v>
      </c>
      <c r="G11" s="28"/>
      <c r="H11" s="29">
        <v>0.02</v>
      </c>
      <c r="I11" s="28">
        <v>64682</v>
      </c>
      <c r="J11" s="83"/>
      <c r="K11" s="84">
        <v>81363</v>
      </c>
      <c r="L11" s="28">
        <v>5000</v>
      </c>
      <c r="M11" s="75" t="s">
        <v>55</v>
      </c>
      <c r="N11" s="85"/>
      <c r="O11" s="8"/>
      <c r="P11" s="81" t="s">
        <v>86</v>
      </c>
      <c r="Q11" s="8"/>
      <c r="R11" s="8"/>
      <c r="S11" s="108">
        <v>1500000</v>
      </c>
      <c r="T11" s="30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30"/>
      <c r="B12" s="31"/>
      <c r="C12" s="20"/>
      <c r="D12" s="20">
        <v>-950000</v>
      </c>
      <c r="E12" s="32" t="s">
        <v>87</v>
      </c>
      <c r="F12" s="32"/>
      <c r="G12" s="32"/>
      <c r="H12" s="30"/>
      <c r="I12" s="32"/>
      <c r="J12" s="32"/>
      <c r="K12" s="30"/>
      <c r="L12" s="43"/>
      <c r="M12" s="75"/>
      <c r="N12" s="85"/>
      <c r="O12" s="8"/>
      <c r="P12" s="30"/>
      <c r="Q12" s="30"/>
      <c r="R12" s="30"/>
      <c r="S12" s="30"/>
      <c r="T12" s="30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3"/>
      <c r="B13" s="34"/>
      <c r="C13" s="20"/>
      <c r="D13" s="20">
        <v>-633055</v>
      </c>
      <c r="E13" s="32" t="s">
        <v>87</v>
      </c>
      <c r="F13" s="35"/>
      <c r="G13" s="36"/>
      <c r="H13" s="37"/>
      <c r="I13" s="43"/>
      <c r="J13" s="38"/>
      <c r="K13" s="30"/>
      <c r="L13" s="43"/>
      <c r="M13" s="75"/>
      <c r="N13" s="86"/>
      <c r="O13" s="87"/>
      <c r="P13" s="81"/>
      <c r="Q13" s="8"/>
      <c r="R13" s="8"/>
      <c r="S13" s="108"/>
      <c r="T13" s="30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3"/>
      <c r="B14" s="34">
        <v>43546</v>
      </c>
      <c r="C14" s="20"/>
      <c r="D14" s="20">
        <v>500000</v>
      </c>
      <c r="E14" s="21" t="s">
        <v>59</v>
      </c>
      <c r="F14" s="22" t="s">
        <v>60</v>
      </c>
      <c r="G14" s="36"/>
      <c r="H14" s="37"/>
      <c r="I14" s="43"/>
      <c r="J14" s="38"/>
      <c r="K14" s="30"/>
      <c r="L14" s="43"/>
      <c r="M14" s="75"/>
      <c r="N14" s="86"/>
      <c r="O14" s="87"/>
      <c r="P14" s="82" t="s">
        <v>61</v>
      </c>
      <c r="Q14" s="8"/>
      <c r="R14" s="8"/>
      <c r="S14" s="108">
        <v>500000</v>
      </c>
      <c r="T14" s="30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3"/>
      <c r="B15" s="34">
        <v>43550</v>
      </c>
      <c r="C15" s="20"/>
      <c r="D15" s="20">
        <v>253000</v>
      </c>
      <c r="E15" s="21" t="s">
        <v>59</v>
      </c>
      <c r="F15" s="22" t="s">
        <v>60</v>
      </c>
      <c r="G15" s="36"/>
      <c r="H15" s="37"/>
      <c r="I15" s="43"/>
      <c r="J15" s="38"/>
      <c r="K15" s="30"/>
      <c r="L15" s="43"/>
      <c r="M15" s="75"/>
      <c r="N15" s="86"/>
      <c r="O15" s="87"/>
      <c r="P15" s="81" t="s">
        <v>85</v>
      </c>
      <c r="Q15" s="8"/>
      <c r="R15" s="8"/>
      <c r="S15" s="108">
        <v>253000</v>
      </c>
      <c r="T15" s="30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33"/>
      <c r="B16" s="34">
        <v>43566</v>
      </c>
      <c r="C16" s="20"/>
      <c r="D16" s="20">
        <v>400000</v>
      </c>
      <c r="E16" s="21" t="s">
        <v>59</v>
      </c>
      <c r="F16" s="22" t="s">
        <v>60</v>
      </c>
      <c r="G16" s="36"/>
      <c r="H16" s="37"/>
      <c r="I16" s="43"/>
      <c r="J16" s="38"/>
      <c r="K16" s="30"/>
      <c r="L16" s="43"/>
      <c r="M16" s="75"/>
      <c r="N16" s="86"/>
      <c r="O16" s="87"/>
      <c r="P16" s="81" t="s">
        <v>85</v>
      </c>
      <c r="Q16" s="8"/>
      <c r="R16" s="8"/>
      <c r="S16" s="108">
        <v>400000</v>
      </c>
      <c r="T16" s="30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33">
        <v>2</v>
      </c>
      <c r="B17" s="34">
        <v>43614</v>
      </c>
      <c r="C17" s="20">
        <v>2153800</v>
      </c>
      <c r="D17" s="20"/>
      <c r="E17" s="21" t="s">
        <v>53</v>
      </c>
      <c r="F17" s="22" t="s">
        <v>54</v>
      </c>
      <c r="G17" s="36"/>
      <c r="H17" s="37">
        <v>0.02</v>
      </c>
      <c r="I17" s="43">
        <v>43076</v>
      </c>
      <c r="J17" s="38"/>
      <c r="K17" s="30">
        <v>11856</v>
      </c>
      <c r="L17" s="43"/>
      <c r="M17" s="75"/>
      <c r="N17" s="86"/>
      <c r="O17" s="87"/>
      <c r="P17" s="82" t="s">
        <v>88</v>
      </c>
      <c r="Q17" s="8"/>
      <c r="R17" s="8"/>
      <c r="S17" s="108">
        <v>2098868</v>
      </c>
      <c r="T17" s="30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33"/>
      <c r="B18" s="34">
        <v>43629</v>
      </c>
      <c r="C18" s="20"/>
      <c r="D18" s="20">
        <v>600000</v>
      </c>
      <c r="E18" s="21" t="s">
        <v>59</v>
      </c>
      <c r="F18" s="22" t="s">
        <v>60</v>
      </c>
      <c r="G18" s="36"/>
      <c r="H18" s="37"/>
      <c r="I18" s="43"/>
      <c r="J18" s="38"/>
      <c r="K18" s="30"/>
      <c r="L18" s="43"/>
      <c r="M18" s="75"/>
      <c r="N18" s="86"/>
      <c r="O18" s="87"/>
      <c r="P18" s="82" t="s">
        <v>89</v>
      </c>
      <c r="Q18" s="8"/>
      <c r="R18" s="8"/>
      <c r="S18" s="108">
        <v>600000</v>
      </c>
      <c r="T18" s="30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33">
        <v>3</v>
      </c>
      <c r="B19" s="34">
        <v>43689</v>
      </c>
      <c r="C19" s="20"/>
      <c r="D19" s="20">
        <v>200000</v>
      </c>
      <c r="E19" s="21" t="s">
        <v>59</v>
      </c>
      <c r="F19" s="22" t="s">
        <v>60</v>
      </c>
      <c r="G19" s="38"/>
      <c r="H19" s="37"/>
      <c r="I19" s="43"/>
      <c r="J19" s="38"/>
      <c r="K19" s="30"/>
      <c r="L19" s="43"/>
      <c r="M19" s="75"/>
      <c r="N19" s="86"/>
      <c r="O19" s="87"/>
      <c r="P19" s="82" t="s">
        <v>61</v>
      </c>
      <c r="Q19" s="8"/>
      <c r="R19" s="8"/>
      <c r="S19" s="108">
        <v>400000</v>
      </c>
      <c r="T19" s="30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33"/>
      <c r="B20" s="34">
        <v>43689</v>
      </c>
      <c r="C20" s="25"/>
      <c r="D20" s="20">
        <v>200000</v>
      </c>
      <c r="E20" s="21" t="s">
        <v>59</v>
      </c>
      <c r="F20" s="22" t="s">
        <v>60</v>
      </c>
      <c r="G20" s="38"/>
      <c r="H20" s="37"/>
      <c r="I20" s="43"/>
      <c r="J20" s="38"/>
      <c r="K20" s="30"/>
      <c r="L20" s="43"/>
      <c r="M20" s="75"/>
      <c r="N20" s="86"/>
      <c r="O20" s="87"/>
      <c r="P20" s="82"/>
      <c r="Q20" s="8"/>
      <c r="R20" s="8"/>
      <c r="S20" s="108"/>
      <c r="T20" s="3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8" customHeight="1" spans="1:16384">
      <c r="A21" s="33">
        <v>4</v>
      </c>
      <c r="B21" s="39">
        <v>43724</v>
      </c>
      <c r="C21" s="40"/>
      <c r="D21" s="41">
        <v>200000</v>
      </c>
      <c r="E21" s="21" t="s">
        <v>59</v>
      </c>
      <c r="F21" s="22" t="s">
        <v>60</v>
      </c>
      <c r="G21" s="38"/>
      <c r="H21" s="37"/>
      <c r="I21" s="43"/>
      <c r="J21" s="38"/>
      <c r="K21" s="30"/>
      <c r="L21" s="43"/>
      <c r="M21" s="75"/>
      <c r="N21" s="85"/>
      <c r="O21" s="8"/>
      <c r="P21" s="81" t="s">
        <v>62</v>
      </c>
      <c r="Q21" s="75">
        <v>2545000</v>
      </c>
      <c r="R21" s="8"/>
      <c r="S21" s="108">
        <v>200000</v>
      </c>
      <c r="T21" s="10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7" customHeight="1" spans="1:16384">
      <c r="A22" s="33">
        <v>5</v>
      </c>
      <c r="B22" s="42">
        <v>43776</v>
      </c>
      <c r="C22" s="43"/>
      <c r="D22" s="41">
        <v>200000</v>
      </c>
      <c r="E22" s="21" t="s">
        <v>59</v>
      </c>
      <c r="F22" s="22" t="s">
        <v>60</v>
      </c>
      <c r="G22" s="38"/>
      <c r="H22" s="37"/>
      <c r="I22" s="43"/>
      <c r="J22" s="38"/>
      <c r="K22" s="30"/>
      <c r="L22" s="43"/>
      <c r="M22" s="75"/>
      <c r="N22" s="85"/>
      <c r="O22" s="8"/>
      <c r="P22" s="82" t="s">
        <v>63</v>
      </c>
      <c r="Q22" s="75">
        <v>2545000</v>
      </c>
      <c r="R22" s="8"/>
      <c r="S22" s="108">
        <v>200000</v>
      </c>
      <c r="T22" s="10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9" customHeight="1" spans="1:16384">
      <c r="A23" s="33">
        <v>6</v>
      </c>
      <c r="B23" s="42">
        <v>43847</v>
      </c>
      <c r="C23" s="41">
        <v>1940000</v>
      </c>
      <c r="D23" s="44"/>
      <c r="E23" s="21" t="s">
        <v>53</v>
      </c>
      <c r="F23" s="22" t="s">
        <v>54</v>
      </c>
      <c r="G23" s="36"/>
      <c r="H23" s="45">
        <v>0.02</v>
      </c>
      <c r="I23" s="43">
        <v>105888</v>
      </c>
      <c r="J23" s="43" t="s">
        <v>74</v>
      </c>
      <c r="K23" s="43">
        <v>11640</v>
      </c>
      <c r="L23" s="43">
        <v>300</v>
      </c>
      <c r="M23" s="75" t="s">
        <v>75</v>
      </c>
      <c r="N23" s="43"/>
      <c r="O23" s="75"/>
      <c r="P23" s="81"/>
      <c r="Q23" s="75"/>
      <c r="R23" s="110"/>
      <c r="S23" s="111"/>
      <c r="T23" s="109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4" customHeight="1" spans="1:16384">
      <c r="A24" s="33"/>
      <c r="B24" s="46"/>
      <c r="C24" s="47"/>
      <c r="D24" s="44">
        <v>-1697172</v>
      </c>
      <c r="E24" s="21" t="s">
        <v>87</v>
      </c>
      <c r="F24" s="22" t="s">
        <v>90</v>
      </c>
      <c r="G24" s="48"/>
      <c r="H24" s="49"/>
      <c r="I24" s="43"/>
      <c r="J24" s="43"/>
      <c r="K24" s="43"/>
      <c r="L24" s="43"/>
      <c r="M24" s="75"/>
      <c r="N24" s="43"/>
      <c r="O24" s="75"/>
      <c r="P24" s="81" t="s">
        <v>77</v>
      </c>
      <c r="Q24" s="75">
        <v>1025000</v>
      </c>
      <c r="R24" s="75">
        <v>900000</v>
      </c>
      <c r="S24" s="111">
        <v>125000</v>
      </c>
      <c r="T24" s="109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4" customHeight="1" spans="1:16384">
      <c r="A25" s="33">
        <v>7</v>
      </c>
      <c r="B25" s="46">
        <v>43983</v>
      </c>
      <c r="C25" s="47"/>
      <c r="D25" s="44">
        <v>842000</v>
      </c>
      <c r="E25" s="21" t="s">
        <v>53</v>
      </c>
      <c r="F25" s="22" t="s">
        <v>54</v>
      </c>
      <c r="G25" s="48"/>
      <c r="H25" s="49"/>
      <c r="I25" s="43"/>
      <c r="J25" s="43"/>
      <c r="K25" s="43"/>
      <c r="L25" s="43"/>
      <c r="M25" s="75" t="s">
        <v>79</v>
      </c>
      <c r="N25" s="43"/>
      <c r="O25" s="75"/>
      <c r="P25" s="81" t="s">
        <v>80</v>
      </c>
      <c r="Q25" s="75">
        <v>842000</v>
      </c>
      <c r="R25" s="75"/>
      <c r="S25" s="111">
        <v>842000</v>
      </c>
      <c r="T25" s="109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4" customHeight="1" spans="1:16384">
      <c r="A26" s="33">
        <v>8</v>
      </c>
      <c r="B26" s="46">
        <v>44039</v>
      </c>
      <c r="C26" s="41">
        <v>2975600</v>
      </c>
      <c r="D26" s="44"/>
      <c r="E26" s="21" t="s">
        <v>53</v>
      </c>
      <c r="F26" s="22" t="s">
        <v>54</v>
      </c>
      <c r="G26" s="48"/>
      <c r="H26" s="49"/>
      <c r="I26" s="43" t="s">
        <v>91</v>
      </c>
      <c r="J26" s="43"/>
      <c r="K26" s="43">
        <v>40107.84</v>
      </c>
      <c r="L26" s="43">
        <v>500</v>
      </c>
      <c r="M26" s="75" t="s">
        <v>75</v>
      </c>
      <c r="N26" s="43"/>
      <c r="O26" s="75"/>
      <c r="P26" s="81" t="s">
        <v>92</v>
      </c>
      <c r="Q26" s="75">
        <v>285000</v>
      </c>
      <c r="R26" s="75">
        <v>285000</v>
      </c>
      <c r="S26" s="111">
        <v>285000</v>
      </c>
      <c r="T26" s="109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7" customHeight="1" spans="1:16384">
      <c r="A27" s="33"/>
      <c r="B27" s="46"/>
      <c r="C27" s="41"/>
      <c r="D27" s="44">
        <v>-910860.16</v>
      </c>
      <c r="E27" s="21" t="s">
        <v>87</v>
      </c>
      <c r="F27" s="22" t="s">
        <v>90</v>
      </c>
      <c r="G27" s="48"/>
      <c r="H27" s="49"/>
      <c r="I27" s="43"/>
      <c r="J27" s="43"/>
      <c r="K27" s="43"/>
      <c r="L27" s="43">
        <v>500</v>
      </c>
      <c r="M27" s="75" t="s">
        <v>93</v>
      </c>
      <c r="N27" s="43"/>
      <c r="O27" s="75"/>
      <c r="P27" s="81" t="s">
        <v>94</v>
      </c>
      <c r="Q27" s="75">
        <v>838632</v>
      </c>
      <c r="R27" s="75">
        <v>838632</v>
      </c>
      <c r="S27" s="111">
        <v>838632</v>
      </c>
      <c r="T27" s="109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44" customHeight="1" spans="1:16384">
      <c r="A28" s="33"/>
      <c r="B28" s="46"/>
      <c r="C28" s="41"/>
      <c r="D28" s="44"/>
      <c r="E28" s="21"/>
      <c r="F28" s="22"/>
      <c r="G28" s="48"/>
      <c r="H28" s="49"/>
      <c r="I28" s="43"/>
      <c r="J28" s="43"/>
      <c r="K28" s="43"/>
      <c r="L28" s="43"/>
      <c r="M28" s="75"/>
      <c r="N28" s="43"/>
      <c r="O28" s="75"/>
      <c r="P28" s="81" t="s">
        <v>95</v>
      </c>
      <c r="Q28" s="75">
        <v>900000</v>
      </c>
      <c r="R28" s="75">
        <v>900000</v>
      </c>
      <c r="S28" s="111">
        <v>900000</v>
      </c>
      <c r="T28" s="109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44" customHeight="1" spans="1:16384">
      <c r="A29" s="50">
        <v>9</v>
      </c>
      <c r="B29" s="51">
        <v>44557</v>
      </c>
      <c r="C29" s="52">
        <v>318773.91</v>
      </c>
      <c r="D29" s="53"/>
      <c r="E29" s="54" t="s">
        <v>53</v>
      </c>
      <c r="F29" s="55" t="s">
        <v>97</v>
      </c>
      <c r="G29" s="56"/>
      <c r="H29" s="57"/>
      <c r="I29" s="88" t="s">
        <v>91</v>
      </c>
      <c r="J29" s="88"/>
      <c r="K29" s="88">
        <v>26095.12</v>
      </c>
      <c r="L29" s="88">
        <v>600</v>
      </c>
      <c r="M29" s="89" t="s">
        <v>98</v>
      </c>
      <c r="N29" s="88"/>
      <c r="O29" s="89"/>
      <c r="P29" s="90" t="s">
        <v>99</v>
      </c>
      <c r="Q29" s="89"/>
      <c r="R29" s="89"/>
      <c r="S29" s="112">
        <v>292078.79</v>
      </c>
      <c r="T29" s="10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44" customHeight="1" spans="1:16384">
      <c r="A30" s="58"/>
      <c r="B30" s="59"/>
      <c r="C30" s="60"/>
      <c r="D30" s="53"/>
      <c r="E30" s="61"/>
      <c r="F30" s="62"/>
      <c r="G30" s="56"/>
      <c r="H30" s="57"/>
      <c r="I30" s="88"/>
      <c r="J30" s="88"/>
      <c r="K30" s="88"/>
      <c r="L30" s="88"/>
      <c r="M30" s="89"/>
      <c r="N30" s="88"/>
      <c r="O30" s="89"/>
      <c r="P30" s="90"/>
      <c r="Q30" s="113"/>
      <c r="R30" s="89"/>
      <c r="S30" s="112"/>
      <c r="T30" s="109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5" t="s">
        <v>64</v>
      </c>
      <c r="B31" s="5"/>
      <c r="C31" s="63">
        <f>SUM(C11:C30)</f>
        <v>10622273.91</v>
      </c>
      <c r="D31" s="64">
        <f>SUM(D8:D30)</f>
        <v>153912.84</v>
      </c>
      <c r="E31" s="65"/>
      <c r="F31" s="65"/>
      <c r="G31" s="65"/>
      <c r="H31" s="63" t="s">
        <v>65</v>
      </c>
      <c r="I31" s="85">
        <f t="shared" ref="I31:L31" si="0">SUM(I11:I30)</f>
        <v>213646</v>
      </c>
      <c r="J31" s="65"/>
      <c r="K31" s="85">
        <f t="shared" si="0"/>
        <v>171061.96</v>
      </c>
      <c r="L31" s="85">
        <f t="shared" si="0"/>
        <v>6900</v>
      </c>
      <c r="M31" s="63" t="s">
        <v>65</v>
      </c>
      <c r="N31" s="85">
        <f>SUM(N11:N24)</f>
        <v>0</v>
      </c>
      <c r="O31" s="63" t="s">
        <v>65</v>
      </c>
      <c r="P31" s="63" t="s">
        <v>65</v>
      </c>
      <c r="Q31" s="63"/>
      <c r="R31" s="63"/>
      <c r="S31" s="85">
        <f>SUM(S8:S30)</f>
        <v>10384578.79</v>
      </c>
      <c r="T31" s="114">
        <f>D31+C31-S31-I31-K31-L31-N31</f>
        <v>9.02218744158745e-10</v>
      </c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66" t="s">
        <v>66</v>
      </c>
      <c r="B32" s="66"/>
      <c r="C32" s="66" t="s">
        <v>67</v>
      </c>
      <c r="D32" s="66"/>
      <c r="E32" s="66"/>
      <c r="F32" s="67">
        <f>N32-F33</f>
        <v>292078.79</v>
      </c>
      <c r="G32" s="68"/>
      <c r="H32" s="69" t="s">
        <v>68</v>
      </c>
      <c r="I32" s="91"/>
      <c r="J32" s="91"/>
      <c r="K32" s="91"/>
      <c r="L32" s="92"/>
      <c r="M32" s="66" t="s">
        <v>69</v>
      </c>
      <c r="N32" s="93">
        <v>292078.79</v>
      </c>
      <c r="O32" s="94"/>
      <c r="P32" s="94"/>
      <c r="Q32" s="94"/>
      <c r="R32" s="94"/>
      <c r="S32" s="94"/>
      <c r="T32" s="11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0" customHeight="1" spans="1:16384">
      <c r="A33" s="66"/>
      <c r="B33" s="66"/>
      <c r="C33" s="66" t="s">
        <v>70</v>
      </c>
      <c r="D33" s="66"/>
      <c r="E33" s="66"/>
      <c r="F33" s="67">
        <v>0</v>
      </c>
      <c r="G33" s="68"/>
      <c r="H33" s="70"/>
      <c r="I33" s="95"/>
      <c r="J33" s="95"/>
      <c r="K33" s="95"/>
      <c r="L33" s="96"/>
      <c r="M33" s="66" t="s">
        <v>71</v>
      </c>
      <c r="N33" s="97">
        <f>N32</f>
        <v>292078.79</v>
      </c>
      <c r="O33" s="98"/>
      <c r="P33" s="98"/>
      <c r="Q33" s="98"/>
      <c r="R33" s="98"/>
      <c r="S33" s="98"/>
      <c r="T33" s="116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N37" s="1">
        <v>2831.4</v>
      </c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N38" s="1">
        <v>17853.6</v>
      </c>
      <c r="Q38" s="1">
        <f>S27-D27</f>
        <v>1749492.16</v>
      </c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71"/>
      <c r="E39" s="3"/>
      <c r="F39" s="3"/>
      <c r="G39" s="3"/>
      <c r="I39" s="3"/>
      <c r="J39" s="3"/>
      <c r="L39" s="3"/>
      <c r="N39" s="1">
        <v>19422.84</v>
      </c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S5:S7"/>
    <mergeCell ref="T5:T7"/>
    <mergeCell ref="A32:B33"/>
    <mergeCell ref="H32:L3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第2次</vt:lpstr>
      <vt:lpstr>第3次</vt:lpstr>
      <vt:lpstr>2-1</vt:lpstr>
      <vt:lpstr>第4次</vt:lpstr>
      <vt:lpstr>5-1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2021-12-29T05:01:26Z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4F98FBE39F3A48089CF9C8AB38876CA8</vt:lpwstr>
  </property>
</Properties>
</file>