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1次" sheetId="1" r:id="rId1"/>
    <sheet name="2" sheetId="3" r:id="rId2"/>
    <sheet name="9679  县道骑河路骑虎至古耳段路面改造工程-1" sheetId="2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K19" authorId="0">
      <text>
        <r>
          <rPr>
            <sz val="9"/>
            <rFont val="宋体"/>
            <charset val="134"/>
          </rPr>
          <t>Administrator:
扣除税金</t>
        </r>
      </text>
    </comment>
    <comment ref="D28" authorId="0">
      <text>
        <r>
          <rPr>
            <sz val="9"/>
            <rFont val="宋体"/>
            <charset val="134"/>
          </rPr>
          <t>Administrator:
退前期垫付周转金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19" authorId="0">
      <text>
        <r>
          <rPr>
            <sz val="9"/>
            <rFont val="宋体"/>
            <charset val="134"/>
          </rPr>
          <t>Administrator:
扣除税金</t>
        </r>
      </text>
    </comment>
    <comment ref="D28" authorId="0">
      <text>
        <r>
          <rPr>
            <sz val="9"/>
            <rFont val="宋体"/>
            <charset val="134"/>
          </rPr>
          <t>Administrator:
退前期垫付周转金</t>
        </r>
      </text>
    </comment>
  </commentList>
</comments>
</file>

<file path=xl/sharedStrings.xml><?xml version="1.0" encoding="utf-8"?>
<sst xmlns="http://schemas.openxmlformats.org/spreadsheetml/2006/main" count="313" uniqueCount="130">
  <si>
    <t xml:space="preserve">工程款支付证书 </t>
  </si>
  <si>
    <t>工程名称</t>
  </si>
  <si>
    <t>县道骑河路骑虎至古耳段路面改造工程</t>
  </si>
  <si>
    <t>建设单位</t>
  </si>
  <si>
    <t>仁寿县鑫诚建设开发有限公司</t>
  </si>
  <si>
    <t>ERP编号</t>
  </si>
  <si>
    <t>档案编号</t>
  </si>
  <si>
    <t>CD2018-027</t>
  </si>
  <si>
    <t>合同金额</t>
  </si>
  <si>
    <t>中标时间</t>
  </si>
  <si>
    <t>2018.5.11</t>
  </si>
  <si>
    <t>已提供工程资料</t>
  </si>
  <si>
    <t>中标通知书、施工合同</t>
  </si>
  <si>
    <t>保存地址</t>
  </si>
  <si>
    <t>庐江</t>
  </si>
  <si>
    <t>责任单位</t>
  </si>
  <si>
    <t>西部大区-四川</t>
  </si>
  <si>
    <t>决算金额</t>
  </si>
  <si>
    <t>决算时间</t>
  </si>
  <si>
    <t>项目部印章</t>
  </si>
  <si>
    <t>有</t>
  </si>
  <si>
    <t>施工人</t>
  </si>
  <si>
    <t>李俊强15283780606</t>
  </si>
  <si>
    <t>区域责任人</t>
  </si>
  <si>
    <t>刘中柱</t>
  </si>
  <si>
    <t>省办负责人</t>
  </si>
  <si>
    <t>吴庆全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</si>
  <si>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</si>
  <si>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</si>
  <si>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</si>
  <si>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</si>
  <si>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</si>
  <si>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</si>
  <si>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</si>
  <si>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</si>
  <si>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</si>
  <si>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</si>
  <si>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</si>
  <si>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</si>
  <si>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</si>
  <si>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</si>
  <si>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</si>
  <si>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</si>
  <si>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</si>
  <si>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</si>
  <si>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</si>
  <si>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</si>
  <si>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</si>
  <si>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</si>
  <si>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</si>
  <si>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</si>
  <si>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</si>
  <si>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</si>
  <si>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</si>
  <si>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工行</t>
  </si>
  <si>
    <t>2313398139100162826</t>
  </si>
  <si>
    <t>成本票提供不足，预留17000000元，余款支付</t>
  </si>
  <si>
    <t>孙建报销招待费2600及外经证500元。税金及其他费用已交</t>
  </si>
  <si>
    <t>退还暂扣费用</t>
  </si>
  <si>
    <t>费用已交</t>
  </si>
  <si>
    <r>
      <rPr>
        <sz val="9"/>
        <color rgb="FFFF0000"/>
        <rFont val="宋体"/>
        <charset val="134"/>
      </rPr>
      <t>2</t>
    </r>
    <r>
      <rPr>
        <sz val="9"/>
        <color rgb="FFFF0000"/>
        <rFont val="宋体"/>
        <charset val="134"/>
      </rPr>
      <t>313398139100162826</t>
    </r>
  </si>
  <si>
    <t>前期代打</t>
  </si>
  <si>
    <t>中行</t>
  </si>
  <si>
    <t>累计付款</t>
  </si>
  <si>
    <t>工行（材料款退回）</t>
  </si>
  <si>
    <t>前期累计支付</t>
  </si>
  <si>
    <t>公司借款（已预交一个月利息）</t>
  </si>
  <si>
    <t>乐山市和盛建设工程有限公司</t>
  </si>
  <si>
    <t>1.20日借款扣除</t>
  </si>
  <si>
    <t>合作人已转</t>
  </si>
  <si>
    <t>外经证费用</t>
  </si>
  <si>
    <t>四川畅仪能工程测试技术有限责任公司</t>
  </si>
  <si>
    <t>成都富升美佳商贸有限公司</t>
  </si>
  <si>
    <t>仁寿县富加镇勇刚建材经营部</t>
  </si>
  <si>
    <t>仁寿县康隆建材有限公司</t>
  </si>
  <si>
    <t>四川春吉建筑劳务有限公司</t>
  </si>
  <si>
    <t>建行（退还周转金）</t>
  </si>
  <si>
    <t>6217003810051284365</t>
  </si>
  <si>
    <t>划扣增值税及附加、水利金427416元至基本户</t>
  </si>
  <si>
    <t>章罗燕</t>
  </si>
  <si>
    <t>李俊强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</si>
  <si>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</si>
  <si>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</si>
  <si>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</si>
  <si>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</si>
  <si>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</si>
  <si>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</si>
  <si>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</si>
  <si>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</si>
  <si>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肆佰零陆万玖仟捌佰柒拾捌元贰角伍分元</t>
  </si>
  <si>
    <t>中标通知书、施工合同、内部承包协议、交竣工、审计</t>
  </si>
  <si>
    <t>合作人转公司</t>
  </si>
  <si>
    <r>
      <rPr>
        <b/>
        <sz val="14"/>
        <color rgb="FFFF0000"/>
        <rFont val="宋体"/>
        <charset val="134"/>
      </rPr>
      <t xml:space="preserve">分、子公司  </t>
    </r>
    <r>
      <rPr>
        <b/>
        <sz val="14"/>
        <color rgb="FF7030A0"/>
        <rFont val="宋体"/>
        <charset val="134"/>
      </rPr>
      <t>专户</t>
    </r>
    <r>
      <rPr>
        <b/>
        <sz val="14"/>
        <color rgb="FFFF000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工程款支付证书 </t>
    </r>
  </si>
  <si>
    <t>中标日期</t>
  </si>
  <si>
    <t>已供       工程资料</t>
  </si>
  <si>
    <t>中标通知书、合同、项目投资协议</t>
  </si>
  <si>
    <t>四川公司吴庆全18681352577</t>
  </si>
  <si>
    <t>竣工日期</t>
  </si>
  <si>
    <t xml:space="preserve">合肥 </t>
  </si>
  <si>
    <t>责任人</t>
  </si>
  <si>
    <t>工程款到账</t>
  </si>
  <si>
    <t>工程收费结算（应收）</t>
  </si>
  <si>
    <t>工程费用收取（已收）</t>
  </si>
  <si>
    <t>剩余可供分配金额</t>
  </si>
  <si>
    <t>账户</t>
  </si>
  <si>
    <t>管理费0.5%</t>
  </si>
  <si>
    <t>项目费用</t>
  </si>
  <si>
    <t>费用备注</t>
  </si>
  <si>
    <t>预留金额</t>
  </si>
  <si>
    <t>可支付金额</t>
  </si>
  <si>
    <t>专户</t>
  </si>
  <si>
    <t>1、成本票提供不足，预留17000000元，余款支付</t>
  </si>
  <si>
    <t>本次</t>
  </si>
  <si>
    <t>退之前预留金1700000元；1、暂扣企税101475元；2、暂扣水利基金10450元，暂扣增值税及附加470730元，暂扣企税（1.6%）278643元。</t>
  </si>
  <si>
    <t>退</t>
  </si>
  <si>
    <t>补交12月14日税金费</t>
  </si>
  <si>
    <t>交1月14日税金费</t>
  </si>
  <si>
    <t>1、退18年12月24日暂扣企税101475元、暂扣项目管理费用759823元；2、应交2018年6月19日孙健报销招待费2600元，应交2018年11月15日办理外经证费用500元；3、应补交18年12月24日水利基金10450元，增值税及附加470730元，企税（0.6%）104491元；4、交19年1月14日水利基金5828元，增值税及附加131996元，企税（0.6%）58272元。以上应交费用都以交公司曹飞燕账户。</t>
  </si>
  <si>
    <t>1、应收管理费34593元；2、应收企税（0.6%）38084元，应收水利基金3809元；以上费用都已交公司曹飞燕账户。</t>
  </si>
  <si>
    <t>1、应收管理费15000元；2、应收企税（0.6%）40337元，应收水利基金4034元；以上费用都已交公司孙圣超账户。</t>
  </si>
  <si>
    <t>本次结算   金额</t>
  </si>
  <si>
    <t>申请部门
意见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</si>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</sst>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/m/d;@"/>
    <numFmt numFmtId="179" formatCode="m/d;@"/>
    <numFmt numFmtId="180" formatCode="0_ "/>
    <numFmt numFmtId="181" formatCode="yyyy&quot;年&quot;m&quot;月&quot;d&quot;日&quot;;@"/>
    <numFmt numFmtId="182" formatCode="0.0%"/>
    <numFmt numFmtId="183" formatCode="0.0_ "/>
    <numFmt numFmtId="184" formatCode="0.00_ "/>
    <numFmt numFmtId="185" formatCode="0.00_);[Red]\(0.00\)"/>
    <numFmt numFmtId="186" formatCode="[DBNum2][$RMB]General;[Red][DBNum2][$RMB]General"/>
  </numFmts>
  <fonts count="44">
    <font>
      <sz val="11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7030A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9" borderId="16" applyNumberFormat="0" applyAlignment="0" applyProtection="0">
      <alignment vertical="center"/>
    </xf>
    <xf numFmtId="44" fontId="19" fillId="0" borderId="0">
      <protection locked="0"/>
    </xf>
    <xf numFmtId="41" fontId="2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0" borderId="1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9" fillId="0" borderId="0">
      <protection locked="0"/>
    </xf>
    <xf numFmtId="0" fontId="30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8" fillId="27" borderId="2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0">
      <protection locked="0"/>
    </xf>
  </cellStyleXfs>
  <cellXfs count="228">
    <xf numFmtId="0" fontId="0" fillId="0" borderId="0" xfId="0">
      <alignment vertical="center"/>
    </xf>
    <xf numFmtId="0" fontId="1" fillId="0" borderId="1" xfId="50" applyFont="1" applyFill="1" applyBorder="1" applyAlignment="1" applyProtection="1">
      <alignment horizontal="center" vertical="top"/>
    </xf>
    <xf numFmtId="0" fontId="2" fillId="0" borderId="1" xfId="50" applyFont="1" applyFill="1" applyBorder="1" applyAlignment="1" applyProtection="1">
      <alignment horizontal="center" vertical="top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shrinkToFit="1"/>
    </xf>
    <xf numFmtId="0" fontId="4" fillId="0" borderId="4" xfId="50" applyFont="1" applyFill="1" applyBorder="1" applyAlignment="1" applyProtection="1">
      <alignment horizontal="center" vertical="center" shrinkToFit="1"/>
    </xf>
    <xf numFmtId="0" fontId="4" fillId="0" borderId="3" xfId="50" applyFont="1" applyFill="1" applyBorder="1" applyAlignment="1" applyProtection="1">
      <alignment horizontal="center" vertical="center" shrinkToFi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177" fontId="5" fillId="0" borderId="3" xfId="50" applyNumberFormat="1" applyFont="1" applyFill="1" applyBorder="1" applyAlignment="1" applyProtection="1">
      <alignment horizontal="center" vertical="center" wrapText="1"/>
    </xf>
    <xf numFmtId="177" fontId="3" fillId="0" borderId="5" xfId="50" applyNumberFormat="1" applyFont="1" applyFill="1" applyBorder="1" applyAlignment="1" applyProtection="1">
      <alignment horizontal="center" vertical="center" wrapText="1"/>
    </xf>
    <xf numFmtId="176" fontId="6" fillId="0" borderId="2" xfId="50" applyNumberFormat="1" applyFont="1" applyFill="1" applyBorder="1" applyAlignment="1" applyProtection="1">
      <alignment horizontal="center" vertical="center" wrapText="1"/>
    </xf>
    <xf numFmtId="0" fontId="3" fillId="2" borderId="6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left" vertical="top" wrapText="1"/>
    </xf>
    <xf numFmtId="177" fontId="7" fillId="0" borderId="2" xfId="50" applyNumberFormat="1" applyFont="1" applyFill="1" applyBorder="1" applyAlignment="1" applyProtection="1">
      <alignment horizontal="right" vertical="center" wrapText="1"/>
    </xf>
    <xf numFmtId="177" fontId="7" fillId="0" borderId="3" xfId="50" applyNumberFormat="1" applyFont="1" applyFill="1" applyBorder="1" applyAlignment="1" applyProtection="1">
      <alignment horizontal="right" vertical="center" wrapText="1"/>
    </xf>
    <xf numFmtId="176" fontId="7" fillId="0" borderId="2" xfId="50" applyNumberFormat="1" applyFont="1" applyFill="1" applyBorder="1" applyAlignment="1" applyProtection="1">
      <alignment horizontal="center" vertical="center" wrapText="1"/>
    </xf>
    <xf numFmtId="0" fontId="3" fillId="2" borderId="7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178" fontId="3" fillId="0" borderId="5" xfId="50" applyNumberFormat="1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177" fontId="3" fillId="0" borderId="2" xfId="50" applyNumberFormat="1" applyFont="1" applyFill="1" applyBorder="1" applyAlignment="1" applyProtection="1">
      <alignment horizontal="center" vertical="center" wrapText="1"/>
    </xf>
    <xf numFmtId="0" fontId="7" fillId="2" borderId="6" xfId="50" applyFont="1" applyFill="1" applyBorder="1" applyAlignment="1" applyProtection="1">
      <alignment horizontal="center" vertical="center" wrapText="1"/>
    </xf>
    <xf numFmtId="178" fontId="7" fillId="2" borderId="5" xfId="50" applyNumberFormat="1" applyFont="1" applyFill="1" applyBorder="1" applyAlignment="1" applyProtection="1">
      <alignment horizontal="center" vertical="center" shrinkToFit="1"/>
    </xf>
    <xf numFmtId="14" fontId="7" fillId="2" borderId="5" xfId="50" applyNumberFormat="1" applyFont="1" applyFill="1" applyBorder="1" applyAlignment="1" applyProtection="1">
      <alignment horizontal="center" vertical="center" wrapText="1"/>
    </xf>
    <xf numFmtId="177" fontId="7" fillId="2" borderId="5" xfId="50" applyNumberFormat="1" applyFont="1" applyFill="1" applyBorder="1" applyAlignment="1" applyProtection="1">
      <alignment horizontal="right" vertical="center" shrinkToFit="1"/>
    </xf>
    <xf numFmtId="179" fontId="7" fillId="2" borderId="5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left" vertical="center" wrapText="1"/>
    </xf>
    <xf numFmtId="0" fontId="7" fillId="2" borderId="4" xfId="50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center" vertical="center" wrapText="1"/>
    </xf>
    <xf numFmtId="179" fontId="7" fillId="2" borderId="2" xfId="50" applyNumberFormat="1" applyFont="1" applyFill="1" applyBorder="1" applyAlignment="1" applyProtection="1">
      <alignment vertical="center" wrapText="1"/>
    </xf>
    <xf numFmtId="177" fontId="7" fillId="3" borderId="5" xfId="50" applyNumberFormat="1" applyFont="1" applyFill="1" applyBorder="1" applyAlignment="1" applyProtection="1">
      <alignment horizontal="right" vertical="center" shrinkToFit="1"/>
    </xf>
    <xf numFmtId="178" fontId="7" fillId="2" borderId="6" xfId="50" applyNumberFormat="1" applyFont="1" applyFill="1" applyBorder="1" applyAlignment="1" applyProtection="1">
      <alignment horizontal="center" vertical="center" shrinkToFit="1"/>
    </xf>
    <xf numFmtId="14" fontId="7" fillId="2" borderId="6" xfId="50" applyNumberFormat="1" applyFont="1" applyFill="1" applyBorder="1" applyAlignment="1" applyProtection="1">
      <alignment horizontal="center" vertical="center" wrapText="1"/>
    </xf>
    <xf numFmtId="177" fontId="7" fillId="2" borderId="6" xfId="50" applyNumberFormat="1" applyFont="1" applyFill="1" applyBorder="1" applyAlignment="1" applyProtection="1">
      <alignment horizontal="center" vertical="center" shrinkToFit="1"/>
    </xf>
    <xf numFmtId="179" fontId="7" fillId="2" borderId="8" xfId="50" applyNumberFormat="1" applyFont="1" applyFill="1" applyBorder="1" applyAlignment="1" applyProtection="1">
      <alignment horizontal="center" vertical="center" wrapText="1"/>
    </xf>
    <xf numFmtId="0" fontId="7" fillId="2" borderId="7" xfId="50" applyFont="1" applyFill="1" applyBorder="1" applyAlignment="1" applyProtection="1">
      <alignment horizontal="center" vertical="center" wrapText="1"/>
    </xf>
    <xf numFmtId="178" fontId="7" fillId="2" borderId="7" xfId="50" applyNumberFormat="1" applyFont="1" applyFill="1" applyBorder="1" applyAlignment="1" applyProtection="1">
      <alignment horizontal="center" vertical="center" shrinkToFit="1"/>
    </xf>
    <xf numFmtId="14" fontId="7" fillId="2" borderId="7" xfId="50" applyNumberFormat="1" applyFont="1" applyFill="1" applyBorder="1" applyAlignment="1" applyProtection="1">
      <alignment horizontal="center" vertical="center" wrapText="1"/>
    </xf>
    <xf numFmtId="177" fontId="7" fillId="2" borderId="7" xfId="50" applyNumberFormat="1" applyFont="1" applyFill="1" applyBorder="1" applyAlignment="1" applyProtection="1">
      <alignment horizontal="center" vertical="center" shrinkToFit="1"/>
    </xf>
    <xf numFmtId="179" fontId="7" fillId="2" borderId="9" xfId="5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left" vertical="center" wrapText="1"/>
    </xf>
    <xf numFmtId="0" fontId="8" fillId="2" borderId="4" xfId="50" applyFont="1" applyFill="1" applyBorder="1" applyAlignment="1" applyProtection="1">
      <alignment horizontal="left" vertical="center" wrapText="1"/>
    </xf>
    <xf numFmtId="177" fontId="7" fillId="2" borderId="6" xfId="50" applyNumberFormat="1" applyFont="1" applyFill="1" applyBorder="1" applyAlignment="1" applyProtection="1">
      <alignment horizontal="right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0" fontId="7" fillId="2" borderId="10" xfId="50" applyFont="1" applyFill="1" applyBorder="1" applyAlignment="1" applyProtection="1">
      <alignment horizontal="center" vertical="center" wrapText="1"/>
    </xf>
    <xf numFmtId="178" fontId="7" fillId="2" borderId="10" xfId="50" applyNumberFormat="1" applyFont="1" applyFill="1" applyBorder="1" applyAlignment="1" applyProtection="1">
      <alignment horizontal="center" vertical="center" shrinkToFit="1"/>
    </xf>
    <xf numFmtId="177" fontId="7" fillId="2" borderId="10" xfId="50" applyNumberFormat="1" applyFont="1" applyFill="1" applyBorder="1" applyAlignment="1" applyProtection="1">
      <alignment horizontal="center" vertical="center" shrinkToFit="1"/>
    </xf>
    <xf numFmtId="179" fontId="7" fillId="2" borderId="6" xfId="50" applyNumberFormat="1" applyFont="1" applyFill="1" applyBorder="1" applyAlignment="1" applyProtection="1">
      <alignment horizontal="center" vertical="center" wrapText="1"/>
    </xf>
    <xf numFmtId="177" fontId="7" fillId="3" borderId="10" xfId="50" applyNumberFormat="1" applyFont="1" applyFill="1" applyBorder="1" applyAlignment="1" applyProtection="1">
      <alignment horizontal="center" vertical="center" shrinkToFit="1"/>
    </xf>
    <xf numFmtId="179" fontId="7" fillId="2" borderId="10" xfId="50" applyNumberFormat="1" applyFont="1" applyFill="1" applyBorder="1" applyAlignment="1" applyProtection="1">
      <alignment horizontal="center" vertical="center" wrapText="1"/>
    </xf>
    <xf numFmtId="179" fontId="8" fillId="2" borderId="6" xfId="50" applyNumberFormat="1" applyFont="1" applyFill="1" applyBorder="1" applyAlignment="1" applyProtection="1">
      <alignment horizontal="center" vertical="center" wrapText="1"/>
    </xf>
    <xf numFmtId="179" fontId="8" fillId="2" borderId="7" xfId="50" applyNumberFormat="1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8" xfId="50" applyFont="1" applyFill="1" applyBorder="1" applyAlignment="1" applyProtection="1">
      <alignment vertical="center" wrapText="1"/>
    </xf>
    <xf numFmtId="0" fontId="8" fillId="2" borderId="6" xfId="50" applyFont="1" applyFill="1" applyBorder="1" applyAlignment="1" applyProtection="1">
      <alignment vertical="center" wrapText="1"/>
    </xf>
    <xf numFmtId="14" fontId="7" fillId="2" borderId="10" xfId="50" applyNumberFormat="1" applyFont="1" applyFill="1" applyBorder="1" applyAlignment="1" applyProtection="1">
      <alignment horizontal="center" vertical="center" wrapText="1"/>
    </xf>
    <xf numFmtId="177" fontId="7" fillId="2" borderId="7" xfId="50" applyNumberFormat="1" applyFont="1" applyFill="1" applyBorder="1" applyAlignment="1" applyProtection="1">
      <alignment horizontal="right" vertical="center" shrinkToFit="1"/>
    </xf>
    <xf numFmtId="177" fontId="7" fillId="2" borderId="5" xfId="50" applyNumberFormat="1" applyFont="1" applyFill="1" applyBorder="1" applyAlignment="1" applyProtection="1">
      <alignment horizontal="center" vertical="center" shrinkToFi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7" fontId="6" fillId="3" borderId="5" xfId="50" applyNumberFormat="1" applyFont="1" applyFill="1" applyBorder="1" applyAlignment="1" applyProtection="1">
      <alignment horizontal="right" vertical="center" shrinkToFit="1"/>
    </xf>
    <xf numFmtId="0" fontId="6" fillId="2" borderId="6" xfId="50" applyFont="1" applyFill="1" applyBorder="1" applyAlignment="1" applyProtection="1">
      <alignment horizontal="center" vertical="center" wrapText="1"/>
    </xf>
    <xf numFmtId="178" fontId="6" fillId="2" borderId="10" xfId="50" applyNumberFormat="1" applyFont="1" applyFill="1" applyBorder="1" applyAlignment="1" applyProtection="1">
      <alignment horizontal="center" vertical="center" shrinkToFit="1"/>
    </xf>
    <xf numFmtId="14" fontId="6" fillId="2" borderId="10" xfId="50" applyNumberFormat="1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177" fontId="6" fillId="3" borderId="6" xfId="50" applyNumberFormat="1" applyFont="1" applyFill="1" applyBorder="1" applyAlignment="1" applyProtection="1">
      <alignment horizontal="center" vertical="center" shrinkToFit="1"/>
    </xf>
    <xf numFmtId="0" fontId="6" fillId="2" borderId="7" xfId="50" applyFont="1" applyFill="1" applyBorder="1" applyAlignment="1" applyProtection="1">
      <alignment horizontal="center" vertical="center" wrapText="1"/>
    </xf>
    <xf numFmtId="178" fontId="6" fillId="2" borderId="7" xfId="50" applyNumberFormat="1" applyFont="1" applyFill="1" applyBorder="1" applyAlignment="1" applyProtection="1">
      <alignment horizontal="center" vertical="center" shrinkToFit="1"/>
    </xf>
    <xf numFmtId="14" fontId="6" fillId="2" borderId="7" xfId="50" applyNumberFormat="1" applyFont="1" applyFill="1" applyBorder="1" applyAlignment="1" applyProtection="1">
      <alignment horizontal="center" vertical="center" wrapText="1"/>
    </xf>
    <xf numFmtId="177" fontId="6" fillId="3" borderId="7" xfId="50" applyNumberFormat="1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left" vertical="center" wrapText="1"/>
    </xf>
    <xf numFmtId="0" fontId="6" fillId="2" borderId="4" xfId="50" applyFont="1" applyFill="1" applyBorder="1" applyAlignment="1" applyProtection="1">
      <alignment horizontal="left" vertical="center" wrapText="1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</xf>
    <xf numFmtId="0" fontId="7" fillId="3" borderId="6" xfId="50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right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0" fontId="3" fillId="0" borderId="5" xfId="50" applyFont="1" applyFill="1" applyBorder="1" applyAlignment="1" applyProtection="1">
      <alignment horizontal="center" vertical="center"/>
    </xf>
    <xf numFmtId="0" fontId="10" fillId="3" borderId="2" xfId="50" applyFont="1" applyFill="1" applyBorder="1" applyAlignment="1" applyProtection="1">
      <alignment horizontal="center" vertical="center" shrinkToFit="1"/>
    </xf>
    <xf numFmtId="0" fontId="10" fillId="3" borderId="4" xfId="50" applyFont="1" applyFill="1" applyBorder="1" applyAlignment="1" applyProtection="1">
      <alignment horizontal="center" vertical="center" shrinkToFit="1"/>
    </xf>
    <xf numFmtId="0" fontId="10" fillId="3" borderId="3" xfId="50" applyFont="1" applyFill="1" applyBorder="1" applyAlignment="1" applyProtection="1">
      <alignment horizontal="center" vertical="center" shrinkToFit="1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5" xfId="50" applyFont="1" applyFill="1" applyBorder="1" applyAlignment="1" applyProtection="1">
      <alignment horizontal="center" vertical="center" wrapText="1"/>
    </xf>
    <xf numFmtId="180" fontId="5" fillId="0" borderId="5" xfId="8" applyNumberFormat="1" applyFont="1" applyFill="1" applyBorder="1" applyAlignment="1">
      <alignment horizontal="center" vertical="center"/>
    </xf>
    <xf numFmtId="177" fontId="3" fillId="0" borderId="5" xfId="50" applyNumberFormat="1" applyFont="1" applyFill="1" applyBorder="1" applyAlignment="1" applyProtection="1">
      <alignment horizontal="center" vertical="center" shrinkToFit="1"/>
    </xf>
    <xf numFmtId="177" fontId="5" fillId="0" borderId="5" xfId="50" applyNumberFormat="1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left" vertical="top" wrapText="1"/>
    </xf>
    <xf numFmtId="0" fontId="11" fillId="2" borderId="5" xfId="50" applyFont="1" applyFill="1" applyBorder="1" applyAlignment="1" applyProtection="1">
      <alignment horizontal="center" vertical="center" wrapText="1"/>
    </xf>
    <xf numFmtId="0" fontId="12" fillId="0" borderId="5" xfId="50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left" vertical="top" wrapText="1"/>
    </xf>
    <xf numFmtId="177" fontId="12" fillId="0" borderId="5" xfId="50" applyNumberFormat="1" applyFont="1" applyFill="1" applyBorder="1" applyAlignment="1" applyProtection="1">
      <alignment horizontal="center" vertical="center" wrapText="1"/>
    </xf>
    <xf numFmtId="177" fontId="3" fillId="0" borderId="3" xfId="50" applyNumberFormat="1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left" vertical="center" wrapText="1"/>
    </xf>
    <xf numFmtId="0" fontId="7" fillId="0" borderId="0" xfId="50" applyFont="1" applyFill="1" applyBorder="1" applyAlignment="1" applyProtection="1">
      <alignment horizontal="center" vertical="center"/>
    </xf>
    <xf numFmtId="0" fontId="8" fillId="2" borderId="3" xfId="50" applyFont="1" applyFill="1" applyBorder="1" applyAlignment="1" applyProtection="1">
      <alignment horizontal="left" vertical="center" wrapText="1"/>
    </xf>
    <xf numFmtId="179" fontId="7" fillId="2" borderId="12" xfId="50" applyNumberFormat="1" applyFont="1" applyFill="1" applyBorder="1" applyAlignment="1" applyProtection="1">
      <alignment horizontal="center" vertical="center" wrapText="1"/>
    </xf>
    <xf numFmtId="177" fontId="7" fillId="2" borderId="10" xfId="50" applyNumberFormat="1" applyFont="1" applyFill="1" applyBorder="1" applyAlignment="1" applyProtection="1">
      <alignment vertical="center" shrinkToFit="1"/>
    </xf>
    <xf numFmtId="179" fontId="7" fillId="2" borderId="7" xfId="50" applyNumberFormat="1" applyFont="1" applyFill="1" applyBorder="1" applyAlignment="1" applyProtection="1">
      <alignment horizontal="center" vertical="center" wrapText="1"/>
    </xf>
    <xf numFmtId="179" fontId="6" fillId="2" borderId="5" xfId="50" applyNumberFormat="1" applyFont="1" applyFill="1" applyBorder="1" applyAlignment="1" applyProtection="1">
      <alignment horizontal="center" vertical="center" wrapText="1"/>
    </xf>
    <xf numFmtId="177" fontId="6" fillId="2" borderId="5" xfId="50" applyNumberFormat="1" applyFont="1" applyFill="1" applyBorder="1" applyAlignment="1" applyProtection="1">
      <alignment horizontal="right" vertical="center" shrinkToFit="1"/>
    </xf>
    <xf numFmtId="179" fontId="6" fillId="2" borderId="6" xfId="50" applyNumberFormat="1" applyFont="1" applyFill="1" applyBorder="1" applyAlignment="1" applyProtection="1">
      <alignment horizontal="center" vertical="center" wrapText="1"/>
    </xf>
    <xf numFmtId="177" fontId="6" fillId="2" borderId="6" xfId="50" applyNumberFormat="1" applyFont="1" applyFill="1" applyBorder="1" applyAlignment="1" applyProtection="1">
      <alignment horizontal="center" vertical="center" shrinkToFit="1"/>
    </xf>
    <xf numFmtId="179" fontId="6" fillId="2" borderId="7" xfId="50" applyNumberFormat="1" applyFont="1" applyFill="1" applyBorder="1" applyAlignment="1" applyProtection="1">
      <alignment horizontal="center" vertical="center" wrapText="1"/>
    </xf>
    <xf numFmtId="177" fontId="6" fillId="2" borderId="7" xfId="50" applyNumberFormat="1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left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0" fontId="7" fillId="0" borderId="5" xfId="50" applyFont="1" applyFill="1" applyBorder="1" applyAlignment="1" applyProtection="1">
      <alignment horizontal="center" vertical="top" wrapText="1"/>
    </xf>
    <xf numFmtId="0" fontId="7" fillId="4" borderId="0" xfId="50" applyFont="1" applyFill="1" applyBorder="1" applyAlignment="1" applyProtection="1">
      <alignment horizontal="center" vertical="center"/>
    </xf>
    <xf numFmtId="178" fontId="7" fillId="4" borderId="0" xfId="50" applyNumberFormat="1" applyFont="1" applyFill="1" applyBorder="1" applyAlignment="1" applyProtection="1">
      <alignment horizontal="center" vertical="center"/>
    </xf>
    <xf numFmtId="177" fontId="7" fillId="4" borderId="0" xfId="50" applyNumberFormat="1" applyFont="1" applyFill="1" applyBorder="1" applyAlignment="1" applyProtection="1">
      <alignment horizontal="center" vertical="center"/>
    </xf>
    <xf numFmtId="0" fontId="13" fillId="4" borderId="1" xfId="50" applyFont="1" applyFill="1" applyBorder="1" applyAlignment="1" applyProtection="1">
      <alignment horizontal="center" vertical="center"/>
    </xf>
    <xf numFmtId="0" fontId="3" fillId="4" borderId="5" xfId="50" applyFont="1" applyFill="1" applyBorder="1" applyAlignment="1" applyProtection="1">
      <alignment horizontal="center" vertical="center" wrapText="1"/>
    </xf>
    <xf numFmtId="0" fontId="14" fillId="4" borderId="5" xfId="50" applyFont="1" applyFill="1" applyBorder="1" applyAlignment="1" applyProtection="1">
      <alignment horizontal="center" vertical="center" shrinkToFit="1"/>
    </xf>
    <xf numFmtId="0" fontId="14" fillId="4" borderId="2" xfId="50" applyFont="1" applyFill="1" applyBorder="1" applyAlignment="1" applyProtection="1">
      <alignment horizontal="center" vertical="center" shrinkToFit="1"/>
    </xf>
    <xf numFmtId="177" fontId="3" fillId="4" borderId="5" xfId="50" applyNumberFormat="1" applyFont="1" applyFill="1" applyBorder="1" applyAlignment="1" applyProtection="1">
      <alignment horizontal="center" vertical="center" wrapText="1"/>
    </xf>
    <xf numFmtId="181" fontId="3" fillId="4" borderId="3" xfId="50" applyNumberFormat="1" applyFont="1" applyFill="1" applyBorder="1" applyAlignment="1" applyProtection="1">
      <alignment horizontal="center" vertical="center" wrapText="1"/>
    </xf>
    <xf numFmtId="177" fontId="7" fillId="4" borderId="2" xfId="50" applyNumberFormat="1" applyFont="1" applyFill="1" applyBorder="1" applyAlignment="1" applyProtection="1">
      <alignment horizontal="center" vertical="center" wrapText="1"/>
    </xf>
    <xf numFmtId="177" fontId="7" fillId="4" borderId="4" xfId="50" applyNumberFormat="1" applyFont="1" applyFill="1" applyBorder="1" applyAlignment="1" applyProtection="1">
      <alignment horizontal="center" vertical="center" wrapText="1"/>
    </xf>
    <xf numFmtId="177" fontId="7" fillId="4" borderId="3" xfId="50" applyNumberFormat="1" applyFont="1" applyFill="1" applyBorder="1" applyAlignment="1" applyProtection="1">
      <alignment horizontal="center" vertical="center" wrapText="1"/>
    </xf>
    <xf numFmtId="0" fontId="3" fillId="5" borderId="2" xfId="50" applyFont="1" applyFill="1" applyBorder="1" applyAlignment="1" applyProtection="1">
      <alignment horizontal="center" vertical="center" wrapText="1"/>
    </xf>
    <xf numFmtId="0" fontId="3" fillId="5" borderId="4" xfId="50" applyFont="1" applyFill="1" applyBorder="1" applyAlignment="1" applyProtection="1">
      <alignment horizontal="center" vertical="center" wrapText="1"/>
    </xf>
    <xf numFmtId="0" fontId="3" fillId="5" borderId="3" xfId="50" applyFont="1" applyFill="1" applyBorder="1" applyAlignment="1" applyProtection="1">
      <alignment horizontal="center" vertical="center" wrapText="1"/>
    </xf>
    <xf numFmtId="0" fontId="3" fillId="5" borderId="5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0" fontId="3" fillId="4" borderId="4" xfId="50" applyFont="1" applyFill="1" applyBorder="1" applyAlignment="1" applyProtection="1">
      <alignment horizontal="center" vertical="center" wrapText="1"/>
    </xf>
    <xf numFmtId="0" fontId="3" fillId="4" borderId="3" xfId="50" applyFont="1" applyFill="1" applyBorder="1" applyAlignment="1" applyProtection="1">
      <alignment horizontal="center" vertical="center" wrapText="1"/>
    </xf>
    <xf numFmtId="178" fontId="3" fillId="4" borderId="5" xfId="50" applyNumberFormat="1" applyFont="1" applyFill="1" applyBorder="1" applyAlignment="1" applyProtection="1">
      <alignment horizontal="center" vertical="center" wrapText="1"/>
    </xf>
    <xf numFmtId="0" fontId="7" fillId="4" borderId="6" xfId="50" applyFont="1" applyFill="1" applyBorder="1" applyAlignment="1" applyProtection="1">
      <alignment horizontal="center" vertical="center" wrapText="1"/>
    </xf>
    <xf numFmtId="177" fontId="7" fillId="4" borderId="5" xfId="50" applyNumberFormat="1" applyFont="1" applyFill="1" applyBorder="1" applyAlignment="1" applyProtection="1">
      <alignment horizontal="right" vertical="center" shrinkToFit="1"/>
    </xf>
    <xf numFmtId="177" fontId="7" fillId="4" borderId="5" xfId="50" applyNumberFormat="1" applyFont="1" applyFill="1" applyBorder="1" applyAlignment="1" applyProtection="1">
      <alignment horizontal="center" vertical="center" shrinkToFit="1"/>
    </xf>
    <xf numFmtId="49" fontId="7" fillId="4" borderId="5" xfId="50" applyNumberFormat="1" applyFont="1" applyFill="1" applyBorder="1" applyAlignment="1" applyProtection="1">
      <alignment horizontal="center" vertical="center" wrapText="1" shrinkToFit="1"/>
    </xf>
    <xf numFmtId="182" fontId="7" fillId="4" borderId="5" xfId="19" applyNumberFormat="1" applyFont="1" applyFill="1" applyBorder="1" applyAlignment="1" applyProtection="1">
      <alignment horizontal="center" vertical="center" wrapText="1"/>
    </xf>
    <xf numFmtId="0" fontId="7" fillId="4" borderId="7" xfId="50" applyFont="1" applyFill="1" applyBorder="1" applyAlignment="1" applyProtection="1">
      <alignment horizontal="center" vertical="center" wrapText="1"/>
    </xf>
    <xf numFmtId="183" fontId="0" fillId="0" borderId="5" xfId="0" applyNumberFormat="1" applyFont="1" applyFill="1" applyBorder="1">
      <alignment vertical="center"/>
    </xf>
    <xf numFmtId="177" fontId="7" fillId="4" borderId="5" xfId="50" applyNumberFormat="1" applyFont="1" applyFill="1" applyBorder="1" applyAlignment="1" applyProtection="1">
      <alignment vertical="center" shrinkToFit="1"/>
    </xf>
    <xf numFmtId="177" fontId="7" fillId="4" borderId="5" xfId="50" applyNumberFormat="1" applyFont="1" applyFill="1" applyBorder="1" applyAlignment="1" applyProtection="1">
      <alignment horizontal="left" vertical="center" wrapText="1" shrinkToFit="1"/>
    </xf>
    <xf numFmtId="0" fontId="7" fillId="4" borderId="5" xfId="50" applyFont="1" applyFill="1" applyBorder="1" applyAlignment="1" applyProtection="1">
      <alignment horizontal="center" vertical="center" wrapText="1"/>
    </xf>
    <xf numFmtId="177" fontId="7" fillId="4" borderId="3" xfId="50" applyNumberFormat="1" applyFont="1" applyFill="1" applyBorder="1" applyAlignment="1" applyProtection="1">
      <alignment horizontal="center" vertical="center" shrinkToFit="1"/>
    </xf>
    <xf numFmtId="181" fontId="15" fillId="4" borderId="5" xfId="50" applyNumberFormat="1" applyFont="1" applyFill="1" applyBorder="1" applyAlignment="1" applyProtection="1">
      <alignment horizontal="center" vertical="center" shrinkToFit="1"/>
    </xf>
    <xf numFmtId="177" fontId="3" fillId="4" borderId="5" xfId="50" applyNumberFormat="1" applyFont="1" applyFill="1" applyBorder="1" applyAlignment="1" applyProtection="1">
      <alignment horizontal="right" vertical="center" shrinkToFit="1"/>
    </xf>
    <xf numFmtId="177" fontId="16" fillId="4" borderId="5" xfId="50" applyNumberFormat="1" applyFont="1" applyFill="1" applyBorder="1" applyAlignment="1" applyProtection="1">
      <alignment horizontal="right" vertical="center" shrinkToFit="1"/>
    </xf>
    <xf numFmtId="184" fontId="15" fillId="0" borderId="5" xfId="0" applyNumberFormat="1" applyFont="1" applyFill="1" applyBorder="1" applyAlignment="1">
      <alignment horizontal="center" vertical="center"/>
    </xf>
    <xf numFmtId="49" fontId="3" fillId="4" borderId="5" xfId="50" applyNumberFormat="1" applyFont="1" applyFill="1" applyBorder="1" applyAlignment="1" applyProtection="1">
      <alignment horizontal="center" vertical="center" wrapText="1" shrinkToFit="1"/>
    </xf>
    <xf numFmtId="181" fontId="14" fillId="4" borderId="5" xfId="50" applyNumberFormat="1" applyFont="1" applyFill="1" applyBorder="1" applyAlignment="1" applyProtection="1">
      <alignment horizontal="center" vertical="center" shrinkToFit="1"/>
    </xf>
    <xf numFmtId="49" fontId="3" fillId="4" borderId="5" xfId="50" applyNumberFormat="1" applyFont="1" applyFill="1" applyBorder="1" applyAlignment="1" applyProtection="1">
      <alignment horizontal="center" vertical="center" wrapText="1"/>
    </xf>
    <xf numFmtId="184" fontId="3" fillId="4" borderId="5" xfId="4" applyNumberFormat="1" applyFont="1" applyFill="1" applyBorder="1" applyAlignment="1" applyProtection="1">
      <alignment horizontal="center" vertical="center" wrapText="1"/>
    </xf>
    <xf numFmtId="177" fontId="3" fillId="4" borderId="5" xfId="50" applyNumberFormat="1" applyFont="1" applyFill="1" applyBorder="1" applyAlignment="1" applyProtection="1">
      <alignment horizontal="center" vertical="center" shrinkToFit="1"/>
    </xf>
    <xf numFmtId="184" fontId="3" fillId="4" borderId="5" xfId="50" applyNumberFormat="1" applyFont="1" applyFill="1" applyBorder="1" applyAlignment="1" applyProtection="1">
      <alignment horizontal="center" vertical="center" wrapText="1"/>
    </xf>
    <xf numFmtId="177" fontId="7" fillId="4" borderId="5" xfId="50" applyNumberFormat="1" applyFont="1" applyFill="1" applyBorder="1" applyAlignment="1" applyProtection="1">
      <alignment vertical="center" wrapText="1" shrinkToFit="1"/>
    </xf>
    <xf numFmtId="9" fontId="7" fillId="4" borderId="5" xfId="19" applyFont="1" applyFill="1" applyBorder="1" applyAlignment="1" applyProtection="1">
      <alignment horizontal="center" vertical="center" wrapText="1"/>
    </xf>
    <xf numFmtId="0" fontId="6" fillId="4" borderId="5" xfId="50" applyFont="1" applyFill="1" applyBorder="1" applyAlignment="1" applyProtection="1">
      <alignment horizontal="center" vertical="center" wrapText="1"/>
    </xf>
    <xf numFmtId="181" fontId="4" fillId="4" borderId="5" xfId="50" applyNumberFormat="1" applyFont="1" applyFill="1" applyBorder="1" applyAlignment="1" applyProtection="1">
      <alignment horizontal="center" vertical="center" shrinkToFit="1"/>
    </xf>
    <xf numFmtId="184" fontId="5" fillId="4" borderId="5" xfId="50" applyNumberFormat="1" applyFont="1" applyFill="1" applyBorder="1" applyAlignment="1" applyProtection="1">
      <alignment horizontal="center" vertical="center" wrapText="1"/>
    </xf>
    <xf numFmtId="184" fontId="5" fillId="4" borderId="5" xfId="4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shrinkToFit="1"/>
    </xf>
    <xf numFmtId="49" fontId="5" fillId="4" borderId="5" xfId="50" applyNumberFormat="1" applyFont="1" applyFill="1" applyBorder="1" applyAlignment="1" applyProtection="1">
      <alignment horizontal="center" vertical="center" wrapText="1" shrinkToFit="1"/>
    </xf>
    <xf numFmtId="177" fontId="6" fillId="4" borderId="5" xfId="50" applyNumberFormat="1" applyFont="1" applyFill="1" applyBorder="1" applyAlignment="1" applyProtection="1">
      <alignment vertical="center" wrapText="1" shrinkToFit="1"/>
    </xf>
    <xf numFmtId="182" fontId="6" fillId="4" borderId="5" xfId="19" applyNumberFormat="1" applyFont="1" applyFill="1" applyBorder="1" applyAlignment="1" applyProtection="1">
      <alignment horizontal="center" vertical="center" wrapText="1"/>
    </xf>
    <xf numFmtId="9" fontId="6" fillId="4" borderId="5" xfId="19" applyFont="1" applyFill="1" applyBorder="1" applyAlignment="1" applyProtection="1">
      <alignment horizontal="center" vertical="center" wrapText="1"/>
    </xf>
    <xf numFmtId="0" fontId="3" fillId="4" borderId="5" xfId="50" applyFont="1" applyFill="1" applyBorder="1" applyAlignment="1" applyProtection="1">
      <alignment horizontal="center" vertical="center" shrinkToFit="1"/>
    </xf>
    <xf numFmtId="184" fontId="3" fillId="4" borderId="5" xfId="50" applyNumberFormat="1" applyFont="1" applyFill="1" applyBorder="1" applyAlignment="1" applyProtection="1">
      <alignment horizontal="center" vertical="center" shrinkToFit="1"/>
    </xf>
    <xf numFmtId="177" fontId="17" fillId="4" borderId="5" xfId="50" applyNumberFormat="1" applyFont="1" applyFill="1" applyBorder="1" applyAlignment="1" applyProtection="1">
      <alignment horizontal="right" vertical="center" shrinkToFit="1"/>
    </xf>
    <xf numFmtId="0" fontId="15" fillId="4" borderId="5" xfId="50" applyFont="1" applyFill="1" applyBorder="1" applyAlignment="1" applyProtection="1">
      <alignment horizontal="center" vertical="center" wrapText="1"/>
    </xf>
    <xf numFmtId="185" fontId="10" fillId="4" borderId="2" xfId="50" applyNumberFormat="1" applyFont="1" applyFill="1" applyBorder="1" applyAlignment="1" applyProtection="1">
      <alignment horizontal="center" vertical="center" shrinkToFit="1"/>
    </xf>
    <xf numFmtId="185" fontId="10" fillId="4" borderId="4" xfId="50" applyNumberFormat="1" applyFont="1" applyFill="1" applyBorder="1" applyAlignment="1" applyProtection="1">
      <alignment horizontal="center" vertical="center" shrinkToFit="1"/>
    </xf>
    <xf numFmtId="0" fontId="10" fillId="4" borderId="8" xfId="50" applyFont="1" applyFill="1" applyBorder="1" applyAlignment="1" applyProtection="1">
      <alignment horizontal="center" vertical="center" wrapText="1"/>
    </xf>
    <xf numFmtId="0" fontId="10" fillId="4" borderId="9" xfId="50" applyFont="1" applyFill="1" applyBorder="1" applyAlignment="1" applyProtection="1">
      <alignment horizontal="center" vertical="center" wrapText="1"/>
    </xf>
    <xf numFmtId="0" fontId="0" fillId="4" borderId="0" xfId="0" applyFont="1" applyFill="1">
      <alignment vertical="center"/>
    </xf>
    <xf numFmtId="0" fontId="14" fillId="4" borderId="4" xfId="50" applyFont="1" applyFill="1" applyBorder="1" applyAlignment="1" applyProtection="1">
      <alignment horizontal="center" vertical="center" shrinkToFit="1"/>
    </xf>
    <xf numFmtId="0" fontId="14" fillId="4" borderId="3" xfId="50" applyFont="1" applyFill="1" applyBorder="1" applyAlignment="1" applyProtection="1">
      <alignment horizontal="center" vertical="center" shrinkToFit="1"/>
    </xf>
    <xf numFmtId="0" fontId="3" fillId="4" borderId="5" xfId="50" applyFont="1" applyFill="1" applyBorder="1" applyAlignment="1" applyProtection="1">
      <alignment horizontal="center" vertical="center"/>
    </xf>
    <xf numFmtId="0" fontId="3" fillId="4" borderId="5" xfId="50" applyNumberFormat="1" applyFont="1" applyFill="1" applyBorder="1" applyAlignment="1" applyProtection="1">
      <alignment horizontal="center" vertical="center" shrinkToFit="1"/>
    </xf>
    <xf numFmtId="177" fontId="3" fillId="5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vertical="center" wrapText="1"/>
    </xf>
    <xf numFmtId="0" fontId="7" fillId="4" borderId="5" xfId="50" applyFont="1" applyFill="1" applyBorder="1" applyAlignment="1" applyProtection="1">
      <alignment horizontal="center" vertical="center"/>
    </xf>
    <xf numFmtId="177" fontId="7" fillId="4" borderId="5" xfId="50" applyNumberFormat="1" applyFont="1" applyFill="1" applyBorder="1" applyAlignment="1" applyProtection="1">
      <alignment horizontal="center" vertical="center" wrapText="1"/>
    </xf>
    <xf numFmtId="177" fontId="0" fillId="4" borderId="5" xfId="50" applyNumberFormat="1" applyFont="1" applyFill="1" applyBorder="1" applyAlignment="1" applyProtection="1">
      <alignment horizontal="left" vertical="center" wrapText="1"/>
    </xf>
    <xf numFmtId="10" fontId="0" fillId="0" borderId="5" xfId="0" applyNumberFormat="1" applyFont="1" applyBorder="1">
      <alignment vertical="center"/>
    </xf>
    <xf numFmtId="0" fontId="3" fillId="4" borderId="5" xfId="50" applyFont="1" applyFill="1" applyBorder="1" applyAlignment="1" applyProtection="1">
      <alignment horizontal="left" vertical="center"/>
    </xf>
    <xf numFmtId="177" fontId="6" fillId="4" borderId="5" xfId="50" applyNumberFormat="1" applyFont="1" applyFill="1" applyBorder="1" applyAlignment="1" applyProtection="1">
      <alignment horizontal="right" vertical="center" shrinkToFit="1"/>
    </xf>
    <xf numFmtId="177" fontId="6" fillId="4" borderId="5" xfId="50" applyNumberFormat="1" applyFont="1" applyFill="1" applyBorder="1" applyAlignment="1" applyProtection="1">
      <alignment horizontal="center" vertical="center" wrapText="1"/>
    </xf>
    <xf numFmtId="10" fontId="18" fillId="0" borderId="5" xfId="0" applyNumberFormat="1" applyFont="1" applyBorder="1">
      <alignment vertical="center"/>
    </xf>
    <xf numFmtId="0" fontId="10" fillId="4" borderId="13" xfId="50" applyFont="1" applyFill="1" applyBorder="1" applyAlignment="1" applyProtection="1">
      <alignment horizontal="center" vertical="center" wrapText="1"/>
    </xf>
    <xf numFmtId="0" fontId="10" fillId="4" borderId="11" xfId="50" applyFont="1" applyFill="1" applyBorder="1" applyAlignment="1" applyProtection="1">
      <alignment horizontal="center" vertical="center" wrapText="1"/>
    </xf>
    <xf numFmtId="177" fontId="10" fillId="4" borderId="2" xfId="50" applyNumberFormat="1" applyFont="1" applyFill="1" applyBorder="1" applyAlignment="1" applyProtection="1">
      <alignment horizontal="center" vertical="center" shrinkToFit="1"/>
    </xf>
    <xf numFmtId="177" fontId="10" fillId="4" borderId="4" xfId="50" applyNumberFormat="1" applyFont="1" applyFill="1" applyBorder="1" applyAlignment="1" applyProtection="1">
      <alignment horizontal="center" vertical="center" shrinkToFit="1"/>
    </xf>
    <xf numFmtId="0" fontId="10" fillId="4" borderId="1" xfId="50" applyFont="1" applyFill="1" applyBorder="1" applyAlignment="1" applyProtection="1">
      <alignment horizontal="center" vertical="center" wrapText="1"/>
    </xf>
    <xf numFmtId="0" fontId="10" fillId="4" borderId="14" xfId="50" applyFont="1" applyFill="1" applyBorder="1" applyAlignment="1" applyProtection="1">
      <alignment horizontal="center" vertical="center" wrapText="1"/>
    </xf>
    <xf numFmtId="186" fontId="10" fillId="4" borderId="2" xfId="50" applyNumberFormat="1" applyFont="1" applyFill="1" applyBorder="1" applyAlignment="1" applyProtection="1">
      <alignment horizontal="center" vertical="center" shrinkToFit="1"/>
    </xf>
    <xf numFmtId="186" fontId="10" fillId="4" borderId="4" xfId="50" applyNumberFormat="1" applyFont="1" applyFill="1" applyBorder="1" applyAlignment="1" applyProtection="1">
      <alignment horizontal="center" vertical="center" shrinkToFit="1"/>
    </xf>
    <xf numFmtId="49" fontId="0" fillId="4" borderId="5" xfId="50" applyNumberFormat="1" applyFont="1" applyFill="1" applyBorder="1" applyAlignment="1">
      <alignment horizontal="center" vertical="center"/>
      <protection locked="0"/>
    </xf>
    <xf numFmtId="0" fontId="14" fillId="4" borderId="2" xfId="50" applyFont="1" applyFill="1" applyBorder="1" applyAlignment="1" applyProtection="1">
      <alignment horizontal="center" vertical="center" wrapText="1"/>
    </xf>
    <xf numFmtId="0" fontId="14" fillId="4" borderId="4" xfId="50" applyFont="1" applyFill="1" applyBorder="1" applyAlignment="1" applyProtection="1">
      <alignment horizontal="center" vertical="center" wrapText="1"/>
    </xf>
    <xf numFmtId="0" fontId="11" fillId="4" borderId="5" xfId="50" applyFont="1" applyFill="1" applyBorder="1" applyAlignment="1" applyProtection="1">
      <alignment horizontal="center" vertical="center" wrapText="1"/>
    </xf>
    <xf numFmtId="177" fontId="14" fillId="4" borderId="5" xfId="50" applyNumberFormat="1" applyFont="1" applyFill="1" applyBorder="1" applyAlignment="1" applyProtection="1">
      <alignment horizontal="center" vertical="center" wrapText="1"/>
    </xf>
    <xf numFmtId="177" fontId="11" fillId="4" borderId="5" xfId="50" applyNumberFormat="1" applyFont="1" applyFill="1" applyBorder="1" applyAlignment="1" applyProtection="1">
      <alignment horizontal="center" vertical="center" wrapText="1"/>
    </xf>
    <xf numFmtId="177" fontId="3" fillId="5" borderId="4" xfId="50" applyNumberFormat="1" applyFont="1" applyFill="1" applyBorder="1" applyAlignment="1" applyProtection="1">
      <alignment horizontal="center" vertical="center" wrapText="1"/>
    </xf>
    <xf numFmtId="0" fontId="14" fillId="4" borderId="5" xfId="50" applyFont="1" applyFill="1" applyBorder="1" applyAlignment="1" applyProtection="1">
      <alignment horizontal="center" vertical="center"/>
    </xf>
    <xf numFmtId="177" fontId="3" fillId="4" borderId="4" xfId="50" applyNumberFormat="1" applyFont="1" applyFill="1" applyBorder="1" applyAlignment="1" applyProtection="1">
      <alignment vertical="center" wrapText="1"/>
    </xf>
    <xf numFmtId="177" fontId="0" fillId="4" borderId="5" xfId="50" applyNumberFormat="1" applyFont="1" applyFill="1" applyBorder="1" applyAlignment="1" applyProtection="1">
      <alignment horizontal="right" vertical="center" wrapText="1" shrinkToFit="1"/>
    </xf>
    <xf numFmtId="177" fontId="0" fillId="4" borderId="5" xfId="50" applyNumberFormat="1" applyFont="1" applyFill="1" applyBorder="1" applyAlignment="1" applyProtection="1">
      <alignment horizontal="right" vertical="center" shrinkToFit="1"/>
    </xf>
    <xf numFmtId="184" fontId="7" fillId="4" borderId="5" xfId="50" applyNumberFormat="1" applyFont="1" applyFill="1" applyBorder="1" applyAlignment="1" applyProtection="1">
      <alignment horizontal="center" vertical="center"/>
    </xf>
    <xf numFmtId="177" fontId="15" fillId="4" borderId="5" xfId="50" applyNumberFormat="1" applyFont="1" applyFill="1" applyBorder="1" applyAlignment="1" applyProtection="1">
      <alignment horizontal="right" vertical="center" shrinkToFi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177" fontId="18" fillId="4" borderId="5" xfId="50" applyNumberFormat="1" applyFont="1" applyFill="1" applyBorder="1" applyAlignment="1" applyProtection="1">
      <alignment horizontal="right" vertical="center" shrinkToFit="1"/>
    </xf>
    <xf numFmtId="184" fontId="3" fillId="4" borderId="5" xfId="50" applyNumberFormat="1" applyFont="1" applyFill="1" applyBorder="1" applyAlignment="1" applyProtection="1">
      <alignment horizontal="right" vertical="center"/>
    </xf>
    <xf numFmtId="177" fontId="10" fillId="4" borderId="3" xfId="50" applyNumberFormat="1" applyFont="1" applyFill="1" applyBorder="1" applyAlignment="1" applyProtection="1">
      <alignment horizontal="center" vertical="center" shrinkToFit="1"/>
    </xf>
    <xf numFmtId="186" fontId="10" fillId="4" borderId="3" xfId="50" applyNumberFormat="1" applyFont="1" applyFill="1" applyBorder="1" applyAlignment="1" applyProtection="1">
      <alignment horizontal="center" vertical="center" shrinkToFit="1"/>
    </xf>
    <xf numFmtId="183" fontId="19" fillId="0" borderId="5" xfId="0" applyNumberFormat="1" applyFont="1" applyFill="1" applyBorder="1">
      <alignment vertical="center"/>
    </xf>
    <xf numFmtId="177" fontId="7" fillId="4" borderId="3" xfId="50" applyNumberFormat="1" applyFont="1" applyFill="1" applyBorder="1" applyAlignment="1" applyProtection="1">
      <alignment horizontal="right" vertical="center" shrinkToFit="1"/>
    </xf>
    <xf numFmtId="177" fontId="6" fillId="4" borderId="3" xfId="50" applyNumberFormat="1" applyFont="1" applyFill="1" applyBorder="1" applyAlignment="1" applyProtection="1">
      <alignment horizontal="right" vertical="center" shrinkToFit="1"/>
    </xf>
    <xf numFmtId="177" fontId="6" fillId="4" borderId="5" xfId="50" applyNumberFormat="1" applyFont="1" applyFill="1" applyBorder="1" applyAlignment="1" applyProtection="1">
      <alignment horizontal="center" vertical="center" shrinkToFit="1"/>
    </xf>
    <xf numFmtId="49" fontId="6" fillId="4" borderId="5" xfId="50" applyNumberFormat="1" applyFont="1" applyFill="1" applyBorder="1" applyAlignment="1" applyProtection="1">
      <alignment horizontal="center" vertical="center" wrapText="1" shrinkToFit="1"/>
    </xf>
    <xf numFmtId="184" fontId="20" fillId="0" borderId="5" xfId="0" applyNumberFormat="1" applyFont="1" applyFill="1" applyBorder="1" applyAlignment="1">
      <alignment horizontal="center" vertical="center"/>
    </xf>
    <xf numFmtId="0" fontId="6" fillId="4" borderId="5" xfId="50" applyFont="1" applyFill="1" applyBorder="1" applyAlignment="1" applyProtection="1">
      <alignment horizontal="center" vertical="center"/>
    </xf>
    <xf numFmtId="0" fontId="10" fillId="4" borderId="2" xfId="50" applyFont="1" applyFill="1" applyBorder="1" applyAlignment="1" applyProtection="1">
      <alignment horizontal="center" vertical="center" shrinkToFit="1"/>
    </xf>
    <xf numFmtId="0" fontId="10" fillId="4" borderId="4" xfId="50" applyFont="1" applyFill="1" applyBorder="1" applyAlignment="1" applyProtection="1">
      <alignment horizontal="center" vertical="center" shrinkToFit="1"/>
    </xf>
    <xf numFmtId="0" fontId="10" fillId="4" borderId="3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36</xdr:row>
      <xdr:rowOff>76200</xdr:rowOff>
    </xdr:from>
    <xdr:to>
      <xdr:col>6</xdr:col>
      <xdr:colOff>1210310</xdr:colOff>
      <xdr:row>64</xdr:row>
      <xdr:rowOff>133350</xdr:rowOff>
    </xdr:to>
    <xdr:pic>
      <xdr:nvPicPr>
        <xdr:cNvPr id="2" name="图片 1" descr="2DT9H%_PF@W$4$SV9D)9O(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3274675"/>
          <a:ext cx="7962900" cy="48577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31</xdr:row>
      <xdr:rowOff>26670</xdr:rowOff>
    </xdr:from>
    <xdr:to>
      <xdr:col>10</xdr:col>
      <xdr:colOff>695325</xdr:colOff>
      <xdr:row>32</xdr:row>
      <xdr:rowOff>310515</xdr:rowOff>
    </xdr:to>
    <xdr:pic>
      <xdr:nvPicPr>
        <xdr:cNvPr id="3" name="图片 2" descr="6eac708bd3d25bb6ac03990536d7914"/>
        <xdr:cNvPicPr>
          <a:picLocks noChangeAspect="1"/>
        </xdr:cNvPicPr>
      </xdr:nvPicPr>
      <xdr:blipFill>
        <a:blip r:embed="rId2"/>
        <a:srcRect l="8263" t="10526" r="20308" b="1316"/>
        <a:stretch>
          <a:fillRect/>
        </a:stretch>
      </xdr:blipFill>
      <xdr:spPr>
        <a:xfrm>
          <a:off x="5848350" y="11343005"/>
          <a:ext cx="4857750" cy="6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2"/>
  <sheetViews>
    <sheetView topLeftCell="A19" workbookViewId="0">
      <selection activeCell="A19" sqref="$A1:$XFD1048576"/>
    </sheetView>
  </sheetViews>
  <sheetFormatPr defaultColWidth="9" defaultRowHeight="13.5"/>
  <cols>
    <col min="1" max="1" width="3.25" style="117" customWidth="1"/>
    <col min="2" max="2" width="15.875" style="118" customWidth="1"/>
    <col min="3" max="3" width="16.25" style="117" customWidth="1"/>
    <col min="4" max="4" width="15.375" style="117" customWidth="1"/>
    <col min="5" max="5" width="18.75" style="119" customWidth="1"/>
    <col min="6" max="6" width="19.125" style="119" customWidth="1"/>
    <col min="7" max="7" width="17.5" style="119" customWidth="1"/>
    <col min="8" max="8" width="4.875" style="117" customWidth="1"/>
    <col min="9" max="9" width="10.375" style="119" customWidth="1"/>
    <col min="10" max="10" width="10" style="119" customWidth="1"/>
    <col min="11" max="11" width="9.375" style="117" customWidth="1"/>
    <col min="12" max="12" width="9.25" style="119" customWidth="1"/>
    <col min="13" max="13" width="16.125" style="117" customWidth="1"/>
    <col min="14" max="14" width="10.125" style="117" customWidth="1"/>
    <col min="15" max="15" width="9.125" style="117" customWidth="1"/>
    <col min="16" max="16" width="34.625" style="117" customWidth="1"/>
    <col min="17" max="17" width="14.75" style="117" customWidth="1"/>
    <col min="18" max="18" width="14.5" style="117" customWidth="1"/>
    <col min="19" max="19" width="15.5" style="119" customWidth="1"/>
    <col min="20" max="20" width="15.5" style="117" customWidth="1"/>
    <col min="21" max="16361" width="9" style="117" customWidth="1"/>
  </cols>
  <sheetData>
    <row r="1" ht="24.95" customHeight="1" spans="1:19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ht="27.95" customHeight="1" spans="1:20">
      <c r="A2" s="121" t="s">
        <v>1</v>
      </c>
      <c r="B2" s="121"/>
      <c r="C2" s="122" t="s">
        <v>2</v>
      </c>
      <c r="D2" s="122"/>
      <c r="E2" s="122"/>
      <c r="F2" s="122"/>
      <c r="G2" s="122"/>
      <c r="H2" s="123" t="s">
        <v>3</v>
      </c>
      <c r="I2" s="178"/>
      <c r="J2" s="178" t="s">
        <v>4</v>
      </c>
      <c r="K2" s="178"/>
      <c r="L2" s="178"/>
      <c r="M2" s="179"/>
      <c r="N2" s="180" t="s">
        <v>5</v>
      </c>
      <c r="O2" s="180"/>
      <c r="P2" s="181">
        <v>9679</v>
      </c>
      <c r="Q2" s="156" t="s">
        <v>6</v>
      </c>
      <c r="R2" s="156"/>
      <c r="S2" s="200" t="s">
        <v>7</v>
      </c>
      <c r="T2" s="200"/>
    </row>
    <row r="3" ht="27.95" customHeight="1" spans="1:20">
      <c r="A3" s="121" t="s">
        <v>8</v>
      </c>
      <c r="B3" s="121"/>
      <c r="C3" s="124">
        <v>64372010</v>
      </c>
      <c r="D3" s="124"/>
      <c r="E3" s="124"/>
      <c r="F3" s="124" t="s">
        <v>9</v>
      </c>
      <c r="G3" s="125" t="s">
        <v>10</v>
      </c>
      <c r="H3" s="121" t="s">
        <v>11</v>
      </c>
      <c r="I3" s="121"/>
      <c r="J3" s="146" t="s">
        <v>12</v>
      </c>
      <c r="K3" s="146"/>
      <c r="L3" s="146"/>
      <c r="M3" s="146"/>
      <c r="N3" s="121" t="s">
        <v>13</v>
      </c>
      <c r="O3" s="121"/>
      <c r="P3" s="146" t="s">
        <v>14</v>
      </c>
      <c r="Q3" s="201" t="s">
        <v>15</v>
      </c>
      <c r="R3" s="202"/>
      <c r="S3" s="203" t="s">
        <v>16</v>
      </c>
      <c r="T3" s="203"/>
    </row>
    <row r="4" ht="27.95" customHeight="1" spans="1:20">
      <c r="A4" s="121" t="s">
        <v>17</v>
      </c>
      <c r="B4" s="121"/>
      <c r="C4" s="126">
        <v>69057620</v>
      </c>
      <c r="D4" s="127"/>
      <c r="E4" s="128"/>
      <c r="F4" s="124" t="s">
        <v>18</v>
      </c>
      <c r="G4" s="128"/>
      <c r="H4" s="121" t="s">
        <v>19</v>
      </c>
      <c r="I4" s="121"/>
      <c r="J4" s="146" t="s">
        <v>20</v>
      </c>
      <c r="K4" s="146"/>
      <c r="L4" s="146"/>
      <c r="M4" s="146"/>
      <c r="N4" s="121" t="s">
        <v>21</v>
      </c>
      <c r="O4" s="121"/>
      <c r="P4" s="124" t="s">
        <v>22</v>
      </c>
      <c r="Q4" s="124" t="s">
        <v>23</v>
      </c>
      <c r="R4" s="185" t="s">
        <v>24</v>
      </c>
      <c r="S4" s="204" t="s">
        <v>25</v>
      </c>
      <c r="T4" s="205" t="s">
        <v>26</v>
      </c>
    </row>
    <row r="5" ht="27.95" customHeight="1" spans="1:20">
      <c r="A5" s="121" t="s">
        <v>27</v>
      </c>
      <c r="B5" s="129" t="s">
        <v>28</v>
      </c>
      <c r="C5" s="130"/>
      <c r="D5" s="130"/>
      <c r="E5" s="130"/>
      <c r="F5" s="131"/>
      <c r="G5" s="132" t="s">
        <v>29</v>
      </c>
      <c r="H5" s="129" t="s">
        <v>28</v>
      </c>
      <c r="I5" s="130"/>
      <c r="J5" s="131"/>
      <c r="K5" s="132" t="s">
        <v>30</v>
      </c>
      <c r="L5" s="129" t="s">
        <v>31</v>
      </c>
      <c r="M5" s="131"/>
      <c r="N5" s="129" t="s">
        <v>32</v>
      </c>
      <c r="O5" s="131"/>
      <c r="P5" s="182" t="s">
        <v>33</v>
      </c>
      <c r="Q5" s="206"/>
      <c r="R5" s="206"/>
      <c r="S5" s="204" t="s">
        <v>34</v>
      </c>
      <c r="T5" s="207" t="s">
        <v>35</v>
      </c>
    </row>
    <row r="6" ht="27.95" customHeight="1" spans="1:20">
      <c r="A6" s="121"/>
      <c r="B6" s="133" t="s">
        <v>36</v>
      </c>
      <c r="C6" s="134"/>
      <c r="D6" s="134"/>
      <c r="E6" s="134"/>
      <c r="F6" s="135"/>
      <c r="G6" s="121"/>
      <c r="H6" s="133" t="s">
        <v>37</v>
      </c>
      <c r="I6" s="134"/>
      <c r="J6" s="135"/>
      <c r="K6" s="121" t="s">
        <v>38</v>
      </c>
      <c r="L6" s="133" t="s">
        <v>39</v>
      </c>
      <c r="M6" s="135"/>
      <c r="N6" s="133" t="s">
        <v>40</v>
      </c>
      <c r="O6" s="135"/>
      <c r="P6" s="183" t="s">
        <v>41</v>
      </c>
      <c r="Q6" s="208"/>
      <c r="R6" s="208"/>
      <c r="S6" s="204"/>
      <c r="T6" s="207"/>
    </row>
    <row r="7" ht="27.95" customHeight="1" spans="1:20">
      <c r="A7" s="121"/>
      <c r="B7" s="136" t="s">
        <v>42</v>
      </c>
      <c r="C7" s="121" t="s">
        <v>43</v>
      </c>
      <c r="D7" s="121" t="s">
        <v>44</v>
      </c>
      <c r="E7" s="124" t="s">
        <v>45</v>
      </c>
      <c r="F7" s="124" t="s">
        <v>46</v>
      </c>
      <c r="G7" s="136" t="s">
        <v>47</v>
      </c>
      <c r="H7" s="121" t="s">
        <v>48</v>
      </c>
      <c r="I7" s="124" t="s">
        <v>49</v>
      </c>
      <c r="J7" s="124" t="s">
        <v>50</v>
      </c>
      <c r="K7" s="156" t="s">
        <v>49</v>
      </c>
      <c r="L7" s="124" t="s">
        <v>49</v>
      </c>
      <c r="M7" s="121" t="s">
        <v>50</v>
      </c>
      <c r="N7" s="121" t="s">
        <v>49</v>
      </c>
      <c r="O7" s="121" t="s">
        <v>50</v>
      </c>
      <c r="P7" s="124" t="s">
        <v>51</v>
      </c>
      <c r="Q7" s="124" t="s">
        <v>52</v>
      </c>
      <c r="R7" s="124" t="s">
        <v>53</v>
      </c>
      <c r="S7" s="204"/>
      <c r="T7" s="207"/>
    </row>
    <row r="8" ht="29.1" customHeight="1" spans="1:20">
      <c r="A8" s="137">
        <v>1</v>
      </c>
      <c r="B8" s="26">
        <v>43453</v>
      </c>
      <c r="C8" s="28">
        <v>8000000</v>
      </c>
      <c r="D8" s="138"/>
      <c r="E8" s="139" t="s">
        <v>54</v>
      </c>
      <c r="F8" s="140" t="s">
        <v>55</v>
      </c>
      <c r="G8" s="138"/>
      <c r="H8" s="141">
        <v>0.005</v>
      </c>
      <c r="I8" s="28">
        <v>40000</v>
      </c>
      <c r="J8" s="145"/>
      <c r="K8" s="184"/>
      <c r="L8" s="138"/>
      <c r="M8" s="185"/>
      <c r="N8" s="149">
        <v>1700000</v>
      </c>
      <c r="O8" s="124" t="s">
        <v>56</v>
      </c>
      <c r="P8" s="186"/>
      <c r="Q8" s="124"/>
      <c r="R8" s="124"/>
      <c r="S8" s="209"/>
      <c r="T8" s="184"/>
    </row>
    <row r="9" ht="29.1" customHeight="1" spans="1:20">
      <c r="A9" s="142"/>
      <c r="B9" s="37">
        <v>43458</v>
      </c>
      <c r="C9" s="64">
        <v>11156640</v>
      </c>
      <c r="D9" s="218"/>
      <c r="E9" s="139" t="s">
        <v>54</v>
      </c>
      <c r="F9" s="140" t="s">
        <v>55</v>
      </c>
      <c r="G9" s="144"/>
      <c r="H9" s="141">
        <v>0.005</v>
      </c>
      <c r="I9" s="64">
        <v>55784</v>
      </c>
      <c r="J9" s="145"/>
      <c r="K9" s="184">
        <v>759823</v>
      </c>
      <c r="L9" s="138"/>
      <c r="M9" s="185"/>
      <c r="N9" s="149">
        <v>101475</v>
      </c>
      <c r="O9" s="124"/>
      <c r="P9" s="186"/>
      <c r="Q9" s="124"/>
      <c r="R9" s="124"/>
      <c r="S9" s="210"/>
      <c r="T9" s="184"/>
    </row>
    <row r="10" ht="29.1" customHeight="1" spans="1:20">
      <c r="A10" s="137">
        <v>2</v>
      </c>
      <c r="B10" s="26">
        <v>43482</v>
      </c>
      <c r="C10" s="64">
        <v>10683026</v>
      </c>
      <c r="D10" s="218"/>
      <c r="E10" s="139" t="s">
        <v>54</v>
      </c>
      <c r="F10" s="140" t="s">
        <v>55</v>
      </c>
      <c r="G10" s="144"/>
      <c r="H10" s="141">
        <v>0.005</v>
      </c>
      <c r="I10" s="64">
        <v>53416</v>
      </c>
      <c r="J10" s="145"/>
      <c r="K10" s="184">
        <v>835183</v>
      </c>
      <c r="L10" s="138">
        <v>3100</v>
      </c>
      <c r="M10" s="185" t="s">
        <v>57</v>
      </c>
      <c r="N10" s="149">
        <v>-1801475</v>
      </c>
      <c r="O10" s="124" t="s">
        <v>58</v>
      </c>
      <c r="P10" s="186"/>
      <c r="Q10" s="124"/>
      <c r="R10" s="124"/>
      <c r="S10" s="210"/>
      <c r="T10" s="184"/>
    </row>
    <row r="11" ht="29.1" customHeight="1" spans="1:20">
      <c r="A11" s="142"/>
      <c r="B11" s="26">
        <v>43590</v>
      </c>
      <c r="C11" s="64">
        <v>6918470</v>
      </c>
      <c r="D11" s="218"/>
      <c r="E11" s="139" t="s">
        <v>54</v>
      </c>
      <c r="F11" s="140" t="s">
        <v>55</v>
      </c>
      <c r="G11" s="145"/>
      <c r="H11" s="141">
        <v>0.005</v>
      </c>
      <c r="I11" s="44">
        <v>34593</v>
      </c>
      <c r="J11" s="145"/>
      <c r="K11" s="63">
        <v>41893</v>
      </c>
      <c r="L11" s="138"/>
      <c r="M11" s="185" t="s">
        <v>59</v>
      </c>
      <c r="N11" s="149"/>
      <c r="O11" s="124"/>
      <c r="P11" s="186"/>
      <c r="Q11" s="124"/>
      <c r="R11" s="124"/>
      <c r="S11" s="210"/>
      <c r="T11" s="184"/>
    </row>
    <row r="12" ht="29.1" customHeight="1" spans="1:20">
      <c r="A12" s="146">
        <v>3</v>
      </c>
      <c r="B12" s="51">
        <v>43657</v>
      </c>
      <c r="C12" s="64">
        <v>3000000</v>
      </c>
      <c r="D12" s="218"/>
      <c r="E12" s="139" t="s">
        <v>54</v>
      </c>
      <c r="F12" s="140" t="s">
        <v>55</v>
      </c>
      <c r="G12" s="145"/>
      <c r="H12" s="141">
        <v>0.005</v>
      </c>
      <c r="I12" s="138">
        <v>15000</v>
      </c>
      <c r="J12" s="145"/>
      <c r="K12" s="184">
        <v>44371</v>
      </c>
      <c r="L12" s="138"/>
      <c r="M12" s="185" t="s">
        <v>59</v>
      </c>
      <c r="N12" s="149"/>
      <c r="O12" s="124"/>
      <c r="P12" s="186"/>
      <c r="Q12" s="124"/>
      <c r="R12" s="124"/>
      <c r="S12" s="210"/>
      <c r="T12" s="184"/>
    </row>
    <row r="13" ht="29.1" customHeight="1" spans="1:20">
      <c r="A13" s="146">
        <v>4</v>
      </c>
      <c r="B13" s="26">
        <v>43706</v>
      </c>
      <c r="C13" s="219">
        <v>1000000</v>
      </c>
      <c r="D13" s="143"/>
      <c r="E13" s="139" t="s">
        <v>54</v>
      </c>
      <c r="F13" s="140" t="s">
        <v>55</v>
      </c>
      <c r="G13" s="145"/>
      <c r="H13" s="141">
        <v>0.005</v>
      </c>
      <c r="I13" s="138">
        <v>5000</v>
      </c>
      <c r="J13" s="145"/>
      <c r="K13" s="184"/>
      <c r="L13" s="138"/>
      <c r="M13" s="185" t="s">
        <v>59</v>
      </c>
      <c r="N13" s="149"/>
      <c r="O13" s="124"/>
      <c r="P13" s="186"/>
      <c r="Q13" s="124"/>
      <c r="R13" s="124"/>
      <c r="S13" s="210"/>
      <c r="T13" s="184"/>
    </row>
    <row r="14" ht="29.1" customHeight="1" spans="1:20">
      <c r="A14" s="146">
        <v>5</v>
      </c>
      <c r="B14" s="75">
        <v>43753</v>
      </c>
      <c r="C14" s="220">
        <v>3327765</v>
      </c>
      <c r="D14" s="218"/>
      <c r="E14" s="221" t="s">
        <v>54</v>
      </c>
      <c r="F14" s="222" t="s">
        <v>60</v>
      </c>
      <c r="G14" s="145"/>
      <c r="H14" s="167">
        <v>0.005</v>
      </c>
      <c r="I14" s="189">
        <v>16638.9</v>
      </c>
      <c r="J14" s="145"/>
      <c r="K14" s="184"/>
      <c r="L14" s="138"/>
      <c r="M14" s="185" t="s">
        <v>59</v>
      </c>
      <c r="N14" s="149"/>
      <c r="O14" s="124"/>
      <c r="P14" s="186"/>
      <c r="Q14" s="124"/>
      <c r="R14" s="124"/>
      <c r="S14" s="210"/>
      <c r="T14" s="184"/>
    </row>
    <row r="15" ht="29.1" customHeight="1" spans="1:20">
      <c r="A15" s="146"/>
      <c r="B15" s="148" t="s">
        <v>61</v>
      </c>
      <c r="C15" s="149"/>
      <c r="D15" s="150">
        <v>13769878.25</v>
      </c>
      <c r="E15" s="223" t="s">
        <v>62</v>
      </c>
      <c r="F15" s="152" t="s">
        <v>55</v>
      </c>
      <c r="G15" s="145"/>
      <c r="H15" s="141"/>
      <c r="I15" s="189">
        <v>-220431.9</v>
      </c>
      <c r="J15" s="145" t="s">
        <v>63</v>
      </c>
      <c r="K15" s="224">
        <v>-1681270</v>
      </c>
      <c r="L15" s="189">
        <v>-3100</v>
      </c>
      <c r="M15" s="185"/>
      <c r="N15" s="149"/>
      <c r="O15" s="124"/>
      <c r="P15" s="187"/>
      <c r="Q15" s="124"/>
      <c r="R15" s="124"/>
      <c r="S15" s="210"/>
      <c r="T15" s="211"/>
    </row>
    <row r="16" ht="29.1" customHeight="1" spans="1:20">
      <c r="A16" s="146"/>
      <c r="B16" s="153"/>
      <c r="C16" s="154"/>
      <c r="D16" s="155">
        <v>-9700000</v>
      </c>
      <c r="E16" s="164" t="s">
        <v>54</v>
      </c>
      <c r="F16" s="165" t="s">
        <v>55</v>
      </c>
      <c r="G16" s="145"/>
      <c r="H16" s="141"/>
      <c r="I16" s="189"/>
      <c r="J16" s="145"/>
      <c r="K16" s="224"/>
      <c r="L16" s="189"/>
      <c r="M16" s="185"/>
      <c r="N16" s="149"/>
      <c r="O16" s="124"/>
      <c r="P16" s="187"/>
      <c r="Q16" s="124"/>
      <c r="R16" s="124"/>
      <c r="S16" s="210"/>
      <c r="T16" s="211"/>
    </row>
    <row r="17" ht="29.1" customHeight="1" spans="1:20">
      <c r="A17" s="146">
        <v>6</v>
      </c>
      <c r="B17" s="153">
        <v>43613</v>
      </c>
      <c r="C17" s="157"/>
      <c r="D17" s="155"/>
      <c r="E17" s="164" t="s">
        <v>64</v>
      </c>
      <c r="F17" s="165" t="s">
        <v>55</v>
      </c>
      <c r="G17" s="145"/>
      <c r="H17" s="141"/>
      <c r="I17" s="138"/>
      <c r="J17" s="145"/>
      <c r="K17" s="184"/>
      <c r="L17" s="138"/>
      <c r="M17" s="185"/>
      <c r="N17" s="149"/>
      <c r="O17" s="124"/>
      <c r="P17" s="188" t="s">
        <v>65</v>
      </c>
      <c r="Q17" s="124"/>
      <c r="R17" s="124"/>
      <c r="S17" s="212">
        <f>48167167.06-16458</f>
        <v>48150709.06</v>
      </c>
      <c r="T17" s="211"/>
    </row>
    <row r="18" ht="29.1" customHeight="1" spans="1:20">
      <c r="A18" s="146">
        <v>7</v>
      </c>
      <c r="B18" s="153">
        <v>43850</v>
      </c>
      <c r="C18" s="157"/>
      <c r="D18" s="155">
        <v>2000000</v>
      </c>
      <c r="E18" s="156" t="s">
        <v>66</v>
      </c>
      <c r="F18" s="152"/>
      <c r="G18" s="158"/>
      <c r="H18" s="159"/>
      <c r="I18" s="138"/>
      <c r="J18" s="138"/>
      <c r="K18" s="138"/>
      <c r="L18" s="138"/>
      <c r="M18" s="185"/>
      <c r="N18" s="138"/>
      <c r="O18" s="185"/>
      <c r="P18" s="187" t="s">
        <v>67</v>
      </c>
      <c r="Q18" s="124"/>
      <c r="R18" s="124"/>
      <c r="S18" s="210">
        <v>2000000</v>
      </c>
      <c r="T18" s="211"/>
    </row>
    <row r="19" ht="29.1" customHeight="1" spans="1:20">
      <c r="A19" s="146">
        <v>8</v>
      </c>
      <c r="B19" s="161">
        <v>43852</v>
      </c>
      <c r="C19" s="162">
        <v>22899990</v>
      </c>
      <c r="D19" s="163"/>
      <c r="E19" s="221" t="s">
        <v>54</v>
      </c>
      <c r="F19" s="222" t="s">
        <v>55</v>
      </c>
      <c r="G19" s="166"/>
      <c r="H19" s="167">
        <v>0.005</v>
      </c>
      <c r="I19" s="189">
        <v>114500</v>
      </c>
      <c r="J19" s="189"/>
      <c r="K19" s="189">
        <v>564816</v>
      </c>
      <c r="L19" s="189">
        <v>2000000</v>
      </c>
      <c r="M19" s="190" t="s">
        <v>68</v>
      </c>
      <c r="N19" s="138"/>
      <c r="O19" s="185"/>
      <c r="P19" s="187"/>
      <c r="Q19" s="124"/>
      <c r="R19" s="124"/>
      <c r="S19" s="210"/>
      <c r="T19" s="211"/>
    </row>
    <row r="20" ht="29.1" customHeight="1" spans="1:20">
      <c r="A20" s="146"/>
      <c r="B20" s="153"/>
      <c r="C20" s="157"/>
      <c r="D20" s="155"/>
      <c r="E20" s="156"/>
      <c r="F20" s="152"/>
      <c r="G20" s="158"/>
      <c r="H20" s="159"/>
      <c r="I20" s="189">
        <v>-114500</v>
      </c>
      <c r="J20" s="189" t="s">
        <v>69</v>
      </c>
      <c r="K20" s="189"/>
      <c r="L20" s="189">
        <v>500</v>
      </c>
      <c r="M20" s="190" t="s">
        <v>70</v>
      </c>
      <c r="N20" s="138"/>
      <c r="O20" s="185"/>
      <c r="P20" s="187"/>
      <c r="Q20" s="124"/>
      <c r="R20" s="124"/>
      <c r="S20" s="210"/>
      <c r="T20" s="211"/>
    </row>
    <row r="21" ht="29.1" customHeight="1" spans="1:20">
      <c r="A21" s="146">
        <v>9</v>
      </c>
      <c r="B21" s="161">
        <v>43851</v>
      </c>
      <c r="C21" s="157"/>
      <c r="D21" s="163"/>
      <c r="E21" s="164"/>
      <c r="F21" s="165"/>
      <c r="G21" s="158"/>
      <c r="H21" s="159"/>
      <c r="I21" s="138"/>
      <c r="J21" s="138"/>
      <c r="K21" s="138"/>
      <c r="L21" s="189">
        <v>-500</v>
      </c>
      <c r="M21" s="190" t="s">
        <v>69</v>
      </c>
      <c r="N21" s="138"/>
      <c r="O21" s="185"/>
      <c r="P21" s="187" t="s">
        <v>71</v>
      </c>
      <c r="Q21" s="124"/>
      <c r="R21" s="124"/>
      <c r="S21" s="210">
        <v>120000</v>
      </c>
      <c r="T21" s="211"/>
    </row>
    <row r="22" ht="29.1" customHeight="1" spans="1:20">
      <c r="A22" s="146">
        <v>10</v>
      </c>
      <c r="B22" s="161">
        <v>43851</v>
      </c>
      <c r="C22" s="157"/>
      <c r="D22" s="163"/>
      <c r="E22" s="164"/>
      <c r="F22" s="165"/>
      <c r="G22" s="158"/>
      <c r="H22" s="159"/>
      <c r="I22" s="138"/>
      <c r="J22" s="138"/>
      <c r="K22" s="138"/>
      <c r="L22" s="138"/>
      <c r="M22" s="185"/>
      <c r="N22" s="138"/>
      <c r="O22" s="185"/>
      <c r="P22" s="187" t="s">
        <v>72</v>
      </c>
      <c r="Q22" s="124"/>
      <c r="R22" s="124"/>
      <c r="S22" s="210">
        <v>300600</v>
      </c>
      <c r="T22" s="211"/>
    </row>
    <row r="23" ht="29.1" customHeight="1" spans="1:20">
      <c r="A23" s="146">
        <v>11</v>
      </c>
      <c r="B23" s="161">
        <v>43851</v>
      </c>
      <c r="C23" s="157"/>
      <c r="D23" s="163"/>
      <c r="E23" s="164"/>
      <c r="F23" s="165"/>
      <c r="G23" s="158"/>
      <c r="H23" s="159"/>
      <c r="I23" s="138"/>
      <c r="J23" s="138"/>
      <c r="K23" s="138"/>
      <c r="L23" s="138"/>
      <c r="M23" s="185"/>
      <c r="N23" s="138"/>
      <c r="O23" s="185"/>
      <c r="P23" s="187" t="s">
        <v>73</v>
      </c>
      <c r="Q23" s="124"/>
      <c r="R23" s="124"/>
      <c r="S23" s="210">
        <v>1246000</v>
      </c>
      <c r="T23" s="211"/>
    </row>
    <row r="24" ht="29.1" customHeight="1" spans="1:20">
      <c r="A24" s="146">
        <v>12</v>
      </c>
      <c r="B24" s="161">
        <v>43851</v>
      </c>
      <c r="C24" s="157"/>
      <c r="D24" s="163"/>
      <c r="E24" s="164"/>
      <c r="F24" s="165"/>
      <c r="G24" s="158"/>
      <c r="H24" s="159"/>
      <c r="I24" s="138"/>
      <c r="J24" s="138"/>
      <c r="K24" s="138"/>
      <c r="L24" s="138"/>
      <c r="M24" s="185"/>
      <c r="N24" s="138"/>
      <c r="O24" s="185"/>
      <c r="P24" s="187" t="s">
        <v>67</v>
      </c>
      <c r="Q24" s="124"/>
      <c r="R24" s="124"/>
      <c r="S24" s="210">
        <v>879818</v>
      </c>
      <c r="T24" s="211"/>
    </row>
    <row r="25" ht="29.1" customHeight="1" spans="1:20">
      <c r="A25" s="146">
        <v>13</v>
      </c>
      <c r="B25" s="161">
        <v>43851</v>
      </c>
      <c r="C25" s="157"/>
      <c r="D25" s="163"/>
      <c r="E25" s="164"/>
      <c r="F25" s="165"/>
      <c r="G25" s="158"/>
      <c r="H25" s="159"/>
      <c r="I25" s="138"/>
      <c r="J25" s="138"/>
      <c r="K25" s="138"/>
      <c r="L25" s="138"/>
      <c r="M25" s="185"/>
      <c r="N25" s="138"/>
      <c r="O25" s="185"/>
      <c r="P25" s="187" t="s">
        <v>74</v>
      </c>
      <c r="Q25" s="124"/>
      <c r="R25" s="124"/>
      <c r="S25" s="210">
        <v>301600</v>
      </c>
      <c r="T25" s="211"/>
    </row>
    <row r="26" ht="29.1" customHeight="1" spans="1:20">
      <c r="A26" s="146">
        <v>14</v>
      </c>
      <c r="B26" s="161">
        <v>43851</v>
      </c>
      <c r="C26" s="157"/>
      <c r="D26" s="163"/>
      <c r="E26" s="164"/>
      <c r="F26" s="165"/>
      <c r="G26" s="158"/>
      <c r="H26" s="159"/>
      <c r="I26" s="138"/>
      <c r="J26" s="138"/>
      <c r="K26" s="138"/>
      <c r="L26" s="138"/>
      <c r="M26" s="185"/>
      <c r="N26" s="138"/>
      <c r="O26" s="185"/>
      <c r="P26" s="187" t="s">
        <v>75</v>
      </c>
      <c r="Q26" s="124"/>
      <c r="R26" s="124"/>
      <c r="S26" s="210">
        <v>9126286</v>
      </c>
      <c r="T26" s="211"/>
    </row>
    <row r="27" ht="29.1" customHeight="1" spans="1:20">
      <c r="A27" s="146">
        <v>15</v>
      </c>
      <c r="B27" s="161">
        <v>43900</v>
      </c>
      <c r="C27" s="157"/>
      <c r="D27" s="163"/>
      <c r="E27" s="164"/>
      <c r="F27" s="165"/>
      <c r="G27" s="158"/>
      <c r="H27" s="159"/>
      <c r="I27" s="138"/>
      <c r="J27" s="138"/>
      <c r="K27" s="138"/>
      <c r="L27" s="138"/>
      <c r="M27" s="185"/>
      <c r="N27" s="138"/>
      <c r="O27" s="185"/>
      <c r="P27" s="187" t="s">
        <v>74</v>
      </c>
      <c r="Q27" s="124"/>
      <c r="R27" s="124"/>
      <c r="S27" s="210">
        <v>2714400</v>
      </c>
      <c r="T27" s="211"/>
    </row>
    <row r="28" ht="29.1" customHeight="1" spans="1:20">
      <c r="A28" s="146">
        <v>16</v>
      </c>
      <c r="B28" s="161">
        <v>43906</v>
      </c>
      <c r="C28" s="157"/>
      <c r="D28" s="163">
        <v>-4069878.25</v>
      </c>
      <c r="E28" s="164" t="s">
        <v>76</v>
      </c>
      <c r="F28" s="165" t="s">
        <v>77</v>
      </c>
      <c r="G28" s="158"/>
      <c r="H28" s="159"/>
      <c r="I28" s="138"/>
      <c r="J28" s="138"/>
      <c r="K28" s="138"/>
      <c r="L28" s="138"/>
      <c r="M28" s="190" t="s">
        <v>78</v>
      </c>
      <c r="N28" s="138"/>
      <c r="O28" s="185"/>
      <c r="P28" s="187" t="s">
        <v>79</v>
      </c>
      <c r="Q28" s="124"/>
      <c r="R28" s="124"/>
      <c r="S28" s="210"/>
      <c r="T28" s="211"/>
    </row>
    <row r="29" ht="29.1" customHeight="1" spans="1:20">
      <c r="A29" s="146">
        <v>17</v>
      </c>
      <c r="B29" s="161">
        <v>43915</v>
      </c>
      <c r="C29" s="157"/>
      <c r="D29" s="163"/>
      <c r="E29" s="164"/>
      <c r="F29" s="165"/>
      <c r="G29" s="158"/>
      <c r="H29" s="159"/>
      <c r="I29" s="138"/>
      <c r="J29" s="138"/>
      <c r="K29" s="138"/>
      <c r="L29" s="138"/>
      <c r="M29" s="190"/>
      <c r="N29" s="138"/>
      <c r="O29" s="185"/>
      <c r="P29" s="191" t="s">
        <v>80</v>
      </c>
      <c r="Q29" s="213"/>
      <c r="R29" s="213"/>
      <c r="S29" s="214">
        <v>1485666.08</v>
      </c>
      <c r="T29" s="211"/>
    </row>
    <row r="30" ht="29.1" customHeight="1" spans="1:20">
      <c r="A30" s="146"/>
      <c r="B30" s="161"/>
      <c r="C30" s="157"/>
      <c r="D30" s="163"/>
      <c r="E30" s="164"/>
      <c r="F30" s="165"/>
      <c r="G30" s="158"/>
      <c r="H30" s="159"/>
      <c r="I30" s="138"/>
      <c r="J30" s="138"/>
      <c r="K30" s="138"/>
      <c r="L30" s="138"/>
      <c r="M30" s="190"/>
      <c r="N30" s="138"/>
      <c r="O30" s="185"/>
      <c r="P30" s="191"/>
      <c r="Q30" s="213"/>
      <c r="R30" s="213"/>
      <c r="S30" s="214"/>
      <c r="T30" s="211"/>
    </row>
    <row r="31" ht="29.1" customHeight="1" spans="1:20">
      <c r="A31" s="146"/>
      <c r="B31" s="161"/>
      <c r="C31" s="157"/>
      <c r="D31" s="163"/>
      <c r="E31" s="164"/>
      <c r="F31" s="165"/>
      <c r="G31" s="158"/>
      <c r="H31" s="159"/>
      <c r="I31" s="138"/>
      <c r="J31" s="138"/>
      <c r="K31" s="138"/>
      <c r="L31" s="138"/>
      <c r="M31" s="190"/>
      <c r="N31" s="138"/>
      <c r="O31" s="185"/>
      <c r="P31" s="191"/>
      <c r="Q31" s="213"/>
      <c r="R31" s="213"/>
      <c r="S31" s="214"/>
      <c r="T31" s="211"/>
    </row>
    <row r="32" ht="29.1" customHeight="1" spans="1:20">
      <c r="A32" s="146"/>
      <c r="B32" s="161"/>
      <c r="C32" s="157"/>
      <c r="D32" s="163"/>
      <c r="E32" s="164"/>
      <c r="F32" s="165"/>
      <c r="G32" s="158"/>
      <c r="H32" s="159"/>
      <c r="I32" s="138"/>
      <c r="J32" s="138"/>
      <c r="K32" s="138"/>
      <c r="L32" s="138"/>
      <c r="M32" s="190"/>
      <c r="N32" s="138"/>
      <c r="O32" s="185"/>
      <c r="P32" s="191"/>
      <c r="Q32" s="213"/>
      <c r="R32" s="213"/>
      <c r="S32" s="214"/>
      <c r="T32" s="211"/>
    </row>
    <row r="33" ht="29.1" customHeight="1" spans="1:20">
      <c r="A33" s="146"/>
      <c r="B33" s="161"/>
      <c r="C33" s="157"/>
      <c r="D33" s="163"/>
      <c r="E33" s="164"/>
      <c r="F33" s="165"/>
      <c r="G33" s="158"/>
      <c r="H33" s="159"/>
      <c r="I33" s="138"/>
      <c r="J33" s="138"/>
      <c r="K33" s="138"/>
      <c r="L33" s="138"/>
      <c r="M33" s="190"/>
      <c r="N33" s="138"/>
      <c r="O33" s="185"/>
      <c r="P33" s="191"/>
      <c r="Q33" s="213"/>
      <c r="R33" s="213"/>
      <c r="S33" s="214"/>
      <c r="T33" s="211"/>
    </row>
    <row r="34" ht="30" customHeight="1" spans="1:20">
      <c r="A34" s="121" t="s">
        <v>81</v>
      </c>
      <c r="B34" s="121"/>
      <c r="C34" s="169">
        <f>SUM(C8:C33)</f>
        <v>66985891</v>
      </c>
      <c r="D34" s="170">
        <f>SUM(D8:D33)</f>
        <v>2000000</v>
      </c>
      <c r="E34" s="171"/>
      <c r="F34" s="171"/>
      <c r="G34" s="171"/>
      <c r="H34" s="169" t="s">
        <v>82</v>
      </c>
      <c r="I34" s="149">
        <f>SUM(I8:I33)</f>
        <v>0</v>
      </c>
      <c r="J34" s="171"/>
      <c r="K34" s="149">
        <f>SUM(K8:K33)</f>
        <v>564816</v>
      </c>
      <c r="L34" s="149">
        <f>SUM(L8:L33)</f>
        <v>2000000</v>
      </c>
      <c r="M34" s="169" t="s">
        <v>82</v>
      </c>
      <c r="N34" s="149">
        <f>SUM(N8:N33)</f>
        <v>0</v>
      </c>
      <c r="O34" s="169" t="s">
        <v>82</v>
      </c>
      <c r="P34" s="169" t="s">
        <v>82</v>
      </c>
      <c r="Q34" s="169"/>
      <c r="R34" s="169"/>
      <c r="S34" s="149">
        <f>SUM(S8:S33)</f>
        <v>66325079.14</v>
      </c>
      <c r="T34" s="215">
        <f>C34+D34-I34-K34-L34-N34-S34</f>
        <v>95995.8599999994</v>
      </c>
    </row>
    <row r="35" ht="30" customHeight="1" spans="1:20">
      <c r="A35" s="172" t="s">
        <v>83</v>
      </c>
      <c r="B35" s="172"/>
      <c r="C35" s="172" t="s">
        <v>84</v>
      </c>
      <c r="D35" s="172"/>
      <c r="E35" s="172"/>
      <c r="F35" s="173">
        <v>4069878.25</v>
      </c>
      <c r="G35" s="174"/>
      <c r="H35" s="175" t="s">
        <v>85</v>
      </c>
      <c r="I35" s="192"/>
      <c r="J35" s="192"/>
      <c r="K35" s="192"/>
      <c r="L35" s="193"/>
      <c r="M35" s="172" t="s">
        <v>86</v>
      </c>
      <c r="N35" s="194">
        <v>1485666.08</v>
      </c>
      <c r="O35" s="195"/>
      <c r="P35" s="195"/>
      <c r="Q35" s="195"/>
      <c r="R35" s="195"/>
      <c r="S35" s="195"/>
      <c r="T35" s="216"/>
    </row>
    <row r="36" ht="30" customHeight="1" spans="1:20">
      <c r="A36" s="172"/>
      <c r="B36" s="172"/>
      <c r="C36" s="172" t="s">
        <v>87</v>
      </c>
      <c r="D36" s="172"/>
      <c r="E36" s="172"/>
      <c r="F36" s="173">
        <v>4069878.25</v>
      </c>
      <c r="G36" s="174"/>
      <c r="H36" s="176"/>
      <c r="I36" s="196"/>
      <c r="J36" s="196"/>
      <c r="K36" s="196"/>
      <c r="L36" s="197"/>
      <c r="M36" s="172" t="s">
        <v>88</v>
      </c>
      <c r="N36" s="225" t="s">
        <v>89</v>
      </c>
      <c r="O36" s="226"/>
      <c r="P36" s="226"/>
      <c r="Q36" s="226"/>
      <c r="R36" s="226"/>
      <c r="S36" s="226"/>
      <c r="T36" s="227"/>
    </row>
    <row r="42" spans="2:2">
      <c r="B42" s="177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S5:S7"/>
    <mergeCell ref="T5:T7"/>
    <mergeCell ref="A35:B36"/>
    <mergeCell ref="H35:L36"/>
  </mergeCells>
  <printOptions horizontalCentered="1" verticalCentered="1"/>
  <pageMargins left="0" right="0" top="0" bottom="0" header="0" footer="0"/>
  <pageSetup paperSize="9" scale="9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abSelected="1" zoomScale="80" zoomScaleNormal="80" topLeftCell="A13" workbookViewId="0">
      <selection activeCell="L32" sqref="L32"/>
    </sheetView>
  </sheetViews>
  <sheetFormatPr defaultColWidth="9" defaultRowHeight="13.5"/>
  <cols>
    <col min="1" max="1" width="3.25" style="117" customWidth="1"/>
    <col min="2" max="2" width="15.875" style="118" customWidth="1"/>
    <col min="3" max="3" width="16.25" style="117" customWidth="1"/>
    <col min="4" max="4" width="15.375" style="117" customWidth="1"/>
    <col min="5" max="5" width="18.75" style="119" customWidth="1"/>
    <col min="6" max="6" width="19.125" style="119" customWidth="1"/>
    <col min="7" max="7" width="17.5" style="119" customWidth="1"/>
    <col min="8" max="8" width="4.875" style="117" customWidth="1"/>
    <col min="9" max="9" width="10.375" style="119" customWidth="1"/>
    <col min="10" max="10" width="10" style="119" customWidth="1"/>
    <col min="11" max="11" width="9.375" style="117" customWidth="1"/>
    <col min="12" max="12" width="9.25" style="119" customWidth="1"/>
    <col min="13" max="13" width="16.125" style="117" customWidth="1"/>
    <col min="14" max="14" width="10.125" style="117" customWidth="1"/>
    <col min="15" max="15" width="9.125" style="117" customWidth="1"/>
    <col min="16" max="16" width="34.625" style="117" customWidth="1"/>
    <col min="17" max="17" width="14.75" style="117" customWidth="1"/>
    <col min="18" max="18" width="14.5" style="117" customWidth="1"/>
    <col min="19" max="19" width="15.5" style="119" customWidth="1"/>
    <col min="20" max="20" width="15.5" style="117" customWidth="1"/>
    <col min="21" max="16361" width="9" style="117" customWidth="1"/>
  </cols>
  <sheetData>
    <row r="1" s="117" customFormat="1" ht="24.95" customHeight="1" spans="1:1638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17" customFormat="1" ht="27.95" customHeight="1" spans="1:16384">
      <c r="A2" s="121" t="s">
        <v>1</v>
      </c>
      <c r="B2" s="121"/>
      <c r="C2" s="122" t="s">
        <v>2</v>
      </c>
      <c r="D2" s="122"/>
      <c r="E2" s="122"/>
      <c r="F2" s="122"/>
      <c r="G2" s="122"/>
      <c r="H2" s="123" t="s">
        <v>3</v>
      </c>
      <c r="I2" s="178"/>
      <c r="J2" s="178" t="s">
        <v>4</v>
      </c>
      <c r="K2" s="178"/>
      <c r="L2" s="178"/>
      <c r="M2" s="179"/>
      <c r="N2" s="180" t="s">
        <v>5</v>
      </c>
      <c r="O2" s="180"/>
      <c r="P2" s="181">
        <v>9679</v>
      </c>
      <c r="Q2" s="156" t="s">
        <v>6</v>
      </c>
      <c r="R2" s="156"/>
      <c r="S2" s="200" t="s">
        <v>7</v>
      </c>
      <c r="T2" s="200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17" customFormat="1" ht="27.95" customHeight="1" spans="1:16384">
      <c r="A3" s="121" t="s">
        <v>8</v>
      </c>
      <c r="B3" s="121"/>
      <c r="C3" s="124">
        <v>64372010</v>
      </c>
      <c r="D3" s="124"/>
      <c r="E3" s="124"/>
      <c r="F3" s="124" t="s">
        <v>9</v>
      </c>
      <c r="G3" s="125" t="s">
        <v>10</v>
      </c>
      <c r="H3" s="121" t="s">
        <v>11</v>
      </c>
      <c r="I3" s="121"/>
      <c r="J3" s="146" t="s">
        <v>90</v>
      </c>
      <c r="K3" s="146"/>
      <c r="L3" s="146"/>
      <c r="M3" s="146"/>
      <c r="N3" s="121" t="s">
        <v>13</v>
      </c>
      <c r="O3" s="121"/>
      <c r="P3" s="146" t="s">
        <v>14</v>
      </c>
      <c r="Q3" s="201" t="s">
        <v>15</v>
      </c>
      <c r="R3" s="202"/>
      <c r="S3" s="203" t="s">
        <v>16</v>
      </c>
      <c r="T3" s="20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17" customFormat="1" ht="27.95" customHeight="1" spans="1:16384">
      <c r="A4" s="121" t="s">
        <v>17</v>
      </c>
      <c r="B4" s="121"/>
      <c r="C4" s="126">
        <v>69057620</v>
      </c>
      <c r="D4" s="127"/>
      <c r="E4" s="128"/>
      <c r="F4" s="124" t="s">
        <v>18</v>
      </c>
      <c r="G4" s="128"/>
      <c r="H4" s="121" t="s">
        <v>19</v>
      </c>
      <c r="I4" s="121"/>
      <c r="J4" s="146" t="s">
        <v>20</v>
      </c>
      <c r="K4" s="146"/>
      <c r="L4" s="146"/>
      <c r="M4" s="146"/>
      <c r="N4" s="121" t="s">
        <v>21</v>
      </c>
      <c r="O4" s="121"/>
      <c r="P4" s="124" t="s">
        <v>22</v>
      </c>
      <c r="Q4" s="124" t="s">
        <v>23</v>
      </c>
      <c r="R4" s="185" t="s">
        <v>24</v>
      </c>
      <c r="S4" s="204" t="s">
        <v>25</v>
      </c>
      <c r="T4" s="205" t="s">
        <v>26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17" customFormat="1" ht="27.95" customHeight="1" spans="1:16384">
      <c r="A5" s="121" t="s">
        <v>27</v>
      </c>
      <c r="B5" s="129" t="s">
        <v>28</v>
      </c>
      <c r="C5" s="130"/>
      <c r="D5" s="130"/>
      <c r="E5" s="130"/>
      <c r="F5" s="131"/>
      <c r="G5" s="132" t="s">
        <v>29</v>
      </c>
      <c r="H5" s="129" t="s">
        <v>28</v>
      </c>
      <c r="I5" s="130"/>
      <c r="J5" s="131"/>
      <c r="K5" s="132" t="s">
        <v>30</v>
      </c>
      <c r="L5" s="129" t="s">
        <v>31</v>
      </c>
      <c r="M5" s="131"/>
      <c r="N5" s="129" t="s">
        <v>32</v>
      </c>
      <c r="O5" s="131"/>
      <c r="P5" s="182" t="s">
        <v>33</v>
      </c>
      <c r="Q5" s="206"/>
      <c r="R5" s="206"/>
      <c r="S5" s="204" t="s">
        <v>34</v>
      </c>
      <c r="T5" s="207" t="s">
        <v>35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17" customFormat="1" ht="27.95" customHeight="1" spans="1:16384">
      <c r="A6" s="121"/>
      <c r="B6" s="133" t="s">
        <v>36</v>
      </c>
      <c r="C6" s="134"/>
      <c r="D6" s="134"/>
      <c r="E6" s="134"/>
      <c r="F6" s="135"/>
      <c r="G6" s="121"/>
      <c r="H6" s="133" t="s">
        <v>37</v>
      </c>
      <c r="I6" s="134"/>
      <c r="J6" s="135"/>
      <c r="K6" s="121" t="s">
        <v>38</v>
      </c>
      <c r="L6" s="133" t="s">
        <v>39</v>
      </c>
      <c r="M6" s="135"/>
      <c r="N6" s="133" t="s">
        <v>40</v>
      </c>
      <c r="O6" s="135"/>
      <c r="P6" s="183" t="s">
        <v>41</v>
      </c>
      <c r="Q6" s="208"/>
      <c r="R6" s="208"/>
      <c r="S6" s="204"/>
      <c r="T6" s="20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17" customFormat="1" ht="27.95" customHeight="1" spans="1:16384">
      <c r="A7" s="121"/>
      <c r="B7" s="136" t="s">
        <v>42</v>
      </c>
      <c r="C7" s="121" t="s">
        <v>43</v>
      </c>
      <c r="D7" s="121" t="s">
        <v>44</v>
      </c>
      <c r="E7" s="124" t="s">
        <v>45</v>
      </c>
      <c r="F7" s="124" t="s">
        <v>46</v>
      </c>
      <c r="G7" s="136" t="s">
        <v>47</v>
      </c>
      <c r="H7" s="121" t="s">
        <v>48</v>
      </c>
      <c r="I7" s="124" t="s">
        <v>49</v>
      </c>
      <c r="J7" s="124" t="s">
        <v>50</v>
      </c>
      <c r="K7" s="156" t="s">
        <v>49</v>
      </c>
      <c r="L7" s="124" t="s">
        <v>49</v>
      </c>
      <c r="M7" s="121" t="s">
        <v>50</v>
      </c>
      <c r="N7" s="121" t="s">
        <v>49</v>
      </c>
      <c r="O7" s="121" t="s">
        <v>50</v>
      </c>
      <c r="P7" s="124" t="s">
        <v>51</v>
      </c>
      <c r="Q7" s="124" t="s">
        <v>52</v>
      </c>
      <c r="R7" s="124" t="s">
        <v>53</v>
      </c>
      <c r="S7" s="204"/>
      <c r="T7" s="20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17" customFormat="1" ht="29.1" customHeight="1" spans="1:16384">
      <c r="A8" s="137">
        <v>1</v>
      </c>
      <c r="B8" s="26">
        <v>43453</v>
      </c>
      <c r="C8" s="64">
        <v>8000000</v>
      </c>
      <c r="D8" s="138"/>
      <c r="E8" s="139" t="s">
        <v>54</v>
      </c>
      <c r="F8" s="140" t="s">
        <v>55</v>
      </c>
      <c r="G8" s="138"/>
      <c r="H8" s="141">
        <v>0.005</v>
      </c>
      <c r="I8" s="28">
        <v>40000</v>
      </c>
      <c r="J8" s="145"/>
      <c r="K8" s="184"/>
      <c r="L8" s="138"/>
      <c r="M8" s="185"/>
      <c r="N8" s="149">
        <v>1700000</v>
      </c>
      <c r="O8" s="124" t="s">
        <v>56</v>
      </c>
      <c r="P8" s="186"/>
      <c r="Q8" s="124"/>
      <c r="R8" s="124"/>
      <c r="S8" s="209"/>
      <c r="T8" s="18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17" customFormat="1" ht="29.1" customHeight="1" spans="1:16384">
      <c r="A9" s="142"/>
      <c r="B9" s="37">
        <v>43458</v>
      </c>
      <c r="C9" s="64">
        <v>11156640</v>
      </c>
      <c r="D9" s="143"/>
      <c r="E9" s="139" t="s">
        <v>54</v>
      </c>
      <c r="F9" s="140" t="s">
        <v>55</v>
      </c>
      <c r="G9" s="144"/>
      <c r="H9" s="141">
        <v>0.005</v>
      </c>
      <c r="I9" s="64">
        <v>55784</v>
      </c>
      <c r="J9" s="145"/>
      <c r="K9" s="184">
        <v>759823</v>
      </c>
      <c r="L9" s="138"/>
      <c r="M9" s="185"/>
      <c r="N9" s="149">
        <v>101475</v>
      </c>
      <c r="O9" s="124"/>
      <c r="P9" s="186"/>
      <c r="Q9" s="124"/>
      <c r="R9" s="124"/>
      <c r="S9" s="210"/>
      <c r="T9" s="18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17" customFormat="1" ht="29.1" customHeight="1" spans="1:16384">
      <c r="A10" s="137">
        <v>2</v>
      </c>
      <c r="B10" s="26">
        <v>43482</v>
      </c>
      <c r="C10" s="64">
        <v>10683026</v>
      </c>
      <c r="D10" s="143"/>
      <c r="E10" s="139" t="s">
        <v>54</v>
      </c>
      <c r="F10" s="140" t="s">
        <v>55</v>
      </c>
      <c r="G10" s="144"/>
      <c r="H10" s="141">
        <v>0.005</v>
      </c>
      <c r="I10" s="64">
        <v>53416</v>
      </c>
      <c r="J10" s="145"/>
      <c r="K10" s="184">
        <v>835183</v>
      </c>
      <c r="L10" s="138">
        <v>3100</v>
      </c>
      <c r="M10" s="185" t="s">
        <v>57</v>
      </c>
      <c r="N10" s="149">
        <v>-1801475</v>
      </c>
      <c r="O10" s="124" t="s">
        <v>58</v>
      </c>
      <c r="P10" s="186"/>
      <c r="Q10" s="124"/>
      <c r="R10" s="124"/>
      <c r="S10" s="210"/>
      <c r="T10" s="184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17" customFormat="1" ht="29.1" customHeight="1" spans="1:16384">
      <c r="A11" s="142"/>
      <c r="B11" s="26">
        <v>43590</v>
      </c>
      <c r="C11" s="64">
        <v>6918470</v>
      </c>
      <c r="D11" s="143"/>
      <c r="E11" s="139" t="s">
        <v>54</v>
      </c>
      <c r="F11" s="140" t="s">
        <v>55</v>
      </c>
      <c r="G11" s="145"/>
      <c r="H11" s="141">
        <v>0.005</v>
      </c>
      <c r="I11" s="44">
        <v>34593</v>
      </c>
      <c r="J11" s="145"/>
      <c r="K11" s="63">
        <v>41893</v>
      </c>
      <c r="L11" s="138"/>
      <c r="M11" s="185" t="s">
        <v>59</v>
      </c>
      <c r="N11" s="149"/>
      <c r="O11" s="124"/>
      <c r="P11" s="186"/>
      <c r="Q11" s="124"/>
      <c r="R11" s="124"/>
      <c r="S11" s="210"/>
      <c r="T11" s="18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17" customFormat="1" ht="29.1" customHeight="1" spans="1:16384">
      <c r="A12" s="146">
        <v>3</v>
      </c>
      <c r="B12" s="51">
        <v>43657</v>
      </c>
      <c r="C12" s="64">
        <v>3000000</v>
      </c>
      <c r="D12" s="143"/>
      <c r="E12" s="139" t="s">
        <v>54</v>
      </c>
      <c r="F12" s="140" t="s">
        <v>55</v>
      </c>
      <c r="G12" s="145"/>
      <c r="H12" s="141">
        <v>0.005</v>
      </c>
      <c r="I12" s="138">
        <v>15000</v>
      </c>
      <c r="J12" s="145"/>
      <c r="K12" s="184">
        <v>44371</v>
      </c>
      <c r="L12" s="138"/>
      <c r="M12" s="185" t="s">
        <v>59</v>
      </c>
      <c r="N12" s="149"/>
      <c r="O12" s="124"/>
      <c r="P12" s="186"/>
      <c r="Q12" s="124"/>
      <c r="R12" s="124"/>
      <c r="S12" s="210"/>
      <c r="T12" s="18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17" customFormat="1" ht="29.1" customHeight="1" spans="1:16384">
      <c r="A13" s="146">
        <v>4</v>
      </c>
      <c r="B13" s="26">
        <v>43706</v>
      </c>
      <c r="C13" s="147">
        <v>1000000</v>
      </c>
      <c r="D13" s="143"/>
      <c r="E13" s="139" t="s">
        <v>54</v>
      </c>
      <c r="F13" s="140" t="s">
        <v>55</v>
      </c>
      <c r="G13" s="145"/>
      <c r="H13" s="141">
        <v>0.005</v>
      </c>
      <c r="I13" s="138">
        <v>5000</v>
      </c>
      <c r="J13" s="145"/>
      <c r="K13" s="184"/>
      <c r="L13" s="138"/>
      <c r="M13" s="185" t="s">
        <v>59</v>
      </c>
      <c r="N13" s="149"/>
      <c r="O13" s="124"/>
      <c r="P13" s="186"/>
      <c r="Q13" s="124"/>
      <c r="R13" s="124"/>
      <c r="S13" s="210"/>
      <c r="T13" s="18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17" customFormat="1" ht="29.1" customHeight="1" spans="1:16384">
      <c r="A14" s="146">
        <v>5</v>
      </c>
      <c r="B14" s="42">
        <v>43753</v>
      </c>
      <c r="C14" s="147">
        <v>3327765</v>
      </c>
      <c r="D14" s="143"/>
      <c r="E14" s="139" t="s">
        <v>54</v>
      </c>
      <c r="F14" s="140" t="s">
        <v>55</v>
      </c>
      <c r="G14" s="145"/>
      <c r="H14" s="141">
        <v>0.005</v>
      </c>
      <c r="I14" s="138">
        <v>16638.9</v>
      </c>
      <c r="J14" s="145"/>
      <c r="K14" s="184"/>
      <c r="L14" s="138"/>
      <c r="M14" s="185" t="s">
        <v>59</v>
      </c>
      <c r="N14" s="149"/>
      <c r="O14" s="124"/>
      <c r="P14" s="186"/>
      <c r="Q14" s="124"/>
      <c r="R14" s="124"/>
      <c r="S14" s="210"/>
      <c r="T14" s="18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17" customFormat="1" ht="29.1" customHeight="1" spans="1:16384">
      <c r="A15" s="146"/>
      <c r="B15" s="148" t="s">
        <v>61</v>
      </c>
      <c r="C15" s="149"/>
      <c r="D15" s="150">
        <v>13769878.25</v>
      </c>
      <c r="E15" s="151" t="s">
        <v>62</v>
      </c>
      <c r="F15" s="152" t="s">
        <v>55</v>
      </c>
      <c r="G15" s="145"/>
      <c r="H15" s="141"/>
      <c r="I15" s="138">
        <v>-220431.9</v>
      </c>
      <c r="J15" s="145" t="s">
        <v>63</v>
      </c>
      <c r="K15" s="184">
        <v>-1681270</v>
      </c>
      <c r="L15" s="138">
        <v>-3100</v>
      </c>
      <c r="M15" s="185"/>
      <c r="N15" s="149"/>
      <c r="O15" s="124"/>
      <c r="P15" s="187"/>
      <c r="Q15" s="124"/>
      <c r="R15" s="124"/>
      <c r="S15" s="210"/>
      <c r="T15" s="211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17" customFormat="1" ht="29.1" customHeight="1" spans="1:16384">
      <c r="A16" s="146"/>
      <c r="B16" s="153"/>
      <c r="C16" s="154"/>
      <c r="D16" s="155">
        <v>-9700000</v>
      </c>
      <c r="E16" s="156" t="s">
        <v>54</v>
      </c>
      <c r="F16" s="152" t="s">
        <v>55</v>
      </c>
      <c r="G16" s="145"/>
      <c r="H16" s="141"/>
      <c r="I16" s="138"/>
      <c r="J16" s="145"/>
      <c r="K16" s="184"/>
      <c r="L16" s="138"/>
      <c r="M16" s="185"/>
      <c r="N16" s="149"/>
      <c r="O16" s="124"/>
      <c r="P16" s="187"/>
      <c r="Q16" s="124"/>
      <c r="R16" s="124"/>
      <c r="S16" s="210"/>
      <c r="T16" s="211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17" customFormat="1" ht="29.1" customHeight="1" spans="1:16384">
      <c r="A17" s="146">
        <v>6</v>
      </c>
      <c r="B17" s="153">
        <v>43613</v>
      </c>
      <c r="C17" s="157"/>
      <c r="D17" s="155"/>
      <c r="E17" s="156" t="s">
        <v>64</v>
      </c>
      <c r="F17" s="152" t="s">
        <v>55</v>
      </c>
      <c r="G17" s="145"/>
      <c r="H17" s="141"/>
      <c r="I17" s="138"/>
      <c r="J17" s="145"/>
      <c r="K17" s="184"/>
      <c r="L17" s="138"/>
      <c r="M17" s="185"/>
      <c r="N17" s="149"/>
      <c r="O17" s="124"/>
      <c r="P17" s="188" t="s">
        <v>65</v>
      </c>
      <c r="Q17" s="124"/>
      <c r="R17" s="124"/>
      <c r="S17" s="212">
        <f>48167167.06-16458</f>
        <v>48150709.06</v>
      </c>
      <c r="T17" s="211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17" customFormat="1" ht="29.1" customHeight="1" spans="1:16384">
      <c r="A18" s="146">
        <v>7</v>
      </c>
      <c r="B18" s="153">
        <v>43850</v>
      </c>
      <c r="C18" s="157"/>
      <c r="D18" s="155">
        <v>2000000</v>
      </c>
      <c r="E18" s="156" t="s">
        <v>66</v>
      </c>
      <c r="F18" s="152"/>
      <c r="G18" s="158"/>
      <c r="H18" s="159"/>
      <c r="I18" s="138"/>
      <c r="J18" s="138"/>
      <c r="K18" s="138"/>
      <c r="L18" s="138"/>
      <c r="M18" s="185"/>
      <c r="N18" s="138"/>
      <c r="O18" s="185"/>
      <c r="P18" s="187" t="s">
        <v>67</v>
      </c>
      <c r="Q18" s="124"/>
      <c r="R18" s="124"/>
      <c r="S18" s="210">
        <v>2000000</v>
      </c>
      <c r="T18" s="211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17" customFormat="1" ht="29.1" customHeight="1" spans="1:16384">
      <c r="A19" s="146">
        <v>8</v>
      </c>
      <c r="B19" s="153">
        <v>43852</v>
      </c>
      <c r="C19" s="157">
        <v>22899990</v>
      </c>
      <c r="D19" s="155"/>
      <c r="E19" s="139" t="s">
        <v>54</v>
      </c>
      <c r="F19" s="140" t="s">
        <v>55</v>
      </c>
      <c r="G19" s="158"/>
      <c r="H19" s="141">
        <v>0.005</v>
      </c>
      <c r="I19" s="138">
        <v>114500</v>
      </c>
      <c r="J19" s="138"/>
      <c r="K19" s="138">
        <v>564816</v>
      </c>
      <c r="L19" s="138">
        <v>2000000</v>
      </c>
      <c r="M19" s="185" t="s">
        <v>68</v>
      </c>
      <c r="N19" s="138"/>
      <c r="O19" s="185"/>
      <c r="P19" s="187"/>
      <c r="Q19" s="124"/>
      <c r="R19" s="124"/>
      <c r="S19" s="210"/>
      <c r="T19" s="21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17" customFormat="1" ht="29.1" customHeight="1" spans="1:16384">
      <c r="A20" s="146"/>
      <c r="B20" s="153"/>
      <c r="C20" s="157"/>
      <c r="D20" s="155"/>
      <c r="E20" s="156"/>
      <c r="F20" s="152"/>
      <c r="G20" s="158"/>
      <c r="H20" s="159"/>
      <c r="I20" s="138">
        <v>-114500</v>
      </c>
      <c r="J20" s="138" t="s">
        <v>69</v>
      </c>
      <c r="K20" s="138"/>
      <c r="L20" s="138">
        <v>500</v>
      </c>
      <c r="M20" s="185" t="s">
        <v>70</v>
      </c>
      <c r="N20" s="138"/>
      <c r="O20" s="185"/>
      <c r="P20" s="187"/>
      <c r="Q20" s="124"/>
      <c r="R20" s="124"/>
      <c r="S20" s="210"/>
      <c r="T20" s="211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17" customFormat="1" ht="29.1" customHeight="1" spans="1:16384">
      <c r="A21" s="146">
        <v>9</v>
      </c>
      <c r="B21" s="153">
        <v>43851</v>
      </c>
      <c r="C21" s="157"/>
      <c r="D21" s="155"/>
      <c r="E21" s="156"/>
      <c r="F21" s="152"/>
      <c r="G21" s="158"/>
      <c r="H21" s="159"/>
      <c r="I21" s="138"/>
      <c r="J21" s="138"/>
      <c r="K21" s="138"/>
      <c r="L21" s="138">
        <v>-500</v>
      </c>
      <c r="M21" s="185" t="s">
        <v>69</v>
      </c>
      <c r="N21" s="138"/>
      <c r="O21" s="185"/>
      <c r="P21" s="187" t="s">
        <v>71</v>
      </c>
      <c r="Q21" s="124"/>
      <c r="R21" s="124"/>
      <c r="S21" s="210">
        <v>120000</v>
      </c>
      <c r="T21" s="21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17" customFormat="1" ht="29.1" customHeight="1" spans="1:16384">
      <c r="A22" s="146">
        <v>10</v>
      </c>
      <c r="B22" s="153">
        <v>43851</v>
      </c>
      <c r="C22" s="157"/>
      <c r="D22" s="155"/>
      <c r="E22" s="156"/>
      <c r="F22" s="152"/>
      <c r="G22" s="158"/>
      <c r="H22" s="159"/>
      <c r="I22" s="138"/>
      <c r="J22" s="138"/>
      <c r="K22" s="138"/>
      <c r="L22" s="138"/>
      <c r="M22" s="185"/>
      <c r="N22" s="138"/>
      <c r="O22" s="185"/>
      <c r="P22" s="187" t="s">
        <v>72</v>
      </c>
      <c r="Q22" s="124"/>
      <c r="R22" s="124"/>
      <c r="S22" s="210">
        <v>300600</v>
      </c>
      <c r="T22" s="211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17" customFormat="1" ht="29.1" customHeight="1" spans="1:16384">
      <c r="A23" s="146">
        <v>11</v>
      </c>
      <c r="B23" s="153">
        <v>43851</v>
      </c>
      <c r="C23" s="157"/>
      <c r="D23" s="155"/>
      <c r="E23" s="156"/>
      <c r="F23" s="152"/>
      <c r="G23" s="158"/>
      <c r="H23" s="159"/>
      <c r="I23" s="138"/>
      <c r="J23" s="138"/>
      <c r="K23" s="138"/>
      <c r="L23" s="138"/>
      <c r="M23" s="185"/>
      <c r="N23" s="138"/>
      <c r="O23" s="185"/>
      <c r="P23" s="187" t="s">
        <v>73</v>
      </c>
      <c r="Q23" s="124"/>
      <c r="R23" s="124"/>
      <c r="S23" s="210">
        <v>1246000</v>
      </c>
      <c r="T23" s="211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17" customFormat="1" ht="29.1" customHeight="1" spans="1:16384">
      <c r="A24" s="146">
        <v>12</v>
      </c>
      <c r="B24" s="153">
        <v>43851</v>
      </c>
      <c r="C24" s="157"/>
      <c r="D24" s="155"/>
      <c r="E24" s="156"/>
      <c r="F24" s="152"/>
      <c r="G24" s="158"/>
      <c r="H24" s="159"/>
      <c r="I24" s="138"/>
      <c r="J24" s="138"/>
      <c r="K24" s="138"/>
      <c r="L24" s="138"/>
      <c r="M24" s="185"/>
      <c r="N24" s="138"/>
      <c r="O24" s="185"/>
      <c r="P24" s="187" t="s">
        <v>67</v>
      </c>
      <c r="Q24" s="124"/>
      <c r="R24" s="124"/>
      <c r="S24" s="210">
        <v>879818</v>
      </c>
      <c r="T24" s="211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17" customFormat="1" ht="29.1" customHeight="1" spans="1:16384">
      <c r="A25" s="146">
        <v>13</v>
      </c>
      <c r="B25" s="153">
        <v>43851</v>
      </c>
      <c r="C25" s="157"/>
      <c r="D25" s="155"/>
      <c r="E25" s="156"/>
      <c r="F25" s="152"/>
      <c r="G25" s="158"/>
      <c r="H25" s="159"/>
      <c r="I25" s="138"/>
      <c r="J25" s="138"/>
      <c r="K25" s="138"/>
      <c r="L25" s="138"/>
      <c r="M25" s="185"/>
      <c r="N25" s="138"/>
      <c r="O25" s="185"/>
      <c r="P25" s="187" t="s">
        <v>74</v>
      </c>
      <c r="Q25" s="124"/>
      <c r="R25" s="124"/>
      <c r="S25" s="210">
        <v>301600</v>
      </c>
      <c r="T25" s="211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17" customFormat="1" ht="29.1" customHeight="1" spans="1:16384">
      <c r="A26" s="146">
        <v>14</v>
      </c>
      <c r="B26" s="153">
        <v>43851</v>
      </c>
      <c r="C26" s="157"/>
      <c r="D26" s="155"/>
      <c r="E26" s="156"/>
      <c r="F26" s="152"/>
      <c r="G26" s="158"/>
      <c r="H26" s="159"/>
      <c r="I26" s="138"/>
      <c r="J26" s="138"/>
      <c r="K26" s="138"/>
      <c r="L26" s="138"/>
      <c r="M26" s="185"/>
      <c r="N26" s="138"/>
      <c r="O26" s="185"/>
      <c r="P26" s="187" t="s">
        <v>75</v>
      </c>
      <c r="Q26" s="124"/>
      <c r="R26" s="124"/>
      <c r="S26" s="210">
        <v>9126286</v>
      </c>
      <c r="T26" s="211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17" customFormat="1" ht="29.1" customHeight="1" spans="1:16384">
      <c r="A27" s="146">
        <v>15</v>
      </c>
      <c r="B27" s="153">
        <v>43900</v>
      </c>
      <c r="C27" s="157"/>
      <c r="D27" s="155"/>
      <c r="E27" s="156"/>
      <c r="F27" s="152"/>
      <c r="G27" s="158"/>
      <c r="H27" s="159"/>
      <c r="I27" s="138"/>
      <c r="J27" s="138"/>
      <c r="K27" s="138"/>
      <c r="L27" s="138"/>
      <c r="M27" s="185"/>
      <c r="N27" s="138"/>
      <c r="O27" s="185"/>
      <c r="P27" s="187" t="s">
        <v>74</v>
      </c>
      <c r="Q27" s="124"/>
      <c r="R27" s="124"/>
      <c r="S27" s="210">
        <v>2714400</v>
      </c>
      <c r="T27" s="211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17" customFormat="1" ht="29.1" customHeight="1" spans="1:16384">
      <c r="A28" s="146">
        <v>16</v>
      </c>
      <c r="B28" s="153">
        <v>43906</v>
      </c>
      <c r="C28" s="157"/>
      <c r="D28" s="155">
        <v>-4069878.25</v>
      </c>
      <c r="E28" s="156" t="s">
        <v>76</v>
      </c>
      <c r="F28" s="152" t="s">
        <v>77</v>
      </c>
      <c r="G28" s="158"/>
      <c r="H28" s="159"/>
      <c r="I28" s="138"/>
      <c r="J28" s="138"/>
      <c r="K28" s="138"/>
      <c r="L28" s="138"/>
      <c r="M28" s="185" t="s">
        <v>78</v>
      </c>
      <c r="N28" s="138"/>
      <c r="O28" s="185"/>
      <c r="P28" s="187" t="s">
        <v>79</v>
      </c>
      <c r="Q28" s="124"/>
      <c r="R28" s="124"/>
      <c r="S28" s="210"/>
      <c r="T28" s="211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17" customFormat="1" ht="29.1" customHeight="1" spans="1:16384">
      <c r="A29" s="146">
        <v>17</v>
      </c>
      <c r="B29" s="153">
        <v>43915</v>
      </c>
      <c r="C29" s="157"/>
      <c r="D29" s="155"/>
      <c r="E29" s="156"/>
      <c r="F29" s="152"/>
      <c r="G29" s="158"/>
      <c r="H29" s="159"/>
      <c r="I29" s="138"/>
      <c r="J29" s="138"/>
      <c r="K29" s="138"/>
      <c r="L29" s="138"/>
      <c r="M29" s="185"/>
      <c r="N29" s="138"/>
      <c r="O29" s="185"/>
      <c r="P29" s="187" t="s">
        <v>80</v>
      </c>
      <c r="Q29" s="124"/>
      <c r="R29" s="124"/>
      <c r="S29" s="210">
        <v>1485666.08</v>
      </c>
      <c r="T29" s="211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17" customFormat="1" ht="29.1" customHeight="1" spans="1:16384">
      <c r="A30" s="160">
        <v>18</v>
      </c>
      <c r="B30" s="161">
        <v>44418</v>
      </c>
      <c r="C30" s="162">
        <v>2071729</v>
      </c>
      <c r="D30" s="163">
        <v>-2000000</v>
      </c>
      <c r="E30" s="164"/>
      <c r="F30" s="165"/>
      <c r="G30" s="166"/>
      <c r="H30" s="167">
        <v>0.005</v>
      </c>
      <c r="I30" s="189">
        <v>10356.2</v>
      </c>
      <c r="J30" s="189"/>
      <c r="K30" s="189">
        <v>162583.2</v>
      </c>
      <c r="L30" s="189"/>
      <c r="M30" s="190"/>
      <c r="N30" s="189"/>
      <c r="O30" s="190"/>
      <c r="P30" s="191"/>
      <c r="Q30" s="213"/>
      <c r="R30" s="213"/>
      <c r="S30" s="214"/>
      <c r="T30" s="211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17" customFormat="1" ht="29.1" customHeight="1" spans="1:16384">
      <c r="A31" s="160"/>
      <c r="B31" s="161"/>
      <c r="C31" s="162"/>
      <c r="D31" s="163"/>
      <c r="E31" s="164"/>
      <c r="F31" s="165"/>
      <c r="G31" s="166"/>
      <c r="H31" s="168"/>
      <c r="I31" s="189"/>
      <c r="J31" s="189"/>
      <c r="K31" s="189">
        <v>-5214.54</v>
      </c>
      <c r="L31" s="189" t="s">
        <v>91</v>
      </c>
      <c r="M31" s="190"/>
      <c r="N31" s="189"/>
      <c r="O31" s="190"/>
      <c r="P31" s="191"/>
      <c r="Q31" s="213"/>
      <c r="R31" s="213"/>
      <c r="S31" s="214"/>
      <c r="T31" s="21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17" customFormat="1" ht="29.1" customHeight="1" spans="1:16384">
      <c r="A32" s="160"/>
      <c r="B32" s="161"/>
      <c r="C32" s="162"/>
      <c r="D32" s="163"/>
      <c r="E32" s="164"/>
      <c r="F32" s="165"/>
      <c r="G32" s="166"/>
      <c r="H32" s="168"/>
      <c r="I32" s="189"/>
      <c r="J32" s="189"/>
      <c r="K32" s="189"/>
      <c r="L32" s="189"/>
      <c r="M32" s="190"/>
      <c r="N32" s="189"/>
      <c r="O32" s="190"/>
      <c r="P32" s="191"/>
      <c r="Q32" s="213"/>
      <c r="R32" s="213"/>
      <c r="S32" s="214"/>
      <c r="T32" s="211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117" customFormat="1" ht="29.1" customHeight="1" spans="1:16384">
      <c r="A33" s="160"/>
      <c r="B33" s="161"/>
      <c r="C33" s="162"/>
      <c r="D33" s="163"/>
      <c r="E33" s="164"/>
      <c r="F33" s="165"/>
      <c r="G33" s="166"/>
      <c r="H33" s="168"/>
      <c r="I33" s="189"/>
      <c r="J33" s="189"/>
      <c r="K33" s="189"/>
      <c r="L33" s="189"/>
      <c r="M33" s="190"/>
      <c r="N33" s="189"/>
      <c r="O33" s="190"/>
      <c r="P33" s="191"/>
      <c r="Q33" s="213"/>
      <c r="R33" s="213"/>
      <c r="S33" s="214"/>
      <c r="T33" s="211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17" customFormat="1" ht="30" customHeight="1" spans="1:16384">
      <c r="A34" s="121" t="s">
        <v>81</v>
      </c>
      <c r="B34" s="121"/>
      <c r="C34" s="169">
        <f>SUM(C8:C33)</f>
        <v>69057620</v>
      </c>
      <c r="D34" s="170">
        <f>SUM(D8:D33)</f>
        <v>0</v>
      </c>
      <c r="E34" s="171"/>
      <c r="F34" s="171"/>
      <c r="G34" s="171"/>
      <c r="H34" s="169" t="s">
        <v>82</v>
      </c>
      <c r="I34" s="149">
        <f t="shared" ref="I34:L34" si="0">SUM(I8:I33)</f>
        <v>10356.2</v>
      </c>
      <c r="J34" s="171"/>
      <c r="K34" s="149">
        <f t="shared" si="0"/>
        <v>722184.66</v>
      </c>
      <c r="L34" s="149">
        <f t="shared" si="0"/>
        <v>2000000</v>
      </c>
      <c r="M34" s="169" t="s">
        <v>82</v>
      </c>
      <c r="N34" s="149">
        <f>SUM(N8:N33)</f>
        <v>0</v>
      </c>
      <c r="O34" s="169" t="s">
        <v>82</v>
      </c>
      <c r="P34" s="169" t="s">
        <v>82</v>
      </c>
      <c r="Q34" s="169"/>
      <c r="R34" s="169"/>
      <c r="S34" s="149">
        <f>SUM(S8:S33)</f>
        <v>66325079.14</v>
      </c>
      <c r="T34" s="215">
        <f>C34+D34-I34-K34-L34-N34-S34</f>
        <v>0</v>
      </c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17" customFormat="1" ht="30" customHeight="1" spans="1:16384">
      <c r="A35" s="172" t="s">
        <v>83</v>
      </c>
      <c r="B35" s="172"/>
      <c r="C35" s="172" t="s">
        <v>84</v>
      </c>
      <c r="D35" s="172"/>
      <c r="E35" s="172"/>
      <c r="F35" s="173">
        <f>N35</f>
        <v>2000000</v>
      </c>
      <c r="G35" s="174"/>
      <c r="H35" s="175" t="s">
        <v>85</v>
      </c>
      <c r="I35" s="192"/>
      <c r="J35" s="192"/>
      <c r="K35" s="192"/>
      <c r="L35" s="193"/>
      <c r="M35" s="172" t="s">
        <v>86</v>
      </c>
      <c r="N35" s="194">
        <v>2000000</v>
      </c>
      <c r="O35" s="195"/>
      <c r="P35" s="195"/>
      <c r="Q35" s="195"/>
      <c r="R35" s="195"/>
      <c r="S35" s="195"/>
      <c r="T35" s="216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17" customFormat="1" ht="30" customHeight="1" spans="1:16384">
      <c r="A36" s="172"/>
      <c r="B36" s="172"/>
      <c r="C36" s="172" t="s">
        <v>87</v>
      </c>
      <c r="D36" s="172"/>
      <c r="E36" s="172"/>
      <c r="F36" s="173">
        <v>0</v>
      </c>
      <c r="G36" s="174"/>
      <c r="H36" s="176"/>
      <c r="I36" s="196"/>
      <c r="J36" s="196"/>
      <c r="K36" s="196"/>
      <c r="L36" s="197"/>
      <c r="M36" s="172" t="s">
        <v>88</v>
      </c>
      <c r="N36" s="198">
        <f>N35</f>
        <v>2000000</v>
      </c>
      <c r="O36" s="199"/>
      <c r="P36" s="199"/>
      <c r="Q36" s="199"/>
      <c r="R36" s="199"/>
      <c r="S36" s="199"/>
      <c r="T36" s="217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17" customFormat="1" spans="2:16384">
      <c r="B37" s="118"/>
      <c r="E37" s="119"/>
      <c r="F37" s="119"/>
      <c r="G37" s="119"/>
      <c r="I37" s="119"/>
      <c r="J37" s="119"/>
      <c r="L37" s="119"/>
      <c r="S37" s="119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117" customFormat="1" spans="2:16384">
      <c r="B38" s="118"/>
      <c r="E38" s="119"/>
      <c r="F38" s="119"/>
      <c r="G38" s="119"/>
      <c r="I38" s="119"/>
      <c r="J38" s="119"/>
      <c r="L38" s="119"/>
      <c r="S38" s="119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  <row r="39" s="117" customFormat="1" spans="2:16384">
      <c r="B39" s="118"/>
      <c r="E39" s="119"/>
      <c r="F39" s="119"/>
      <c r="G39" s="119"/>
      <c r="I39" s="119"/>
      <c r="J39" s="119"/>
      <c r="L39" s="119"/>
      <c r="S39" s="119"/>
      <c r="XEH39"/>
      <c r="XEI39"/>
      <c r="XEJ39"/>
      <c r="XEK39"/>
      <c r="XEL39"/>
      <c r="XEM39"/>
      <c r="XEN39"/>
      <c r="XEO39"/>
      <c r="XEP39"/>
      <c r="XEQ39"/>
      <c r="XER39"/>
      <c r="XES39"/>
      <c r="XET39"/>
      <c r="XEU39"/>
      <c r="XEV39"/>
      <c r="XEW39"/>
      <c r="XEX39"/>
      <c r="XEY39"/>
      <c r="XEZ39"/>
      <c r="XFA39"/>
      <c r="XFB39"/>
      <c r="XFC39"/>
      <c r="XFD39"/>
    </row>
    <row r="40" s="117" customFormat="1" spans="2:16384">
      <c r="B40" s="118"/>
      <c r="E40" s="119"/>
      <c r="F40" s="119"/>
      <c r="G40" s="119"/>
      <c r="I40" s="119"/>
      <c r="J40" s="119"/>
      <c r="L40" s="119"/>
      <c r="S40" s="119"/>
      <c r="XEH40"/>
      <c r="XEI40"/>
      <c r="XEJ40"/>
      <c r="XEK40"/>
      <c r="XEL40"/>
      <c r="XEM40"/>
      <c r="XEN40"/>
      <c r="XEO40"/>
      <c r="XEP40"/>
      <c r="XEQ40"/>
      <c r="XER40"/>
      <c r="XES40"/>
      <c r="XET40"/>
      <c r="XEU40"/>
      <c r="XEV40"/>
      <c r="XEW40"/>
      <c r="XEX40"/>
      <c r="XEY40"/>
      <c r="XEZ40"/>
      <c r="XFA40"/>
      <c r="XFB40"/>
      <c r="XFC40"/>
      <c r="XFD40"/>
    </row>
    <row r="41" s="117" customFormat="1" spans="2:16384">
      <c r="B41" s="118"/>
      <c r="E41" s="119"/>
      <c r="F41" s="119"/>
      <c r="G41" s="119"/>
      <c r="I41" s="119"/>
      <c r="J41" s="119"/>
      <c r="L41" s="119"/>
      <c r="S41" s="119"/>
      <c r="XEH41"/>
      <c r="XEI41"/>
      <c r="XEJ41"/>
      <c r="XEK41"/>
      <c r="XEL41"/>
      <c r="XEM41"/>
      <c r="XEN41"/>
      <c r="XEO41"/>
      <c r="XEP41"/>
      <c r="XEQ41"/>
      <c r="XER41"/>
      <c r="XES41"/>
      <c r="XET41"/>
      <c r="XEU41"/>
      <c r="XEV41"/>
      <c r="XEW41"/>
      <c r="XEX41"/>
      <c r="XEY41"/>
      <c r="XEZ41"/>
      <c r="XFA41"/>
      <c r="XFB41"/>
      <c r="XFC41"/>
      <c r="XFD41"/>
    </row>
    <row r="42" s="117" customFormat="1" spans="2:16384">
      <c r="B42" s="177"/>
      <c r="E42" s="119"/>
      <c r="F42" s="119"/>
      <c r="G42" s="119"/>
      <c r="I42" s="119"/>
      <c r="J42" s="119"/>
      <c r="L42" s="119"/>
      <c r="S42" s="119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  <c r="XEZ42"/>
      <c r="XFA42"/>
      <c r="XFB42"/>
      <c r="XFC42"/>
      <c r="XFD42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S5:S7"/>
    <mergeCell ref="T5:T7"/>
    <mergeCell ref="A35:B36"/>
    <mergeCell ref="H35:L36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selection activeCell="C2" sqref="C2:H2"/>
    </sheetView>
  </sheetViews>
  <sheetFormatPr defaultColWidth="9" defaultRowHeight="13.5"/>
  <sheetData>
    <row r="1" ht="18.75" spans="1:12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4"/>
      <c r="C2" s="5" t="s">
        <v>2</v>
      </c>
      <c r="D2" s="6"/>
      <c r="E2" s="6"/>
      <c r="F2" s="6"/>
      <c r="G2" s="6"/>
      <c r="H2" s="7"/>
      <c r="I2" s="85" t="s">
        <v>5</v>
      </c>
      <c r="J2" s="91">
        <v>9679</v>
      </c>
      <c r="K2" s="92" t="s">
        <v>6</v>
      </c>
      <c r="L2" s="93" t="s">
        <v>7</v>
      </c>
    </row>
    <row r="3" ht="31.5" spans="1:12">
      <c r="A3" s="3" t="s">
        <v>8</v>
      </c>
      <c r="B3" s="4"/>
      <c r="C3" s="8">
        <v>64372010</v>
      </c>
      <c r="D3" s="9"/>
      <c r="E3" s="10" t="s">
        <v>93</v>
      </c>
      <c r="F3" s="11" t="s">
        <v>10</v>
      </c>
      <c r="G3" s="12" t="s">
        <v>94</v>
      </c>
      <c r="H3" s="13" t="s">
        <v>95</v>
      </c>
      <c r="I3" s="94"/>
      <c r="J3" s="95" t="s">
        <v>14</v>
      </c>
      <c r="K3" s="23" t="s">
        <v>15</v>
      </c>
      <c r="L3" s="96" t="s">
        <v>96</v>
      </c>
    </row>
    <row r="4" ht="21" spans="1:12">
      <c r="A4" s="3" t="s">
        <v>17</v>
      </c>
      <c r="B4" s="4"/>
      <c r="C4" s="14"/>
      <c r="D4" s="15"/>
      <c r="E4" s="10" t="s">
        <v>97</v>
      </c>
      <c r="F4" s="16"/>
      <c r="G4" s="17"/>
      <c r="H4" s="18"/>
      <c r="I4" s="97"/>
      <c r="J4" s="95" t="s">
        <v>98</v>
      </c>
      <c r="K4" s="10" t="s">
        <v>99</v>
      </c>
      <c r="L4" s="98" t="s">
        <v>22</v>
      </c>
    </row>
    <row r="5" spans="1:12">
      <c r="A5" s="19" t="s">
        <v>27</v>
      </c>
      <c r="B5" s="3" t="s">
        <v>100</v>
      </c>
      <c r="C5" s="20"/>
      <c r="D5" s="4"/>
      <c r="E5" s="3" t="s">
        <v>101</v>
      </c>
      <c r="F5" s="20"/>
      <c r="G5" s="20"/>
      <c r="H5" s="4"/>
      <c r="I5" s="3" t="s">
        <v>102</v>
      </c>
      <c r="J5" s="4"/>
      <c r="K5" s="24" t="s">
        <v>103</v>
      </c>
      <c r="L5" s="99"/>
    </row>
    <row r="6" spans="1:12">
      <c r="A6" s="21"/>
      <c r="B6" s="22" t="s">
        <v>42</v>
      </c>
      <c r="C6" s="23" t="s">
        <v>104</v>
      </c>
      <c r="D6" s="10" t="s">
        <v>49</v>
      </c>
      <c r="E6" s="22" t="s">
        <v>105</v>
      </c>
      <c r="F6" s="10" t="s">
        <v>106</v>
      </c>
      <c r="G6" s="24" t="s">
        <v>107</v>
      </c>
      <c r="H6" s="23" t="s">
        <v>81</v>
      </c>
      <c r="I6" s="23" t="s">
        <v>42</v>
      </c>
      <c r="J6" s="23" t="s">
        <v>49</v>
      </c>
      <c r="K6" s="10" t="s">
        <v>108</v>
      </c>
      <c r="L6" s="10" t="s">
        <v>109</v>
      </c>
    </row>
    <row r="7" spans="1:12">
      <c r="A7" s="25"/>
      <c r="B7" s="26">
        <v>43453</v>
      </c>
      <c r="C7" s="27" t="s">
        <v>110</v>
      </c>
      <c r="D7" s="28">
        <v>8000000</v>
      </c>
      <c r="E7" s="28">
        <v>40000</v>
      </c>
      <c r="F7" s="29"/>
      <c r="G7" s="29"/>
      <c r="H7" s="28">
        <v>40000</v>
      </c>
      <c r="I7" s="29"/>
      <c r="J7" s="28">
        <v>40000</v>
      </c>
      <c r="K7" s="28">
        <v>1700000</v>
      </c>
      <c r="L7" s="36">
        <v>6300000</v>
      </c>
    </row>
    <row r="8" spans="1:12">
      <c r="A8" s="30" t="s">
        <v>111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100"/>
    </row>
    <row r="9" spans="1:12">
      <c r="A9" s="32" t="s">
        <v>112</v>
      </c>
      <c r="B9" s="33"/>
      <c r="C9" s="33"/>
      <c r="D9" s="34"/>
      <c r="E9" s="28"/>
      <c r="F9" s="28"/>
      <c r="G9" s="35"/>
      <c r="H9" s="36"/>
      <c r="I9" s="29"/>
      <c r="J9" s="28"/>
      <c r="K9" s="28"/>
      <c r="L9" s="36"/>
    </row>
    <row r="10" spans="1:12">
      <c r="A10" s="25">
        <v>2</v>
      </c>
      <c r="B10" s="37">
        <v>43458</v>
      </c>
      <c r="C10" s="38" t="s">
        <v>110</v>
      </c>
      <c r="D10" s="39">
        <v>11156640</v>
      </c>
      <c r="E10" s="39">
        <v>55784</v>
      </c>
      <c r="F10" s="39">
        <v>759823</v>
      </c>
      <c r="G10" s="40"/>
      <c r="H10" s="39">
        <v>55784</v>
      </c>
      <c r="I10" s="40">
        <v>43458</v>
      </c>
      <c r="J10" s="39">
        <v>57832</v>
      </c>
      <c r="K10" s="101">
        <v>-1700000</v>
      </c>
      <c r="L10" s="49">
        <f>D10-K10-F10-K11</f>
        <v>11995342</v>
      </c>
    </row>
    <row r="11" spans="1:12">
      <c r="A11" s="41"/>
      <c r="B11" s="42"/>
      <c r="C11" s="43"/>
      <c r="D11" s="44"/>
      <c r="E11" s="44"/>
      <c r="F11" s="44"/>
      <c r="G11" s="45"/>
      <c r="H11" s="44"/>
      <c r="I11" s="45"/>
      <c r="J11" s="44"/>
      <c r="K11" s="64">
        <v>101475</v>
      </c>
      <c r="L11" s="65"/>
    </row>
    <row r="12" spans="1:12">
      <c r="A12" s="46" t="s">
        <v>113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02"/>
    </row>
    <row r="13" spans="1:12">
      <c r="A13" s="32" t="s">
        <v>112</v>
      </c>
      <c r="B13" s="33"/>
      <c r="C13" s="33"/>
      <c r="D13" s="33"/>
      <c r="E13" s="34"/>
      <c r="F13" s="28"/>
      <c r="G13" s="35"/>
      <c r="H13" s="36"/>
      <c r="I13" s="29"/>
      <c r="J13" s="28"/>
      <c r="K13" s="28"/>
      <c r="L13" s="36"/>
    </row>
    <row r="14" spans="1:12">
      <c r="A14" s="25">
        <v>3</v>
      </c>
      <c r="B14" s="37">
        <v>43482</v>
      </c>
      <c r="C14" s="39" t="s">
        <v>110</v>
      </c>
      <c r="D14" s="39">
        <v>10683026</v>
      </c>
      <c r="E14" s="39">
        <v>53416</v>
      </c>
      <c r="F14" s="48">
        <v>-759823</v>
      </c>
      <c r="G14" s="29" t="s">
        <v>114</v>
      </c>
      <c r="H14" s="49">
        <v>838283</v>
      </c>
      <c r="I14" s="40">
        <v>43486</v>
      </c>
      <c r="J14" s="39">
        <v>838283</v>
      </c>
      <c r="K14" s="64" t="s">
        <v>114</v>
      </c>
      <c r="L14" s="49">
        <f>D14-F14-K15</f>
        <v>11544324</v>
      </c>
    </row>
    <row r="15" spans="1:12">
      <c r="A15" s="50"/>
      <c r="B15" s="51"/>
      <c r="C15" s="52"/>
      <c r="D15" s="52"/>
      <c r="E15" s="52"/>
      <c r="F15" s="48">
        <v>3100</v>
      </c>
      <c r="G15" s="53"/>
      <c r="H15" s="54"/>
      <c r="I15" s="103"/>
      <c r="J15" s="52"/>
      <c r="K15" s="52">
        <v>-101475</v>
      </c>
      <c r="L15" s="54"/>
    </row>
    <row r="16" spans="1:12">
      <c r="A16" s="50"/>
      <c r="B16" s="51"/>
      <c r="C16" s="52"/>
      <c r="D16" s="52"/>
      <c r="E16" s="52"/>
      <c r="F16" s="48">
        <v>-3100</v>
      </c>
      <c r="G16" s="55"/>
      <c r="H16" s="54"/>
      <c r="I16" s="103"/>
      <c r="J16" s="52"/>
      <c r="K16" s="52"/>
      <c r="L16" s="54"/>
    </row>
    <row r="17" spans="1:12">
      <c r="A17" s="50"/>
      <c r="B17" s="51"/>
      <c r="C17" s="52"/>
      <c r="D17" s="52"/>
      <c r="E17" s="52"/>
      <c r="F17" s="48">
        <v>585671</v>
      </c>
      <c r="G17" s="56" t="s">
        <v>115</v>
      </c>
      <c r="H17" s="54"/>
      <c r="I17" s="103"/>
      <c r="J17" s="52"/>
      <c r="K17" s="52"/>
      <c r="L17" s="54"/>
    </row>
    <row r="18" spans="1:12">
      <c r="A18" s="50"/>
      <c r="B18" s="51"/>
      <c r="C18" s="52"/>
      <c r="D18" s="52"/>
      <c r="E18" s="52"/>
      <c r="F18" s="48">
        <v>-585671</v>
      </c>
      <c r="G18" s="57"/>
      <c r="H18" s="54"/>
      <c r="I18" s="103"/>
      <c r="J18" s="52"/>
      <c r="K18" s="52"/>
      <c r="L18" s="54"/>
    </row>
    <row r="19" spans="1:12">
      <c r="A19" s="50"/>
      <c r="B19" s="51"/>
      <c r="C19" s="52"/>
      <c r="D19" s="52"/>
      <c r="E19" s="52"/>
      <c r="F19" s="48">
        <v>-196096</v>
      </c>
      <c r="G19" s="56" t="s">
        <v>116</v>
      </c>
      <c r="H19" s="54"/>
      <c r="I19" s="103"/>
      <c r="J19" s="52"/>
      <c r="K19" s="52"/>
      <c r="L19" s="54"/>
    </row>
    <row r="20" spans="1:12">
      <c r="A20" s="50"/>
      <c r="B20" s="51"/>
      <c r="C20" s="52"/>
      <c r="D20" s="52"/>
      <c r="E20" s="52"/>
      <c r="F20" s="48">
        <v>196096</v>
      </c>
      <c r="G20" s="57"/>
      <c r="H20" s="54"/>
      <c r="I20" s="103"/>
      <c r="J20" s="52"/>
      <c r="K20" s="104"/>
      <c r="L20" s="54"/>
    </row>
    <row r="21" spans="1:12">
      <c r="A21" s="58" t="s">
        <v>117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>
      <c r="A22" s="59" t="s">
        <v>112</v>
      </c>
      <c r="B22" s="59"/>
      <c r="C22" s="59"/>
      <c r="D22" s="59"/>
      <c r="E22" s="59"/>
      <c r="F22" s="59"/>
      <c r="G22" s="60"/>
      <c r="H22" s="61"/>
      <c r="I22" s="61"/>
      <c r="J22" s="61"/>
      <c r="K22" s="61"/>
      <c r="L22" s="61"/>
    </row>
    <row r="23" spans="1:12">
      <c r="A23" s="50">
        <v>4</v>
      </c>
      <c r="B23" s="51">
        <v>43590</v>
      </c>
      <c r="C23" s="62" t="s">
        <v>110</v>
      </c>
      <c r="D23" s="52">
        <v>6918470</v>
      </c>
      <c r="E23" s="44">
        <v>34593</v>
      </c>
      <c r="F23" s="63">
        <v>41893</v>
      </c>
      <c r="G23" s="40"/>
      <c r="H23" s="49">
        <v>76486</v>
      </c>
      <c r="I23" s="53">
        <v>43590</v>
      </c>
      <c r="J23" s="39">
        <v>76486</v>
      </c>
      <c r="K23" s="39"/>
      <c r="L23" s="49">
        <v>6918470</v>
      </c>
    </row>
    <row r="24" spans="1:12">
      <c r="A24" s="41"/>
      <c r="B24" s="42"/>
      <c r="C24" s="43"/>
      <c r="D24" s="44"/>
      <c r="E24" s="64">
        <v>-34593</v>
      </c>
      <c r="F24" s="28">
        <v>-41893</v>
      </c>
      <c r="G24" s="45"/>
      <c r="H24" s="65"/>
      <c r="I24" s="105"/>
      <c r="J24" s="44"/>
      <c r="K24" s="44"/>
      <c r="L24" s="65"/>
    </row>
    <row r="25" spans="1:12">
      <c r="A25" s="30" t="s">
        <v>118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100"/>
    </row>
    <row r="26" spans="1:12">
      <c r="A26" s="66" t="s">
        <v>112</v>
      </c>
      <c r="B26" s="67"/>
      <c r="C26" s="67"/>
      <c r="D26" s="67"/>
      <c r="E26" s="67"/>
      <c r="F26" s="67"/>
      <c r="G26" s="67"/>
      <c r="H26" s="68"/>
      <c r="I26" s="106"/>
      <c r="J26" s="107"/>
      <c r="K26" s="107"/>
      <c r="L26" s="68"/>
    </row>
    <row r="27" spans="1:12">
      <c r="A27" s="69">
        <v>5</v>
      </c>
      <c r="B27" s="70">
        <v>43657</v>
      </c>
      <c r="C27" s="71" t="s">
        <v>110</v>
      </c>
      <c r="D27" s="69">
        <v>3000000</v>
      </c>
      <c r="E27" s="72">
        <v>15000</v>
      </c>
      <c r="F27" s="72">
        <v>44371</v>
      </c>
      <c r="G27" s="69"/>
      <c r="H27" s="73">
        <f>E27+F27</f>
        <v>59371</v>
      </c>
      <c r="I27" s="108"/>
      <c r="J27" s="109"/>
      <c r="K27" s="109"/>
      <c r="L27" s="73">
        <f>D27</f>
        <v>3000000</v>
      </c>
    </row>
    <row r="28" spans="1:12">
      <c r="A28" s="74"/>
      <c r="B28" s="75"/>
      <c r="C28" s="76"/>
      <c r="D28" s="74"/>
      <c r="E28" s="72">
        <v>-15000</v>
      </c>
      <c r="F28" s="72">
        <v>-44371</v>
      </c>
      <c r="G28" s="74"/>
      <c r="H28" s="77"/>
      <c r="I28" s="110"/>
      <c r="J28" s="111"/>
      <c r="K28" s="111"/>
      <c r="L28" s="77"/>
    </row>
    <row r="29" spans="1:12">
      <c r="A29" s="78" t="s">
        <v>119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112"/>
    </row>
    <row r="30" spans="1:12">
      <c r="A30" s="80" t="s">
        <v>81</v>
      </c>
      <c r="B30" s="81"/>
      <c r="C30" s="82" t="s">
        <v>82</v>
      </c>
      <c r="D30" s="83">
        <f t="shared" ref="D30:F30" si="0">SUM(D7:D29)</f>
        <v>39758136</v>
      </c>
      <c r="E30" s="83">
        <f t="shared" si="0"/>
        <v>149200</v>
      </c>
      <c r="F30" s="83">
        <f t="shared" si="0"/>
        <v>0</v>
      </c>
      <c r="G30" s="84" t="s">
        <v>82</v>
      </c>
      <c r="H30" s="83">
        <f t="shared" ref="H30:L30" si="1">SUM(H7:H29)</f>
        <v>1069924</v>
      </c>
      <c r="I30" s="84" t="s">
        <v>82</v>
      </c>
      <c r="J30" s="83">
        <f t="shared" si="1"/>
        <v>1012601</v>
      </c>
      <c r="K30" s="83">
        <f t="shared" si="1"/>
        <v>0</v>
      </c>
      <c r="L30" s="83">
        <f t="shared" si="1"/>
        <v>39758136</v>
      </c>
    </row>
    <row r="31" ht="14.25" spans="1:12">
      <c r="A31" s="23" t="s">
        <v>120</v>
      </c>
      <c r="B31" s="23"/>
      <c r="C31" s="85" t="s">
        <v>88</v>
      </c>
      <c r="D31" s="86" t="str">
        <f>SUBSTITUTE(SUBSTITUTE(TEXT(INT(J31),"[DBNum2][$-804]G/通用格式元"&amp;IF(INT(J31)=J31,"整",""))&amp;TEXT(MID(J31,FIND(".",J31&amp;".0")+1,1),"[DBNum2][$-804]G/通用格式角")&amp;TEXT(MID(J31,FIND(".",J31&amp;".0")+2,1),"[DBNum2][$-804]G/通用格式分"),"零角","零"),"零分","")</f>
        <v>叁佰万元整</v>
      </c>
      <c r="E31" s="87"/>
      <c r="F31" s="87"/>
      <c r="G31" s="87"/>
      <c r="H31" s="88"/>
      <c r="I31" s="85" t="s">
        <v>86</v>
      </c>
      <c r="J31" s="113">
        <f>L27</f>
        <v>3000000</v>
      </c>
      <c r="K31" s="114"/>
      <c r="L31" s="115"/>
    </row>
    <row r="32" ht="22.5" spans="1:12">
      <c r="A32" s="21" t="s">
        <v>121</v>
      </c>
      <c r="B32" s="21"/>
      <c r="C32" s="89"/>
      <c r="D32" s="89"/>
      <c r="E32" s="89"/>
      <c r="F32" s="89"/>
      <c r="G32" s="89"/>
      <c r="H32" s="89"/>
      <c r="I32" s="21" t="s">
        <v>122</v>
      </c>
      <c r="J32" s="21" t="s">
        <v>123</v>
      </c>
      <c r="K32" s="21"/>
      <c r="L32" s="21"/>
    </row>
    <row r="33" ht="22.5" spans="1:12">
      <c r="A33" s="23" t="s">
        <v>124</v>
      </c>
      <c r="B33" s="23"/>
      <c r="C33" s="90"/>
      <c r="D33" s="90"/>
      <c r="E33" s="90"/>
      <c r="F33" s="90"/>
      <c r="G33" s="90"/>
      <c r="H33" s="90"/>
      <c r="I33" s="23" t="s">
        <v>125</v>
      </c>
      <c r="J33" s="90"/>
      <c r="K33" s="90"/>
      <c r="L33" s="90"/>
    </row>
    <row r="34" ht="22.5" spans="1:12">
      <c r="A34" s="23" t="s">
        <v>126</v>
      </c>
      <c r="B34" s="23"/>
      <c r="C34" s="90"/>
      <c r="D34" s="90"/>
      <c r="E34" s="90"/>
      <c r="F34" s="90"/>
      <c r="G34" s="90"/>
      <c r="H34" s="90"/>
      <c r="I34" s="23" t="s">
        <v>127</v>
      </c>
      <c r="J34" s="116"/>
      <c r="K34" s="116"/>
      <c r="L34" s="116"/>
    </row>
    <row r="35" spans="1:12">
      <c r="A35" s="23" t="s">
        <v>128</v>
      </c>
      <c r="B35" s="23"/>
      <c r="C35" s="90"/>
      <c r="D35" s="90"/>
      <c r="E35" s="90"/>
      <c r="F35" s="90"/>
      <c r="G35" s="90"/>
      <c r="H35" s="90"/>
      <c r="I35" s="23" t="s">
        <v>129</v>
      </c>
      <c r="J35" s="116"/>
      <c r="K35" s="116"/>
      <c r="L35" s="116"/>
    </row>
  </sheetData>
  <mergeCells count="84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8:L8"/>
    <mergeCell ref="A9:D9"/>
    <mergeCell ref="A12:L12"/>
    <mergeCell ref="A13:E13"/>
    <mergeCell ref="A21:L21"/>
    <mergeCell ref="A22:F22"/>
    <mergeCell ref="A25:L25"/>
    <mergeCell ref="A26:G26"/>
    <mergeCell ref="A29:L29"/>
    <mergeCell ref="A30:B30"/>
    <mergeCell ref="A31:B31"/>
    <mergeCell ref="D31:H31"/>
    <mergeCell ref="J31:L31"/>
    <mergeCell ref="A32:B32"/>
    <mergeCell ref="C32:H32"/>
    <mergeCell ref="J32:L32"/>
    <mergeCell ref="A33:B33"/>
    <mergeCell ref="C33:H33"/>
    <mergeCell ref="J33:L33"/>
    <mergeCell ref="A34:B34"/>
    <mergeCell ref="C34:H34"/>
    <mergeCell ref="J34:L34"/>
    <mergeCell ref="A35:B35"/>
    <mergeCell ref="C35:H35"/>
    <mergeCell ref="J35:L35"/>
    <mergeCell ref="A5:A6"/>
    <mergeCell ref="A10:A11"/>
    <mergeCell ref="A14:A20"/>
    <mergeCell ref="A23:A24"/>
    <mergeCell ref="A27:A28"/>
    <mergeCell ref="B10:B11"/>
    <mergeCell ref="B14:B20"/>
    <mergeCell ref="B23:B24"/>
    <mergeCell ref="B27:B28"/>
    <mergeCell ref="C10:C11"/>
    <mergeCell ref="C14:C20"/>
    <mergeCell ref="C23:C24"/>
    <mergeCell ref="C27:C28"/>
    <mergeCell ref="D10:D11"/>
    <mergeCell ref="D14:D20"/>
    <mergeCell ref="D23:D24"/>
    <mergeCell ref="D27:D28"/>
    <mergeCell ref="E10:E11"/>
    <mergeCell ref="E14:E20"/>
    <mergeCell ref="F10:F11"/>
    <mergeCell ref="G3:G4"/>
    <mergeCell ref="G10:G11"/>
    <mergeCell ref="G15:G16"/>
    <mergeCell ref="G17:G18"/>
    <mergeCell ref="G19:G20"/>
    <mergeCell ref="G23:G24"/>
    <mergeCell ref="G27:G28"/>
    <mergeCell ref="H10:H11"/>
    <mergeCell ref="H14:H20"/>
    <mergeCell ref="H23:H24"/>
    <mergeCell ref="H27:H28"/>
    <mergeCell ref="I10:I11"/>
    <mergeCell ref="I14:I20"/>
    <mergeCell ref="I23:I24"/>
    <mergeCell ref="I27:I28"/>
    <mergeCell ref="J10:J11"/>
    <mergeCell ref="J14:J20"/>
    <mergeCell ref="J23:J24"/>
    <mergeCell ref="J27:J28"/>
    <mergeCell ref="K15:K20"/>
    <mergeCell ref="K23:K24"/>
    <mergeCell ref="K27:K28"/>
    <mergeCell ref="L10:L11"/>
    <mergeCell ref="L14:L20"/>
    <mergeCell ref="L23:L24"/>
    <mergeCell ref="L27:L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2</vt:lpstr>
      <vt:lpstr>9679  县道骑河路骑虎至古耳段路面改造工程-1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2021-08-16T08:35:47Z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8272595A430E478186A97F47814509F0</vt:lpwstr>
  </property>
</Properties>
</file>