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0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8 (2)" sheetId="9" r:id="rId9"/>
    <sheet name="8 (3)" sheetId="10" r:id="rId10"/>
    <sheet name="9" sheetId="11" r:id="rId11"/>
  </sheets>
  <calcPr calcId="144525" concurrentCalc="0"/>
</workbook>
</file>

<file path=xl/sharedStrings.xml><?xml version="1.0" encoding="utf-8"?>
<sst xmlns="http://schemas.openxmlformats.org/spreadsheetml/2006/main" count="1225" uniqueCount="103">
  <si>
    <t xml:space="preserve">工程款支付证书 </t>
  </si>
  <si>
    <t>本次</t>
  </si>
  <si>
    <t>工程名称</t>
  </si>
  <si>
    <t>“亚太新天地”项目北区室外雨污水工程</t>
  </si>
  <si>
    <t>ERP编号</t>
  </si>
  <si>
    <t>档案编号</t>
  </si>
  <si>
    <t>CD2017-137</t>
  </si>
  <si>
    <t>CD00000</t>
  </si>
  <si>
    <t>2017.12.21</t>
  </si>
  <si>
    <t>124日历天</t>
  </si>
  <si>
    <t>郎溪县
宁芜路398号</t>
  </si>
  <si>
    <t>郎溪公司熊兴华15856309555</t>
  </si>
  <si>
    <t>张 宏18156323388</t>
  </si>
  <si>
    <t>施工合同、项目投资协议及补充协议原件</t>
  </si>
  <si>
    <t>议标</t>
  </si>
  <si>
    <t>合同金额</t>
  </si>
  <si>
    <t>中标  日期</t>
  </si>
  <si>
    <t>已    供       工程资料</t>
  </si>
  <si>
    <t>分包，无中标通知书;施工合同、内部承包协议及B09#、10#、11#楼的竣工验收单原件</t>
  </si>
  <si>
    <t>庐江</t>
  </si>
  <si>
    <t>责任  单位</t>
  </si>
  <si>
    <t>郎溪 熊兴华15856309555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</si>
  <si>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</si>
  <si>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</si>
  <si>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</si>
  <si>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</si>
  <si>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</si>
  <si>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</si>
  <si>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</si>
  <si>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</si>
  <si>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</si>
  <si>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</si>
  <si>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</si>
  <si>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</si>
  <si>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</si>
  <si>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</si>
  <si>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</si>
  <si>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</si>
  <si>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</si>
  <si>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</si>
  <si>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</si>
  <si>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2018.6.15办理涉税事项报告表费用500</t>
  </si>
  <si>
    <t>材料</t>
  </si>
  <si>
    <t>熊俊义付材料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</si>
  <si>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</si>
  <si>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</si>
  <si>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</si>
  <si>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</si>
  <si>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</si>
  <si>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</si>
  <si>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</si>
  <si>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</si>
  <si>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</si>
  <si>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</si>
  <si>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</si>
  <si>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</si>
  <si>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</si>
  <si>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</si>
  <si>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</si>
  <si>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</si>
  <si>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</si>
  <si>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暂扣 企税</t>
  </si>
  <si>
    <t xml:space="preserve">暂扣企税  4200元    代扣税金 4647元   1%损失准备金2000元
</t>
  </si>
  <si>
    <t>1%损失准备金</t>
  </si>
  <si>
    <t>退暂扣 企税</t>
  </si>
  <si>
    <t>2018.12.17办理涉税事项报告表费用500</t>
  </si>
  <si>
    <t xml:space="preserve">                                损失准备金累计：6004元</t>
  </si>
  <si>
    <r>
      <rPr>
        <b/>
        <sz val="10"/>
        <rFont val="宋体"/>
        <charset val="134"/>
      </rPr>
      <t>“亚太新天地”项目北区室外雨污水工程</t>
    </r>
    <r>
      <rPr>
        <b/>
        <sz val="10"/>
        <color rgb="FFFF0000"/>
        <rFont val="宋体"/>
        <charset val="134"/>
      </rPr>
      <t>+北区东入口左侧景观挡土墙施工工程</t>
    </r>
  </si>
  <si>
    <t>1450000+ 80000</t>
  </si>
  <si>
    <t>挡土墙</t>
  </si>
  <si>
    <t xml:space="preserve">                                损失准备金累计：6835元</t>
  </si>
  <si>
    <r>
      <rPr>
        <b/>
        <sz val="10"/>
        <rFont val="宋体"/>
        <charset val="134"/>
      </rPr>
      <t>“亚太新天地”项目北区室外雨污水工程</t>
    </r>
    <r>
      <rPr>
        <b/>
        <sz val="10"/>
        <color rgb="FFFF0000"/>
        <rFont val="宋体"/>
        <charset val="134"/>
      </rPr>
      <t>+北区东入口左侧景观挡土墙施工工程（2018年）</t>
    </r>
  </si>
  <si>
    <t>南京伟赫建筑安装工程有限公司郎溪分公司</t>
  </si>
  <si>
    <t>申请内容亚太新天地北区东入口左侧景观挡土墙施工-挡土墙分包</t>
  </si>
  <si>
    <t>没付</t>
  </si>
  <si>
    <t>合同已审没返回，无票</t>
  </si>
  <si>
    <t>1%预留损失准备金</t>
  </si>
  <si>
    <t>水泥</t>
  </si>
  <si>
    <t>郎溪县祥云建材有限公司</t>
  </si>
  <si>
    <t>申请内容“亚太新天地”项目北区室外雨污水工程-水泥采购</t>
  </si>
  <si>
    <t>余款留账面</t>
  </si>
  <si>
    <t>波纹管</t>
  </si>
  <si>
    <t>郎溪县管通建材销售有限公司</t>
  </si>
  <si>
    <t>申请内容“亚太新天地”项目北区室外雨污水工程-波纹管采购</t>
  </si>
  <si>
    <t>水泥砖</t>
  </si>
  <si>
    <t>郎溪县跃隆新型建筑材料有限公司</t>
  </si>
  <si>
    <t>申请内容“亚太新天地”项目北区室外雨污水工程-水泥砖采购</t>
  </si>
  <si>
    <t xml:space="preserve">                                损失准备金累计：8508元</t>
  </si>
  <si>
    <t>挡土墙分包</t>
  </si>
  <si>
    <t>郎溪天佑水利工程有限公司</t>
  </si>
  <si>
    <t>原  南京伟赫建筑安装工程有限公司已供票合同没通过；改郎溪天佑水利</t>
  </si>
  <si>
    <t>重新办，与第8次一并办理</t>
  </si>
  <si>
    <t>申请支付上次留账面的余款</t>
  </si>
  <si>
    <t>劳务</t>
  </si>
  <si>
    <t>郎溪县立鼎建筑工程劳务服务部</t>
  </si>
  <si>
    <t>申请内容“亚太新天地”项目北区室外雨污水工程-劳务</t>
  </si>
  <si>
    <t>金额（元）113500</t>
  </si>
  <si>
    <t>1450000+ 80000=1530000</t>
  </si>
  <si>
    <t>第6+8次</t>
  </si>
  <si>
    <t>重新办，</t>
  </si>
  <si>
    <t>第6次重新办</t>
  </si>
  <si>
    <t>1545000+83100</t>
  </si>
  <si>
    <t>商承</t>
  </si>
</sst>
</file>

<file path=xl/styles.xml><?xml version="1.0" encoding="utf-8"?>
<styleSheet xmlns="http://schemas.openxmlformats.org/spreadsheetml/2006/main">
  <numFmts count="11">
    <numFmt numFmtId="176" formatCode="m/d;@"/>
    <numFmt numFmtId="43" formatCode="_ * #,##0.00_ ;_ * \-#,##0.00_ ;_ * &quot;-&quot;??_ ;_ @_ "/>
    <numFmt numFmtId="177" formatCode="yy/m/d;@"/>
    <numFmt numFmtId="42" formatCode="_ &quot;￥&quot;* #,##0_ ;_ &quot;￥&quot;* \-#,##0_ ;_ &quot;￥&quot;* &quot;-&quot;_ ;_ @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yyyy/m/d;@"/>
    <numFmt numFmtId="180" formatCode="0.0%"/>
    <numFmt numFmtId="181" formatCode="0.00_ "/>
    <numFmt numFmtId="182" formatCode="0_ "/>
  </numFmts>
  <fonts count="5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  <scheme val="major"/>
    </font>
    <font>
      <b/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9"/>
      <color rgb="FFFFC000"/>
      <name val="宋体"/>
      <charset val="134"/>
    </font>
    <font>
      <sz val="10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9"/>
      <color rgb="FF002060"/>
      <name val="宋体"/>
      <charset val="134"/>
    </font>
    <font>
      <sz val="9"/>
      <color rgb="FF00B05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name val="宋体"/>
      <charset val="134"/>
      <scheme val="minor"/>
    </font>
    <font>
      <sz val="9"/>
      <color rgb="FF00B0F0"/>
      <name val="宋体"/>
      <charset val="134"/>
    </font>
    <font>
      <sz val="9"/>
      <name val="Arial"/>
      <charset val="134"/>
    </font>
    <font>
      <b/>
      <sz val="9"/>
      <color rgb="FF0070C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0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7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42" fillId="13" borderId="14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47" fillId="25" borderId="16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6" fillId="0" borderId="0"/>
    <xf numFmtId="0" fontId="30" fillId="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6" fillId="0" borderId="0"/>
  </cellStyleXfs>
  <cellXfs count="195">
    <xf numFmtId="0" fontId="0" fillId="0" borderId="0" xfId="0">
      <alignment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177" fontId="1" fillId="0" borderId="0" xfId="56" applyNumberFormat="1" applyFont="1" applyFill="1" applyBorder="1" applyAlignment="1">
      <alignment horizontal="center" vertical="center"/>
    </xf>
    <xf numFmtId="178" fontId="1" fillId="0" borderId="0" xfId="56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 wrapText="1"/>
    </xf>
    <xf numFmtId="0" fontId="4" fillId="0" borderId="3" xfId="56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shrinkToFit="1"/>
    </xf>
    <xf numFmtId="0" fontId="5" fillId="0" borderId="4" xfId="56" applyFont="1" applyFill="1" applyBorder="1" applyAlignment="1">
      <alignment horizontal="center" vertical="center" shrinkToFit="1"/>
    </xf>
    <xf numFmtId="178" fontId="4" fillId="0" borderId="2" xfId="56" applyNumberFormat="1" applyFont="1" applyFill="1" applyBorder="1" applyAlignment="1">
      <alignment horizontal="center" vertical="center" shrinkToFit="1"/>
    </xf>
    <xf numFmtId="178" fontId="4" fillId="0" borderId="3" xfId="56" applyNumberFormat="1" applyFont="1" applyFill="1" applyBorder="1" applyAlignment="1">
      <alignment horizontal="center" vertical="center" shrinkToFit="1"/>
    </xf>
    <xf numFmtId="178" fontId="4" fillId="0" borderId="5" xfId="56" applyNumberFormat="1" applyFont="1" applyFill="1" applyBorder="1" applyAlignment="1">
      <alignment horizontal="center" vertical="center" wrapText="1"/>
    </xf>
    <xf numFmtId="179" fontId="1" fillId="0" borderId="2" xfId="56" applyNumberFormat="1" applyFont="1" applyFill="1" applyBorder="1" applyAlignment="1">
      <alignment horizontal="center" vertical="center" wrapText="1"/>
    </xf>
    <xf numFmtId="179" fontId="1" fillId="0" borderId="3" xfId="56" applyNumberFormat="1" applyFont="1" applyFill="1" applyBorder="1" applyAlignment="1">
      <alignment horizontal="center" vertical="center" wrapText="1"/>
    </xf>
    <xf numFmtId="0" fontId="4" fillId="2" borderId="6" xfId="56" applyFont="1" applyFill="1" applyBorder="1" applyAlignment="1">
      <alignment horizontal="center" vertical="center" wrapText="1"/>
    </xf>
    <xf numFmtId="0" fontId="4" fillId="2" borderId="7" xfId="56" applyFont="1" applyFill="1" applyBorder="1" applyAlignment="1">
      <alignment horizontal="center" vertical="center" wrapText="1"/>
    </xf>
    <xf numFmtId="0" fontId="4" fillId="0" borderId="5" xfId="56" applyFont="1" applyFill="1" applyBorder="1" applyAlignment="1">
      <alignment horizontal="center" vertical="center" wrapText="1"/>
    </xf>
    <xf numFmtId="177" fontId="4" fillId="0" borderId="5" xfId="56" applyNumberFormat="1" applyFont="1" applyFill="1" applyBorder="1" applyAlignment="1">
      <alignment horizontal="center" vertical="center" wrapText="1"/>
    </xf>
    <xf numFmtId="0" fontId="1" fillId="2" borderId="5" xfId="56" applyFont="1" applyFill="1" applyBorder="1" applyAlignment="1">
      <alignment horizontal="center" vertical="center" wrapText="1"/>
    </xf>
    <xf numFmtId="177" fontId="1" fillId="2" borderId="5" xfId="56" applyNumberFormat="1" applyFont="1" applyFill="1" applyBorder="1" applyAlignment="1">
      <alignment horizontal="center" vertical="center" shrinkToFit="1"/>
    </xf>
    <xf numFmtId="14" fontId="1" fillId="2" borderId="5" xfId="56" applyNumberFormat="1" applyFont="1" applyFill="1" applyBorder="1" applyAlignment="1">
      <alignment horizontal="center" vertical="center" wrapText="1"/>
    </xf>
    <xf numFmtId="178" fontId="1" fillId="2" borderId="5" xfId="56" applyNumberFormat="1" applyFont="1" applyFill="1" applyBorder="1" applyAlignment="1">
      <alignment horizontal="right" vertical="center" shrinkToFit="1"/>
    </xf>
    <xf numFmtId="176" fontId="1" fillId="2" borderId="5" xfId="56" applyNumberFormat="1" applyFont="1" applyFill="1" applyBorder="1" applyAlignment="1">
      <alignment horizontal="center" vertical="center" wrapText="1"/>
    </xf>
    <xf numFmtId="180" fontId="1" fillId="0" borderId="5" xfId="21" applyNumberFormat="1" applyFont="1" applyFill="1" applyBorder="1" applyAlignment="1">
      <alignment horizontal="center" vertical="center" wrapText="1"/>
    </xf>
    <xf numFmtId="178" fontId="1" fillId="3" borderId="5" xfId="56" applyNumberFormat="1" applyFont="1" applyFill="1" applyBorder="1" applyAlignment="1">
      <alignment horizontal="right" vertical="center" shrinkToFit="1"/>
    </xf>
    <xf numFmtId="177" fontId="1" fillId="2" borderId="5" xfId="56" applyNumberFormat="1" applyFont="1" applyFill="1" applyBorder="1" applyAlignment="1">
      <alignment vertical="center" shrinkToFit="1"/>
    </xf>
    <xf numFmtId="178" fontId="1" fillId="2" borderId="5" xfId="56" applyNumberFormat="1" applyFont="1" applyFill="1" applyBorder="1" applyAlignment="1">
      <alignment vertical="center" shrinkToFit="1"/>
    </xf>
    <xf numFmtId="9" fontId="1" fillId="0" borderId="5" xfId="21" applyFont="1" applyFill="1" applyBorder="1" applyAlignment="1">
      <alignment horizontal="center" vertical="center" wrapText="1"/>
    </xf>
    <xf numFmtId="14" fontId="6" fillId="0" borderId="5" xfId="56" applyNumberFormat="1" applyFont="1" applyBorder="1" applyAlignment="1">
      <alignment horizontal="center" vertical="center" wrapText="1"/>
    </xf>
    <xf numFmtId="9" fontId="1" fillId="0" borderId="5" xfId="21" applyFont="1" applyFill="1" applyBorder="1" applyAlignment="1">
      <alignment horizontal="left" vertical="center"/>
    </xf>
    <xf numFmtId="0" fontId="2" fillId="2" borderId="5" xfId="56" applyFont="1" applyFill="1" applyBorder="1" applyAlignment="1">
      <alignment horizontal="center" vertical="center" wrapText="1"/>
    </xf>
    <xf numFmtId="177" fontId="2" fillId="2" borderId="5" xfId="56" applyNumberFormat="1" applyFont="1" applyFill="1" applyBorder="1" applyAlignment="1">
      <alignment vertical="center" shrinkToFit="1"/>
    </xf>
    <xf numFmtId="14" fontId="2" fillId="2" borderId="5" xfId="56" applyNumberFormat="1" applyFont="1" applyFill="1" applyBorder="1" applyAlignment="1">
      <alignment horizontal="center" vertical="center" wrapText="1"/>
    </xf>
    <xf numFmtId="178" fontId="2" fillId="2" borderId="5" xfId="56" applyNumberFormat="1" applyFont="1" applyFill="1" applyBorder="1" applyAlignment="1">
      <alignment vertical="center" shrinkToFit="1"/>
    </xf>
    <xf numFmtId="176" fontId="2" fillId="2" borderId="5" xfId="56" applyNumberFormat="1" applyFont="1" applyFill="1" applyBorder="1" applyAlignment="1">
      <alignment horizontal="center" vertical="center" wrapText="1"/>
    </xf>
    <xf numFmtId="9" fontId="2" fillId="0" borderId="5" xfId="21" applyFont="1" applyFill="1" applyBorder="1" applyAlignment="1">
      <alignment horizontal="left" vertical="center"/>
    </xf>
    <xf numFmtId="178" fontId="2" fillId="3" borderId="5" xfId="56" applyNumberFormat="1" applyFont="1" applyFill="1" applyBorder="1" applyAlignment="1">
      <alignment horizontal="right" vertical="center" shrinkToFit="1"/>
    </xf>
    <xf numFmtId="14" fontId="1" fillId="4" borderId="5" xfId="56" applyNumberFormat="1" applyFont="1" applyFill="1" applyBorder="1" applyAlignment="1">
      <alignment horizontal="center" vertical="center"/>
    </xf>
    <xf numFmtId="177" fontId="2" fillId="2" borderId="5" xfId="56" applyNumberFormat="1" applyFont="1" applyFill="1" applyBorder="1" applyAlignment="1">
      <alignment horizontal="center" vertical="center" shrinkToFit="1"/>
    </xf>
    <xf numFmtId="178" fontId="2" fillId="2" borderId="5" xfId="56" applyNumberFormat="1" applyFont="1" applyFill="1" applyBorder="1" applyAlignment="1">
      <alignment horizontal="right" vertical="center" shrinkToFit="1"/>
    </xf>
    <xf numFmtId="180" fontId="2" fillId="0" borderId="5" xfId="21" applyNumberFormat="1" applyFont="1" applyFill="1" applyBorder="1" applyAlignment="1">
      <alignment horizontal="center" vertical="center" wrapText="1"/>
    </xf>
    <xf numFmtId="14" fontId="1" fillId="0" borderId="5" xfId="56" applyNumberFormat="1" applyFont="1" applyFill="1" applyBorder="1" applyAlignment="1">
      <alignment vertical="center"/>
    </xf>
    <xf numFmtId="178" fontId="2" fillId="3" borderId="5" xfId="56" applyNumberFormat="1" applyFont="1" applyFill="1" applyBorder="1" applyAlignment="1">
      <alignment horizontal="right" vertical="center" shrinkToFit="1"/>
    </xf>
    <xf numFmtId="0" fontId="0" fillId="0" borderId="5" xfId="0" applyBorder="1">
      <alignment vertical="center"/>
    </xf>
    <xf numFmtId="181" fontId="7" fillId="2" borderId="5" xfId="0" applyNumberFormat="1" applyFont="1" applyFill="1" applyBorder="1" applyAlignment="1">
      <alignment vertical="center"/>
    </xf>
    <xf numFmtId="0" fontId="1" fillId="3" borderId="5" xfId="56" applyFont="1" applyFill="1" applyBorder="1" applyAlignment="1">
      <alignment horizontal="center" vertical="center" shrinkToFit="1"/>
    </xf>
    <xf numFmtId="178" fontId="8" fillId="3" borderId="5" xfId="56" applyNumberFormat="1" applyFont="1" applyFill="1" applyBorder="1" applyAlignment="1">
      <alignment horizontal="right" vertical="center" shrinkToFit="1"/>
    </xf>
    <xf numFmtId="0" fontId="4" fillId="3" borderId="5" xfId="56" applyFont="1" applyFill="1" applyBorder="1" applyAlignment="1">
      <alignment horizontal="center" vertical="center" shrinkToFit="1"/>
    </xf>
    <xf numFmtId="178" fontId="9" fillId="3" borderId="5" xfId="56" applyNumberFormat="1" applyFont="1" applyFill="1" applyBorder="1" applyAlignment="1">
      <alignment horizontal="center" vertical="center" shrinkToFit="1"/>
    </xf>
    <xf numFmtId="178" fontId="6" fillId="0" borderId="5" xfId="56" applyNumberFormat="1" applyFont="1" applyFill="1" applyBorder="1" applyAlignment="1">
      <alignment horizontal="center" vertical="center" shrinkToFit="1"/>
    </xf>
    <xf numFmtId="0" fontId="1" fillId="0" borderId="5" xfId="56" applyFont="1" applyFill="1" applyBorder="1" applyAlignment="1">
      <alignment horizontal="right" vertical="center" wrapText="1"/>
    </xf>
    <xf numFmtId="0" fontId="1" fillId="0" borderId="5" xfId="56" applyFont="1" applyFill="1" applyBorder="1" applyAlignment="1">
      <alignment horizontal="center" vertical="center" wrapText="1"/>
    </xf>
    <xf numFmtId="0" fontId="1" fillId="0" borderId="5" xfId="56" applyFont="1" applyFill="1" applyBorder="1" applyAlignment="1">
      <alignment horizontal="center" vertical="top" wrapText="1"/>
    </xf>
    <xf numFmtId="0" fontId="3" fillId="0" borderId="0" xfId="56" applyFont="1" applyFill="1" applyBorder="1" applyAlignment="1">
      <alignment horizontal="center" vertical="center"/>
    </xf>
    <xf numFmtId="0" fontId="5" fillId="0" borderId="3" xfId="56" applyFont="1" applyFill="1" applyBorder="1" applyAlignment="1">
      <alignment horizontal="center" vertical="center" shrinkToFit="1"/>
    </xf>
    <xf numFmtId="0" fontId="4" fillId="0" borderId="5" xfId="56" applyFont="1" applyFill="1" applyBorder="1" applyAlignment="1">
      <alignment horizontal="center" vertical="center"/>
    </xf>
    <xf numFmtId="182" fontId="10" fillId="0" borderId="5" xfId="8" applyNumberFormat="1" applyFont="1" applyFill="1" applyBorder="1" applyAlignment="1">
      <alignment horizontal="center" vertical="center"/>
    </xf>
    <xf numFmtId="178" fontId="4" fillId="0" borderId="5" xfId="56" applyNumberFormat="1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" fillId="2" borderId="2" xfId="56" applyFont="1" applyFill="1" applyBorder="1" applyAlignment="1">
      <alignment horizontal="left" vertical="center" wrapText="1"/>
    </xf>
    <xf numFmtId="0" fontId="1" fillId="2" borderId="4" xfId="56" applyFont="1" applyFill="1" applyBorder="1" applyAlignment="1">
      <alignment horizontal="left" vertical="center" wrapText="1"/>
    </xf>
    <xf numFmtId="0" fontId="1" fillId="2" borderId="3" xfId="56" applyFont="1" applyFill="1" applyBorder="1" applyAlignment="1">
      <alignment horizontal="left" vertical="center" wrapText="1"/>
    </xf>
    <xf numFmtId="0" fontId="12" fillId="2" borderId="5" xfId="56" applyFont="1" applyFill="1" applyBorder="1" applyAlignment="1">
      <alignment horizontal="center" vertical="center" wrapText="1"/>
    </xf>
    <xf numFmtId="0" fontId="13" fillId="0" borderId="5" xfId="56" applyFont="1" applyFill="1" applyBorder="1" applyAlignment="1">
      <alignment horizontal="center" vertical="center" wrapText="1"/>
    </xf>
    <xf numFmtId="0" fontId="13" fillId="0" borderId="0" xfId="56" applyFont="1" applyFill="1" applyBorder="1" applyAlignment="1">
      <alignment horizontal="center" vertical="center" wrapText="1"/>
    </xf>
    <xf numFmtId="178" fontId="13" fillId="0" borderId="5" xfId="56" applyNumberFormat="1" applyFont="1" applyFill="1" applyBorder="1" applyAlignment="1">
      <alignment horizontal="center" vertical="center" wrapText="1"/>
    </xf>
    <xf numFmtId="178" fontId="13" fillId="0" borderId="0" xfId="56" applyNumberFormat="1" applyFont="1" applyFill="1" applyBorder="1" applyAlignment="1">
      <alignment horizontal="center" vertical="center" wrapText="1"/>
    </xf>
    <xf numFmtId="178" fontId="4" fillId="0" borderId="0" xfId="56" applyNumberFormat="1" applyFont="1" applyFill="1" applyBorder="1" applyAlignment="1">
      <alignment horizontal="center" vertical="center" wrapText="1"/>
    </xf>
    <xf numFmtId="178" fontId="1" fillId="0" borderId="5" xfId="56" applyNumberFormat="1" applyFont="1" applyFill="1" applyBorder="1" applyAlignment="1">
      <alignment horizontal="right" vertical="center" shrinkToFit="1"/>
    </xf>
    <xf numFmtId="178" fontId="1" fillId="0" borderId="5" xfId="56" applyNumberFormat="1" applyFont="1" applyFill="1" applyBorder="1" applyAlignment="1">
      <alignment horizontal="center" vertical="center" wrapText="1"/>
    </xf>
    <xf numFmtId="178" fontId="4" fillId="0" borderId="5" xfId="56" applyNumberFormat="1" applyFont="1" applyFill="1" applyBorder="1" applyAlignment="1">
      <alignment horizontal="right" vertical="center" shrinkToFit="1"/>
    </xf>
    <xf numFmtId="178" fontId="1" fillId="2" borderId="5" xfId="56" applyNumberFormat="1" applyFont="1" applyFill="1" applyBorder="1" applyAlignment="1">
      <alignment horizontal="center" vertical="center" wrapText="1"/>
    </xf>
    <xf numFmtId="178" fontId="1" fillId="3" borderId="0" xfId="56" applyNumberFormat="1" applyFont="1" applyFill="1" applyBorder="1" applyAlignment="1">
      <alignment horizontal="right" vertical="center" shrinkToFit="1"/>
    </xf>
    <xf numFmtId="178" fontId="1" fillId="2" borderId="0" xfId="56" applyNumberFormat="1" applyFont="1" applyFill="1" applyBorder="1" applyAlignment="1">
      <alignment horizontal="right" vertical="center" shrinkToFit="1"/>
    </xf>
    <xf numFmtId="178" fontId="2" fillId="0" borderId="5" xfId="56" applyNumberFormat="1" applyFont="1" applyFill="1" applyBorder="1" applyAlignment="1">
      <alignment horizontal="center" vertical="center" wrapText="1"/>
    </xf>
    <xf numFmtId="178" fontId="14" fillId="0" borderId="5" xfId="56" applyNumberFormat="1" applyFont="1" applyFill="1" applyBorder="1" applyAlignment="1">
      <alignment horizontal="center" vertical="center" wrapText="1"/>
    </xf>
    <xf numFmtId="178" fontId="2" fillId="3" borderId="0" xfId="56" applyNumberFormat="1" applyFont="1" applyFill="1" applyBorder="1" applyAlignment="1">
      <alignment horizontal="right" vertical="center" shrinkToFit="1"/>
    </xf>
    <xf numFmtId="178" fontId="15" fillId="0" borderId="5" xfId="56" applyNumberFormat="1" applyFont="1" applyFill="1" applyBorder="1" applyAlignment="1">
      <alignment horizontal="right" vertical="center" shrinkToFit="1"/>
    </xf>
    <xf numFmtId="178" fontId="15" fillId="0" borderId="5" xfId="56" applyNumberFormat="1" applyFont="1" applyFill="1" applyBorder="1" applyAlignment="1">
      <alignment horizontal="center" vertical="center" wrapText="1"/>
    </xf>
    <xf numFmtId="178" fontId="1" fillId="2" borderId="6" xfId="56" applyNumberFormat="1" applyFont="1" applyFill="1" applyBorder="1" applyAlignment="1">
      <alignment horizontal="center" vertical="center" wrapText="1"/>
    </xf>
    <xf numFmtId="178" fontId="1" fillId="0" borderId="6" xfId="56" applyNumberFormat="1" applyFont="1" applyFill="1" applyBorder="1" applyAlignment="1">
      <alignment horizontal="right" vertical="center" shrinkToFit="1"/>
    </xf>
    <xf numFmtId="178" fontId="1" fillId="0" borderId="0" xfId="56" applyNumberFormat="1" applyFont="1" applyFill="1" applyBorder="1" applyAlignment="1">
      <alignment horizontal="right" vertical="center" shrinkToFit="1"/>
    </xf>
    <xf numFmtId="178" fontId="14" fillId="0" borderId="5" xfId="56" applyNumberFormat="1" applyFont="1" applyFill="1" applyBorder="1" applyAlignment="1">
      <alignment horizontal="right" vertical="center" shrinkToFit="1"/>
    </xf>
    <xf numFmtId="178" fontId="1" fillId="2" borderId="7" xfId="56" applyNumberFormat="1" applyFont="1" applyFill="1" applyBorder="1" applyAlignment="1">
      <alignment horizontal="center" vertical="center" wrapText="1"/>
    </xf>
    <xf numFmtId="178" fontId="1" fillId="0" borderId="7" xfId="56" applyNumberFormat="1" applyFont="1" applyFill="1" applyBorder="1" applyAlignment="1">
      <alignment horizontal="right" vertical="center" shrinkToFit="1"/>
    </xf>
    <xf numFmtId="178" fontId="2" fillId="0" borderId="5" xfId="56" applyNumberFormat="1" applyFont="1" applyFill="1" applyBorder="1" applyAlignment="1">
      <alignment horizontal="right" vertical="center" shrinkToFit="1"/>
    </xf>
    <xf numFmtId="178" fontId="1" fillId="0" borderId="6" xfId="56" applyNumberFormat="1" applyFont="1" applyFill="1" applyBorder="1" applyAlignment="1">
      <alignment vertical="center" shrinkToFit="1"/>
    </xf>
    <xf numFmtId="178" fontId="1" fillId="0" borderId="0" xfId="56" applyNumberFormat="1" applyFont="1" applyFill="1" applyBorder="1" applyAlignment="1">
      <alignment vertical="center" shrinkToFit="1"/>
    </xf>
    <xf numFmtId="178" fontId="2" fillId="3" borderId="5" xfId="56" applyNumberFormat="1" applyFont="1" applyFill="1" applyBorder="1" applyAlignment="1">
      <alignment horizontal="left" vertical="center" shrinkToFit="1"/>
    </xf>
    <xf numFmtId="178" fontId="2" fillId="0" borderId="2" xfId="56" applyNumberFormat="1" applyFont="1" applyFill="1" applyBorder="1" applyAlignment="1">
      <alignment horizontal="center" vertical="center" shrinkToFit="1"/>
    </xf>
    <xf numFmtId="0" fontId="16" fillId="4" borderId="8" xfId="0" applyFont="1" applyFill="1" applyBorder="1" applyAlignment="1">
      <alignment horizontal="center" vertical="center" wrapText="1"/>
    </xf>
    <xf numFmtId="178" fontId="1" fillId="3" borderId="2" xfId="56" applyNumberFormat="1" applyFont="1" applyFill="1" applyBorder="1" applyAlignment="1">
      <alignment horizontal="right" vertical="center" shrinkToFit="1"/>
    </xf>
    <xf numFmtId="0" fontId="16" fillId="4" borderId="0" xfId="0" applyFont="1" applyFill="1" applyAlignment="1">
      <alignment horizontal="center" vertical="center" wrapText="1"/>
    </xf>
    <xf numFmtId="178" fontId="14" fillId="0" borderId="5" xfId="56" applyNumberFormat="1" applyFont="1" applyFill="1" applyBorder="1" applyAlignment="1">
      <alignment vertical="center" shrinkToFit="1"/>
    </xf>
    <xf numFmtId="178" fontId="14" fillId="0" borderId="5" xfId="56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178" fontId="18" fillId="0" borderId="5" xfId="56" applyNumberFormat="1" applyFont="1" applyFill="1" applyBorder="1" applyAlignment="1">
      <alignment vertical="center" shrinkToFit="1"/>
    </xf>
    <xf numFmtId="178" fontId="18" fillId="0" borderId="6" xfId="56" applyNumberFormat="1" applyFont="1" applyFill="1" applyBorder="1" applyAlignment="1">
      <alignment horizontal="center" vertical="center" wrapText="1"/>
    </xf>
    <xf numFmtId="178" fontId="18" fillId="0" borderId="7" xfId="56" applyNumberFormat="1" applyFont="1" applyFill="1" applyBorder="1" applyAlignment="1">
      <alignment horizontal="center" vertical="center" wrapText="1"/>
    </xf>
    <xf numFmtId="178" fontId="2" fillId="3" borderId="5" xfId="56" applyNumberFormat="1" applyFont="1" applyFill="1" applyBorder="1" applyAlignment="1">
      <alignment vertical="center" shrinkToFit="1"/>
    </xf>
    <xf numFmtId="178" fontId="2" fillId="2" borderId="6" xfId="56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178" fontId="19" fillId="2" borderId="6" xfId="56" applyNumberFormat="1" applyFont="1" applyFill="1" applyBorder="1" applyAlignment="1">
      <alignment horizontal="center" vertical="center" wrapText="1"/>
    </xf>
    <xf numFmtId="176" fontId="2" fillId="2" borderId="5" xfId="56" applyNumberFormat="1" applyFont="1" applyFill="1" applyBorder="1" applyAlignment="1">
      <alignment horizontal="center" vertical="center"/>
    </xf>
    <xf numFmtId="14" fontId="6" fillId="0" borderId="2" xfId="56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6" fillId="0" borderId="2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8" fontId="16" fillId="5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178" fontId="17" fillId="0" borderId="5" xfId="0" applyNumberFormat="1" applyFont="1" applyFill="1" applyBorder="1" applyAlignment="1">
      <alignment horizontal="right" vertical="center"/>
    </xf>
    <xf numFmtId="178" fontId="17" fillId="0" borderId="2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0" fontId="19" fillId="0" borderId="0" xfId="56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right" vertical="center"/>
    </xf>
    <xf numFmtId="0" fontId="23" fillId="0" borderId="0" xfId="0" applyFont="1">
      <alignment vertical="center"/>
    </xf>
    <xf numFmtId="0" fontId="23" fillId="0" borderId="0" xfId="0" applyFont="1" applyFill="1">
      <alignment vertical="center"/>
    </xf>
    <xf numFmtId="0" fontId="1" fillId="0" borderId="0" xfId="56" applyFont="1" applyFill="1" applyBorder="1" applyAlignment="1">
      <alignment horizontal="left" vertical="center"/>
    </xf>
    <xf numFmtId="176" fontId="7" fillId="0" borderId="5" xfId="0" applyNumberFormat="1" applyFont="1" applyFill="1" applyBorder="1" applyAlignment="1">
      <alignment horizontal="center" vertical="center"/>
    </xf>
    <xf numFmtId="181" fontId="7" fillId="0" borderId="5" xfId="0" applyNumberFormat="1" applyFont="1" applyFill="1" applyBorder="1" applyAlignment="1">
      <alignment vertical="center"/>
    </xf>
    <xf numFmtId="10" fontId="24" fillId="6" borderId="0" xfId="0" applyNumberFormat="1" applyFont="1" applyFill="1">
      <alignment vertical="center"/>
    </xf>
    <xf numFmtId="181" fontId="11" fillId="0" borderId="5" xfId="0" applyNumberFormat="1" applyFont="1" applyBorder="1" applyAlignment="1">
      <alignment horizontal="center" vertical="center" wrapText="1"/>
    </xf>
    <xf numFmtId="181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8" fontId="1" fillId="0" borderId="2" xfId="56" applyNumberFormat="1" applyFont="1" applyFill="1" applyBorder="1" applyAlignment="1">
      <alignment horizontal="right" vertical="center" wrapText="1"/>
    </xf>
    <xf numFmtId="178" fontId="1" fillId="0" borderId="3" xfId="56" applyNumberFormat="1" applyFont="1" applyFill="1" applyBorder="1" applyAlignment="1">
      <alignment horizontal="right" vertical="center" wrapText="1"/>
    </xf>
    <xf numFmtId="14" fontId="2" fillId="0" borderId="5" xfId="56" applyNumberFormat="1" applyFont="1" applyFill="1" applyBorder="1" applyAlignment="1">
      <alignment vertical="center"/>
    </xf>
    <xf numFmtId="178" fontId="2" fillId="3" borderId="0" xfId="56" applyNumberFormat="1" applyFont="1" applyFill="1" applyAlignment="1">
      <alignment horizontal="right" vertical="center" shrinkToFit="1"/>
    </xf>
    <xf numFmtId="178" fontId="2" fillId="0" borderId="6" xfId="56" applyNumberFormat="1" applyFont="1" applyFill="1" applyBorder="1" applyAlignment="1">
      <alignment vertical="center" shrinkToFit="1"/>
    </xf>
    <xf numFmtId="14" fontId="2" fillId="4" borderId="5" xfId="56" applyNumberFormat="1" applyFont="1" applyFill="1" applyBorder="1" applyAlignment="1">
      <alignment horizontal="center" vertical="center"/>
    </xf>
    <xf numFmtId="14" fontId="2" fillId="4" borderId="5" xfId="56" applyNumberFormat="1" applyFont="1" applyFill="1" applyBorder="1" applyAlignment="1">
      <alignment horizontal="left" vertical="center"/>
    </xf>
    <xf numFmtId="177" fontId="1" fillId="4" borderId="5" xfId="56" applyNumberFormat="1" applyFont="1" applyFill="1" applyBorder="1" applyAlignment="1">
      <alignment vertical="center" shrinkToFit="1"/>
    </xf>
    <xf numFmtId="176" fontId="1" fillId="4" borderId="5" xfId="56" applyNumberFormat="1" applyFont="1" applyFill="1" applyBorder="1" applyAlignment="1">
      <alignment horizontal="center" vertical="center" wrapText="1"/>
    </xf>
    <xf numFmtId="14" fontId="2" fillId="2" borderId="5" xfId="56" applyNumberFormat="1" applyFont="1" applyFill="1" applyBorder="1" applyAlignment="1">
      <alignment horizontal="left" vertical="center"/>
    </xf>
    <xf numFmtId="178" fontId="2" fillId="4" borderId="6" xfId="56" applyNumberFormat="1" applyFont="1" applyFill="1" applyBorder="1" applyAlignment="1">
      <alignment vertical="center" shrinkToFit="1"/>
    </xf>
    <xf numFmtId="178" fontId="10" fillId="0" borderId="5" xfId="56" applyNumberFormat="1" applyFont="1" applyFill="1" applyBorder="1" applyAlignment="1">
      <alignment vertical="center" shrinkToFit="1"/>
    </xf>
    <xf numFmtId="0" fontId="2" fillId="4" borderId="5" xfId="56" applyFont="1" applyFill="1" applyBorder="1" applyAlignment="1">
      <alignment horizontal="center" vertical="center" wrapText="1"/>
    </xf>
    <xf numFmtId="177" fontId="2" fillId="4" borderId="5" xfId="56" applyNumberFormat="1" applyFont="1" applyFill="1" applyBorder="1" applyAlignment="1">
      <alignment horizontal="center" vertical="center" shrinkToFit="1"/>
    </xf>
    <xf numFmtId="178" fontId="2" fillId="4" borderId="5" xfId="56" applyNumberFormat="1" applyFont="1" applyFill="1" applyBorder="1" applyAlignment="1">
      <alignment horizontal="right" vertical="center" shrinkToFit="1"/>
    </xf>
    <xf numFmtId="176" fontId="2" fillId="4" borderId="5" xfId="56" applyNumberFormat="1" applyFont="1" applyFill="1" applyBorder="1" applyAlignment="1">
      <alignment horizontal="center" vertical="center" wrapText="1"/>
    </xf>
    <xf numFmtId="180" fontId="2" fillId="4" borderId="5" xfId="21" applyNumberFormat="1" applyFont="1" applyFill="1" applyBorder="1" applyAlignment="1">
      <alignment horizontal="center" vertical="center" wrapText="1"/>
    </xf>
    <xf numFmtId="178" fontId="2" fillId="4" borderId="5" xfId="56" applyNumberFormat="1" applyFont="1" applyFill="1" applyBorder="1" applyAlignment="1">
      <alignment horizontal="center" vertical="center" wrapText="1"/>
    </xf>
    <xf numFmtId="178" fontId="14" fillId="4" borderId="5" xfId="56" applyNumberFormat="1" applyFont="1" applyFill="1" applyBorder="1" applyAlignment="1">
      <alignment vertical="center" shrinkToFit="1"/>
    </xf>
    <xf numFmtId="178" fontId="14" fillId="4" borderId="5" xfId="56" applyNumberFormat="1" applyFont="1" applyFill="1" applyBorder="1" applyAlignment="1">
      <alignment vertical="center" wrapText="1"/>
    </xf>
    <xf numFmtId="178" fontId="2" fillId="4" borderId="6" xfId="56" applyNumberFormat="1" applyFont="1" applyFill="1" applyBorder="1" applyAlignment="1">
      <alignment horizontal="center" vertical="center" wrapText="1"/>
    </xf>
    <xf numFmtId="178" fontId="21" fillId="4" borderId="5" xfId="0" applyNumberFormat="1" applyFont="1" applyFill="1" applyBorder="1" applyAlignment="1">
      <alignment vertical="center"/>
    </xf>
    <xf numFmtId="0" fontId="25" fillId="2" borderId="5" xfId="56" applyFont="1" applyFill="1" applyBorder="1" applyAlignment="1">
      <alignment horizontal="center" vertical="center" wrapText="1"/>
    </xf>
    <xf numFmtId="177" fontId="25" fillId="2" borderId="5" xfId="56" applyNumberFormat="1" applyFont="1" applyFill="1" applyBorder="1" applyAlignment="1">
      <alignment horizontal="center" vertical="center" shrinkToFit="1"/>
    </xf>
    <xf numFmtId="14" fontId="25" fillId="2" borderId="5" xfId="56" applyNumberFormat="1" applyFont="1" applyFill="1" applyBorder="1" applyAlignment="1">
      <alignment horizontal="center" vertical="center" wrapText="1"/>
    </xf>
    <xf numFmtId="178" fontId="25" fillId="2" borderId="5" xfId="56" applyNumberFormat="1" applyFont="1" applyFill="1" applyBorder="1" applyAlignment="1">
      <alignment horizontal="right" vertical="center" shrinkToFit="1"/>
    </xf>
    <xf numFmtId="176" fontId="25" fillId="2" borderId="5" xfId="56" applyNumberFormat="1" applyFont="1" applyFill="1" applyBorder="1" applyAlignment="1">
      <alignment horizontal="center" vertical="center" wrapText="1"/>
    </xf>
    <xf numFmtId="180" fontId="25" fillId="0" borderId="5" xfId="21" applyNumberFormat="1" applyFont="1" applyFill="1" applyBorder="1" applyAlignment="1">
      <alignment horizontal="center" vertical="center" wrapText="1"/>
    </xf>
    <xf numFmtId="178" fontId="25" fillId="3" borderId="5" xfId="56" applyNumberFormat="1" applyFont="1" applyFill="1" applyBorder="1" applyAlignment="1">
      <alignment horizontal="right" vertical="center" shrinkToFit="1"/>
    </xf>
    <xf numFmtId="178" fontId="9" fillId="0" borderId="5" xfId="56" applyNumberFormat="1" applyFont="1" applyFill="1" applyBorder="1" applyAlignment="1">
      <alignment horizontal="center" vertical="center" shrinkToFit="1"/>
    </xf>
    <xf numFmtId="178" fontId="25" fillId="0" borderId="5" xfId="56" applyNumberFormat="1" applyFont="1" applyFill="1" applyBorder="1" applyAlignment="1">
      <alignment horizontal="right" vertical="center" shrinkToFit="1"/>
    </xf>
    <xf numFmtId="178" fontId="25" fillId="0" borderId="5" xfId="56" applyNumberFormat="1" applyFont="1" applyFill="1" applyBorder="1" applyAlignment="1">
      <alignment horizontal="center" vertical="center" wrapText="1"/>
    </xf>
    <xf numFmtId="178" fontId="25" fillId="2" borderId="6" xfId="56" applyNumberFormat="1" applyFont="1" applyFill="1" applyBorder="1" applyAlignment="1">
      <alignment horizontal="center" vertical="center" wrapText="1"/>
    </xf>
    <xf numFmtId="178" fontId="1" fillId="6" borderId="6" xfId="56" applyNumberFormat="1" applyFont="1" applyFill="1" applyBorder="1" applyAlignment="1">
      <alignment vertical="center" shrinkToFit="1"/>
    </xf>
    <xf numFmtId="0" fontId="16" fillId="4" borderId="2" xfId="0" applyFont="1" applyFill="1" applyBorder="1" applyAlignment="1">
      <alignment horizontal="left" vertical="center" wrapText="1"/>
    </xf>
    <xf numFmtId="178" fontId="1" fillId="6" borderId="5" xfId="56" applyNumberFormat="1" applyFont="1" applyFill="1" applyBorder="1" applyAlignment="1">
      <alignment horizontal="center" vertical="center" shrinkToFit="1"/>
    </xf>
    <xf numFmtId="178" fontId="1" fillId="4" borderId="0" xfId="56" applyNumberFormat="1" applyFont="1" applyFill="1" applyBorder="1" applyAlignment="1">
      <alignment horizontal="center" vertical="center" shrinkToFit="1"/>
    </xf>
    <xf numFmtId="178" fontId="21" fillId="0" borderId="5" xfId="0" applyNumberFormat="1" applyFont="1" applyFill="1" applyBorder="1" applyAlignment="1">
      <alignment horizontal="right" vertical="center"/>
    </xf>
    <xf numFmtId="178" fontId="19" fillId="0" borderId="6" xfId="56" applyNumberFormat="1" applyFont="1" applyFill="1" applyBorder="1" applyAlignment="1">
      <alignment vertical="center" shrinkToFit="1"/>
    </xf>
    <xf numFmtId="178" fontId="19" fillId="3" borderId="0" xfId="56" applyNumberFormat="1" applyFont="1" applyFill="1" applyBorder="1" applyAlignment="1">
      <alignment horizontal="right" vertical="center" shrinkToFit="1"/>
    </xf>
    <xf numFmtId="178" fontId="26" fillId="3" borderId="0" xfId="56" applyNumberFormat="1" applyFont="1" applyFill="1" applyBorder="1" applyAlignment="1">
      <alignment horizontal="right" vertical="center" shrinkToFit="1"/>
    </xf>
    <xf numFmtId="178" fontId="9" fillId="3" borderId="0" xfId="56" applyNumberFormat="1" applyFont="1" applyFill="1" applyBorder="1" applyAlignment="1">
      <alignment horizontal="center" vertical="center" shrinkToFit="1"/>
    </xf>
    <xf numFmtId="0" fontId="4" fillId="3" borderId="0" xfId="56" applyFont="1" applyFill="1" applyBorder="1" applyAlignment="1">
      <alignment horizontal="center" vertical="center" shrinkToFit="1"/>
    </xf>
    <xf numFmtId="0" fontId="4" fillId="0" borderId="0" xfId="56" applyFont="1" applyFill="1" applyBorder="1" applyAlignment="1">
      <alignment horizontal="center" vertical="center" wrapText="1"/>
    </xf>
    <xf numFmtId="0" fontId="1" fillId="0" borderId="0" xfId="56" applyFont="1" applyFill="1" applyBorder="1" applyAlignment="1">
      <alignment horizontal="center" vertical="center" wrapText="1"/>
    </xf>
    <xf numFmtId="0" fontId="1" fillId="0" borderId="0" xfId="56" applyFont="1" applyFill="1" applyBorder="1" applyAlignment="1">
      <alignment horizontal="center" vertical="top" wrapText="1"/>
    </xf>
    <xf numFmtId="0" fontId="1" fillId="4" borderId="0" xfId="56" applyFont="1" applyFill="1" applyBorder="1" applyAlignment="1">
      <alignment horizontal="center" vertical="center"/>
    </xf>
    <xf numFmtId="178" fontId="26" fillId="3" borderId="5" xfId="56" applyNumberFormat="1" applyFont="1" applyFill="1" applyBorder="1" applyAlignment="1">
      <alignment horizontal="right" vertical="center" shrinkToFit="1"/>
    </xf>
    <xf numFmtId="178" fontId="2" fillId="2" borderId="6" xfId="56" applyNumberFormat="1" applyFont="1" applyFill="1" applyBorder="1" applyAlignment="1">
      <alignment vertical="center" wrapText="1"/>
    </xf>
    <xf numFmtId="178" fontId="27" fillId="0" borderId="5" xfId="56" applyNumberFormat="1" applyFont="1" applyFill="1" applyBorder="1" applyAlignment="1">
      <alignment horizontal="right" vertical="center" shrinkToFit="1"/>
    </xf>
    <xf numFmtId="178" fontId="27" fillId="0" borderId="5" xfId="56" applyNumberFormat="1" applyFont="1" applyFill="1" applyBorder="1" applyAlignment="1">
      <alignment horizontal="center" vertical="center" wrapText="1"/>
    </xf>
    <xf numFmtId="178" fontId="2" fillId="0" borderId="6" xfId="56" applyNumberFormat="1" applyFont="1" applyFill="1" applyBorder="1" applyAlignment="1">
      <alignment horizontal="right" vertical="center" shrinkToFit="1"/>
    </xf>
    <xf numFmtId="178" fontId="2" fillId="2" borderId="7" xfId="56" applyNumberFormat="1" applyFont="1" applyFill="1" applyBorder="1" applyAlignment="1">
      <alignment horizontal="center" vertical="center" wrapText="1"/>
    </xf>
    <xf numFmtId="178" fontId="2" fillId="0" borderId="7" xfId="56" applyNumberFormat="1" applyFont="1" applyFill="1" applyBorder="1" applyAlignment="1">
      <alignment horizontal="right" vertical="center" shrinkToFit="1"/>
    </xf>
    <xf numFmtId="9" fontId="2" fillId="0" borderId="5" xfId="21" applyFont="1" applyFill="1" applyBorder="1" applyAlignment="1">
      <alignment horizontal="center" vertical="center" wrapText="1"/>
    </xf>
    <xf numFmtId="178" fontId="2" fillId="2" borderId="5" xfId="56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7" Type="http://schemas.openxmlformats.org/officeDocument/2006/relationships/image" Target="NULL" TargetMode="External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4.png"/><Relationship Id="rId3" Type="http://schemas.openxmlformats.org/officeDocument/2006/relationships/image" Target="../media/image13.jpeg"/><Relationship Id="rId2" Type="http://schemas.openxmlformats.org/officeDocument/2006/relationships/image" Target="../media/image12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7" Type="http://schemas.openxmlformats.org/officeDocument/2006/relationships/image" Target="../media/image19.png"/><Relationship Id="rId6" Type="http://schemas.openxmlformats.org/officeDocument/2006/relationships/image" Target="NULL" TargetMode="External"/><Relationship Id="rId5" Type="http://schemas.openxmlformats.org/officeDocument/2006/relationships/image" Target="../media/image17.png"/><Relationship Id="rId4" Type="http://schemas.openxmlformats.org/officeDocument/2006/relationships/image" Target="../media/image14.png"/><Relationship Id="rId3" Type="http://schemas.openxmlformats.org/officeDocument/2006/relationships/image" Target="../media/image13.jpeg"/><Relationship Id="rId2" Type="http://schemas.openxmlformats.org/officeDocument/2006/relationships/image" Target="../media/image12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15.png"/><Relationship Id="rId4" Type="http://schemas.openxmlformats.org/officeDocument/2006/relationships/image" Target="../media/image14.png"/><Relationship Id="rId3" Type="http://schemas.openxmlformats.org/officeDocument/2006/relationships/image" Target="../media/image13.jpeg"/><Relationship Id="rId2" Type="http://schemas.openxmlformats.org/officeDocument/2006/relationships/image" Target="../media/image12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7" Type="http://schemas.openxmlformats.org/officeDocument/2006/relationships/image" Target="NULL" TargetMode="External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4.png"/><Relationship Id="rId3" Type="http://schemas.openxmlformats.org/officeDocument/2006/relationships/image" Target="../media/image13.jpeg"/><Relationship Id="rId2" Type="http://schemas.openxmlformats.org/officeDocument/2006/relationships/image" Target="../media/image12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7" Type="http://schemas.openxmlformats.org/officeDocument/2006/relationships/image" Target="NULL" TargetMode="External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4.png"/><Relationship Id="rId3" Type="http://schemas.openxmlformats.org/officeDocument/2006/relationships/image" Target="../media/image13.jpeg"/><Relationship Id="rId2" Type="http://schemas.openxmlformats.org/officeDocument/2006/relationships/image" Target="../media/image12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7" Type="http://schemas.openxmlformats.org/officeDocument/2006/relationships/image" Target="NULL" TargetMode="External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4.png"/><Relationship Id="rId3" Type="http://schemas.openxmlformats.org/officeDocument/2006/relationships/image" Target="../media/image13.jpeg"/><Relationship Id="rId2" Type="http://schemas.openxmlformats.org/officeDocument/2006/relationships/image" Target="../media/image12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552450</xdr:colOff>
      <xdr:row>3</xdr:row>
      <xdr:rowOff>133350</xdr:rowOff>
    </xdr:from>
    <xdr:to>
      <xdr:col>24</xdr:col>
      <xdr:colOff>457200</xdr:colOff>
      <xdr:row>19</xdr:row>
      <xdr:rowOff>137584</xdr:rowOff>
    </xdr:to>
    <xdr:pic>
      <xdr:nvPicPr>
        <xdr:cNvPr id="3" name="图片 2" descr="C:\Users\lenovo\Documents\Tencent Files\1697304732\Image\Group\[8PC]4`EZGES55[ZDB@W2T9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8725" y="1160145"/>
          <a:ext cx="7991475" cy="491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375805</xdr:colOff>
      <xdr:row>3</xdr:row>
      <xdr:rowOff>3464</xdr:rowOff>
    </xdr:from>
    <xdr:to>
      <xdr:col>19</xdr:col>
      <xdr:colOff>1804556</xdr:colOff>
      <xdr:row>6</xdr:row>
      <xdr:rowOff>333375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1560" y="1029970"/>
          <a:ext cx="4229100" cy="139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35</xdr:row>
      <xdr:rowOff>105832</xdr:rowOff>
    </xdr:from>
    <xdr:to>
      <xdr:col>14</xdr:col>
      <xdr:colOff>357717</xdr:colOff>
      <xdr:row>80</xdr:row>
      <xdr:rowOff>48682</xdr:rowOff>
    </xdr:to>
    <xdr:pic>
      <xdr:nvPicPr>
        <xdr:cNvPr id="2" name="Picture 1" descr="C:\Users\Administrator\AppData\Roaming\Tencent\Users\501232853\QQ\WinTemp\RichOle\8C{RC30IEI}VOGN[%FT%IEV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1750" y="11607800"/>
          <a:ext cx="7926705" cy="64579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200025</xdr:colOff>
      <xdr:row>2</xdr:row>
      <xdr:rowOff>234315</xdr:rowOff>
    </xdr:from>
    <xdr:to>
      <xdr:col>22</xdr:col>
      <xdr:colOff>2051685</xdr:colOff>
      <xdr:row>6</xdr:row>
      <xdr:rowOff>209550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15600" y="906145"/>
          <a:ext cx="4871085" cy="139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209550</xdr:colOff>
      <xdr:row>4</xdr:row>
      <xdr:rowOff>66675</xdr:rowOff>
    </xdr:from>
    <xdr:to>
      <xdr:col>28</xdr:col>
      <xdr:colOff>952500</xdr:colOff>
      <xdr:row>20</xdr:row>
      <xdr:rowOff>224790</xdr:rowOff>
    </xdr:to>
    <xdr:pic>
      <xdr:nvPicPr>
        <xdr:cNvPr id="3" name="图片 2" descr="SWD2E]G6X1)}@]HZEA`LY@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34875" y="1448435"/>
          <a:ext cx="7924800" cy="5150485"/>
        </a:xfrm>
        <a:prstGeom prst="rect">
          <a:avLst/>
        </a:prstGeom>
      </xdr:spPr>
    </xdr:pic>
    <xdr:clientData/>
  </xdr:twoCellAnchor>
  <xdr:twoCellAnchor editAs="oneCell">
    <xdr:from>
      <xdr:col>22</xdr:col>
      <xdr:colOff>1571625</xdr:colOff>
      <xdr:row>24</xdr:row>
      <xdr:rowOff>180975</xdr:rowOff>
    </xdr:from>
    <xdr:to>
      <xdr:col>30</xdr:col>
      <xdr:colOff>650240</xdr:colOff>
      <xdr:row>85</xdr:row>
      <xdr:rowOff>95250</xdr:rowOff>
    </xdr:to>
    <xdr:pic>
      <xdr:nvPicPr>
        <xdr:cNvPr id="4" name="图片 3" descr="8UK2CLFALFTWXT`BQLJ7S7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06625" y="7576185"/>
          <a:ext cx="7155815" cy="10163175"/>
        </a:xfrm>
        <a:prstGeom prst="rect">
          <a:avLst/>
        </a:prstGeom>
      </xdr:spPr>
    </xdr:pic>
    <xdr:clientData/>
  </xdr:twoCellAnchor>
  <xdr:twoCellAnchor editAs="oneCell">
    <xdr:from>
      <xdr:col>7</xdr:col>
      <xdr:colOff>809625</xdr:colOff>
      <xdr:row>20</xdr:row>
      <xdr:rowOff>9525</xdr:rowOff>
    </xdr:from>
    <xdr:to>
      <xdr:col>10</xdr:col>
      <xdr:colOff>695325</xdr:colOff>
      <xdr:row>23</xdr:row>
      <xdr:rowOff>0</xdr:rowOff>
    </xdr:to>
    <xdr:pic>
      <xdr:nvPicPr>
        <xdr:cNvPr id="5" name="图片 4" descr="$G_4`6ZCI)8AL9VD$@XW)ZW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95725" y="6383655"/>
          <a:ext cx="2124075" cy="756285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476250</xdr:colOff>
      <xdr:row>16</xdr:row>
      <xdr:rowOff>28575</xdr:rowOff>
    </xdr:from>
    <xdr:to>
      <xdr:col>30</xdr:col>
      <xdr:colOff>381000</xdr:colOff>
      <xdr:row>36</xdr:row>
      <xdr:rowOff>192405</xdr:rowOff>
    </xdr:to>
    <xdr:pic>
      <xdr:nvPicPr>
        <xdr:cNvPr id="6" name="图片 5" descr="MTKYSI61`VGOK4SNZK3Y46T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601575" y="5206365"/>
          <a:ext cx="9191625" cy="565785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24</xdr:row>
      <xdr:rowOff>236220</xdr:rowOff>
    </xdr:from>
    <xdr:to>
      <xdr:col>10</xdr:col>
      <xdr:colOff>752475</xdr:colOff>
      <xdr:row>27</xdr:row>
      <xdr:rowOff>13970</xdr:rowOff>
    </xdr:to>
    <xdr:pic>
      <xdr:nvPicPr>
        <xdr:cNvPr id="7" name="图片 6"/>
        <xdr:cNvPicPr>
          <a:picLocks noChangeAspect="1"/>
        </xdr:cNvPicPr>
      </xdr:nvPicPr>
      <xdr:blipFill>
        <a:blip r:embed="rId6" r:link="rId7"/>
        <a:stretch>
          <a:fillRect/>
        </a:stretch>
      </xdr:blipFill>
      <xdr:spPr>
        <a:xfrm>
          <a:off x="3181350" y="7631430"/>
          <a:ext cx="289560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49</xdr:row>
      <xdr:rowOff>85725</xdr:rowOff>
    </xdr:from>
    <xdr:to>
      <xdr:col>10</xdr:col>
      <xdr:colOff>142875</xdr:colOff>
      <xdr:row>88</xdr:row>
      <xdr:rowOff>0</xdr:rowOff>
    </xdr:to>
    <xdr:pic>
      <xdr:nvPicPr>
        <xdr:cNvPr id="8" name="图片 7" descr="EE[{2P37K03)R9`{~(8($Q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24000" y="12586335"/>
          <a:ext cx="3943350" cy="5514975"/>
        </a:xfrm>
        <a:prstGeom prst="rect">
          <a:avLst/>
        </a:prstGeom>
      </xdr:spPr>
    </xdr:pic>
    <xdr:clientData/>
  </xdr:twoCellAnchor>
  <xdr:twoCellAnchor editAs="oneCell">
    <xdr:from>
      <xdr:col>18</xdr:col>
      <xdr:colOff>847725</xdr:colOff>
      <xdr:row>5</xdr:row>
      <xdr:rowOff>342900</xdr:rowOff>
    </xdr:from>
    <xdr:to>
      <xdr:col>27</xdr:col>
      <xdr:colOff>466725</xdr:colOff>
      <xdr:row>23</xdr:row>
      <xdr:rowOff>90170</xdr:rowOff>
    </xdr:to>
    <xdr:pic>
      <xdr:nvPicPr>
        <xdr:cNvPr id="9" name="图片 8" descr="SWD2E]G6X1)}@]HZEA`LY@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63300" y="2079625"/>
          <a:ext cx="7924800" cy="51504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200025</xdr:colOff>
      <xdr:row>2</xdr:row>
      <xdr:rowOff>234315</xdr:rowOff>
    </xdr:from>
    <xdr:to>
      <xdr:col>22</xdr:col>
      <xdr:colOff>2051685</xdr:colOff>
      <xdr:row>6</xdr:row>
      <xdr:rowOff>209550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15600" y="906145"/>
          <a:ext cx="4871085" cy="139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266700</xdr:colOff>
      <xdr:row>2</xdr:row>
      <xdr:rowOff>266700</xdr:rowOff>
    </xdr:from>
    <xdr:to>
      <xdr:col>26</xdr:col>
      <xdr:colOff>571500</xdr:colOff>
      <xdr:row>19</xdr:row>
      <xdr:rowOff>57785</xdr:rowOff>
    </xdr:to>
    <xdr:pic>
      <xdr:nvPicPr>
        <xdr:cNvPr id="3" name="图片 2" descr="SWD2E]G6X1)}@]HZEA`LY@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82275" y="938530"/>
          <a:ext cx="7924800" cy="5150485"/>
        </a:xfrm>
        <a:prstGeom prst="rect">
          <a:avLst/>
        </a:prstGeom>
      </xdr:spPr>
    </xdr:pic>
    <xdr:clientData/>
  </xdr:twoCellAnchor>
  <xdr:twoCellAnchor editAs="oneCell">
    <xdr:from>
      <xdr:col>22</xdr:col>
      <xdr:colOff>1571625</xdr:colOff>
      <xdr:row>24</xdr:row>
      <xdr:rowOff>180975</xdr:rowOff>
    </xdr:from>
    <xdr:to>
      <xdr:col>30</xdr:col>
      <xdr:colOff>650240</xdr:colOff>
      <xdr:row>84</xdr:row>
      <xdr:rowOff>86995</xdr:rowOff>
    </xdr:to>
    <xdr:pic>
      <xdr:nvPicPr>
        <xdr:cNvPr id="4" name="图片 3" descr="8UK2CLFALFTWXT`BQLJ7S7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06625" y="7576185"/>
          <a:ext cx="7155815" cy="10163175"/>
        </a:xfrm>
        <a:prstGeom prst="rect">
          <a:avLst/>
        </a:prstGeom>
      </xdr:spPr>
    </xdr:pic>
    <xdr:clientData/>
  </xdr:twoCellAnchor>
  <xdr:twoCellAnchor editAs="oneCell">
    <xdr:from>
      <xdr:col>7</xdr:col>
      <xdr:colOff>809625</xdr:colOff>
      <xdr:row>20</xdr:row>
      <xdr:rowOff>9525</xdr:rowOff>
    </xdr:from>
    <xdr:to>
      <xdr:col>10</xdr:col>
      <xdr:colOff>695325</xdr:colOff>
      <xdr:row>23</xdr:row>
      <xdr:rowOff>0</xdr:rowOff>
    </xdr:to>
    <xdr:pic>
      <xdr:nvPicPr>
        <xdr:cNvPr id="5" name="图片 4" descr="$G_4`6ZCI)8AL9VD$@XW)ZW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95725" y="6383655"/>
          <a:ext cx="2124075" cy="75628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24</xdr:row>
      <xdr:rowOff>236220</xdr:rowOff>
    </xdr:from>
    <xdr:to>
      <xdr:col>10</xdr:col>
      <xdr:colOff>752475</xdr:colOff>
      <xdr:row>27</xdr:row>
      <xdr:rowOff>13970</xdr:rowOff>
    </xdr:to>
    <xdr:pic>
      <xdr:nvPicPr>
        <xdr:cNvPr id="7" name="图片 6"/>
        <xdr:cNvPicPr>
          <a:picLocks noChangeAspect="1"/>
        </xdr:cNvPicPr>
      </xdr:nvPicPr>
      <xdr:blipFill>
        <a:blip r:embed="rId5" r:link="rId6"/>
        <a:stretch>
          <a:fillRect/>
        </a:stretch>
      </xdr:blipFill>
      <xdr:spPr>
        <a:xfrm>
          <a:off x="3181350" y="7631430"/>
          <a:ext cx="289560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49</xdr:row>
      <xdr:rowOff>85725</xdr:rowOff>
    </xdr:from>
    <xdr:to>
      <xdr:col>10</xdr:col>
      <xdr:colOff>142875</xdr:colOff>
      <xdr:row>88</xdr:row>
      <xdr:rowOff>0</xdr:rowOff>
    </xdr:to>
    <xdr:pic>
      <xdr:nvPicPr>
        <xdr:cNvPr id="8" name="图片 7" descr="EE[{2P37K03)R9`{~(8($Q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24000" y="12737465"/>
          <a:ext cx="3943350" cy="5514975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13</xdr:row>
      <xdr:rowOff>238125</xdr:rowOff>
    </xdr:from>
    <xdr:to>
      <xdr:col>29</xdr:col>
      <xdr:colOff>247650</xdr:colOff>
      <xdr:row>29</xdr:row>
      <xdr:rowOff>99695</xdr:rowOff>
    </xdr:to>
    <xdr:pic>
      <xdr:nvPicPr>
        <xdr:cNvPr id="10" name="图片 9" descr="Cache_-41e0668b4d178dc3.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601325" y="4450715"/>
          <a:ext cx="10058400" cy="4408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641985</xdr:colOff>
      <xdr:row>2</xdr:row>
      <xdr:rowOff>272415</xdr:rowOff>
    </xdr:from>
    <xdr:to>
      <xdr:col>19</xdr:col>
      <xdr:colOff>2070735</xdr:colOff>
      <xdr:row>6</xdr:row>
      <xdr:rowOff>247650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4460" y="944245"/>
          <a:ext cx="4229100" cy="139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504825</xdr:colOff>
      <xdr:row>6</xdr:row>
      <xdr:rowOff>542925</xdr:rowOff>
    </xdr:from>
    <xdr:to>
      <xdr:col>24</xdr:col>
      <xdr:colOff>236855</xdr:colOff>
      <xdr:row>25</xdr:row>
      <xdr:rowOff>240030</xdr:rowOff>
    </xdr:to>
    <xdr:pic>
      <xdr:nvPicPr>
        <xdr:cNvPr id="2" name="图片 1" descr="YBT5NMY(UXG4JP([[%CV~%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77300" y="2634615"/>
          <a:ext cx="7818755" cy="522668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41</xdr:row>
      <xdr:rowOff>133350</xdr:rowOff>
    </xdr:from>
    <xdr:to>
      <xdr:col>12</xdr:col>
      <xdr:colOff>399415</xdr:colOff>
      <xdr:row>80</xdr:row>
      <xdr:rowOff>94615</xdr:rowOff>
    </xdr:to>
    <xdr:pic>
      <xdr:nvPicPr>
        <xdr:cNvPr id="5" name="图片 4" descr="MSE`Z@1NRNWXAN68JA92{~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8600" y="12576175"/>
          <a:ext cx="6962140" cy="5561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641985</xdr:colOff>
      <xdr:row>2</xdr:row>
      <xdr:rowOff>272415</xdr:rowOff>
    </xdr:from>
    <xdr:to>
      <xdr:col>19</xdr:col>
      <xdr:colOff>2070735</xdr:colOff>
      <xdr:row>6</xdr:row>
      <xdr:rowOff>247650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4460" y="944245"/>
          <a:ext cx="4229100" cy="139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485775</xdr:colOff>
      <xdr:row>6</xdr:row>
      <xdr:rowOff>371475</xdr:rowOff>
    </xdr:from>
    <xdr:to>
      <xdr:col>24</xdr:col>
      <xdr:colOff>303530</xdr:colOff>
      <xdr:row>24</xdr:row>
      <xdr:rowOff>112395</xdr:rowOff>
    </xdr:to>
    <xdr:pic>
      <xdr:nvPicPr>
        <xdr:cNvPr id="5" name="图片 4" descr="P)F32I6ZN@5$D7N1U150OH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58250" y="2463165"/>
          <a:ext cx="7904480" cy="50647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41</xdr:row>
      <xdr:rowOff>9525</xdr:rowOff>
    </xdr:from>
    <xdr:to>
      <xdr:col>11</xdr:col>
      <xdr:colOff>199390</xdr:colOff>
      <xdr:row>79</xdr:row>
      <xdr:rowOff>104140</xdr:rowOff>
    </xdr:to>
    <xdr:pic>
      <xdr:nvPicPr>
        <xdr:cNvPr id="6" name="图片 5" descr="QOZNX}(3599MUA`3%_NIIV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7175" y="12627610"/>
          <a:ext cx="6162040" cy="55524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641985</xdr:colOff>
      <xdr:row>2</xdr:row>
      <xdr:rowOff>272415</xdr:rowOff>
    </xdr:from>
    <xdr:to>
      <xdr:col>19</xdr:col>
      <xdr:colOff>2070735</xdr:colOff>
      <xdr:row>6</xdr:row>
      <xdr:rowOff>247650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4460" y="944245"/>
          <a:ext cx="4229100" cy="139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666750</xdr:colOff>
      <xdr:row>6</xdr:row>
      <xdr:rowOff>47625</xdr:rowOff>
    </xdr:from>
    <xdr:to>
      <xdr:col>24</xdr:col>
      <xdr:colOff>457200</xdr:colOff>
      <xdr:row>22</xdr:row>
      <xdr:rowOff>162560</xdr:rowOff>
    </xdr:to>
    <xdr:pic>
      <xdr:nvPicPr>
        <xdr:cNvPr id="5" name="图片 4" descr="BEYC2R~D7WORIILYM8TBWK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39225" y="2139315"/>
          <a:ext cx="7877175" cy="518096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37</xdr:row>
      <xdr:rowOff>9525</xdr:rowOff>
    </xdr:from>
    <xdr:to>
      <xdr:col>11</xdr:col>
      <xdr:colOff>238125</xdr:colOff>
      <xdr:row>75</xdr:row>
      <xdr:rowOff>133350</xdr:rowOff>
    </xdr:to>
    <xdr:pic>
      <xdr:nvPicPr>
        <xdr:cNvPr id="3" name="图片 2" descr="R1DYFU59Q9J]3DGN{65LW9J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325" y="12280265"/>
          <a:ext cx="5762625" cy="5581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641985</xdr:colOff>
      <xdr:row>2</xdr:row>
      <xdr:rowOff>272415</xdr:rowOff>
    </xdr:from>
    <xdr:to>
      <xdr:col>19</xdr:col>
      <xdr:colOff>2070735</xdr:colOff>
      <xdr:row>6</xdr:row>
      <xdr:rowOff>247650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4460" y="944245"/>
          <a:ext cx="4229100" cy="139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85725</xdr:colOff>
      <xdr:row>5</xdr:row>
      <xdr:rowOff>57150</xdr:rowOff>
    </xdr:from>
    <xdr:to>
      <xdr:col>25</xdr:col>
      <xdr:colOff>828675</xdr:colOff>
      <xdr:row>22</xdr:row>
      <xdr:rowOff>172085</xdr:rowOff>
    </xdr:to>
    <xdr:pic>
      <xdr:nvPicPr>
        <xdr:cNvPr id="5" name="图片 4" descr="T@2ZP]9~9O(}4G@)8]T]TL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48875" y="1793875"/>
          <a:ext cx="7924800" cy="51752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38</xdr:row>
      <xdr:rowOff>9525</xdr:rowOff>
    </xdr:from>
    <xdr:to>
      <xdr:col>9</xdr:col>
      <xdr:colOff>466725</xdr:colOff>
      <xdr:row>77</xdr:row>
      <xdr:rowOff>38100</xdr:rowOff>
    </xdr:to>
    <xdr:pic>
      <xdr:nvPicPr>
        <xdr:cNvPr id="3" name="图片 2" descr="DO`6GON7`KKJF~E~CSAW]H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325" y="12091035"/>
          <a:ext cx="4486275" cy="5629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641985</xdr:colOff>
      <xdr:row>2</xdr:row>
      <xdr:rowOff>272415</xdr:rowOff>
    </xdr:from>
    <xdr:to>
      <xdr:col>19</xdr:col>
      <xdr:colOff>2070735</xdr:colOff>
      <xdr:row>6</xdr:row>
      <xdr:rowOff>247650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4460" y="944245"/>
          <a:ext cx="4229100" cy="139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381000</xdr:colOff>
      <xdr:row>4</xdr:row>
      <xdr:rowOff>123825</xdr:rowOff>
    </xdr:from>
    <xdr:to>
      <xdr:col>24</xdr:col>
      <xdr:colOff>219075</xdr:colOff>
      <xdr:row>21</xdr:row>
      <xdr:rowOff>26670</xdr:rowOff>
    </xdr:to>
    <xdr:pic>
      <xdr:nvPicPr>
        <xdr:cNvPr id="5" name="图片 4" descr="SWD2E]G6X1)}@]HZEA`LY@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53475" y="1505585"/>
          <a:ext cx="7924800" cy="515048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16</xdr:row>
      <xdr:rowOff>76200</xdr:rowOff>
    </xdr:from>
    <xdr:to>
      <xdr:col>25</xdr:col>
      <xdr:colOff>583565</xdr:colOff>
      <xdr:row>60</xdr:row>
      <xdr:rowOff>76200</xdr:rowOff>
    </xdr:to>
    <xdr:pic>
      <xdr:nvPicPr>
        <xdr:cNvPr id="7" name="图片 6" descr="8UK2CLFALFTWXT`BQLJ7S7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72750" y="5253990"/>
          <a:ext cx="7155815" cy="10134600"/>
        </a:xfrm>
        <a:prstGeom prst="rect">
          <a:avLst/>
        </a:prstGeom>
      </xdr:spPr>
    </xdr:pic>
    <xdr:clientData/>
  </xdr:twoCellAnchor>
  <xdr:twoCellAnchor editAs="oneCell">
    <xdr:from>
      <xdr:col>7</xdr:col>
      <xdr:colOff>809625</xdr:colOff>
      <xdr:row>20</xdr:row>
      <xdr:rowOff>9525</xdr:rowOff>
    </xdr:from>
    <xdr:to>
      <xdr:col>10</xdr:col>
      <xdr:colOff>695325</xdr:colOff>
      <xdr:row>23</xdr:row>
      <xdr:rowOff>0</xdr:rowOff>
    </xdr:to>
    <xdr:pic>
      <xdr:nvPicPr>
        <xdr:cNvPr id="3" name="图片 2" descr="$G_4`6ZCI)8AL9VD$@XW)ZW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19550" y="6383655"/>
          <a:ext cx="2124075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66675</xdr:rowOff>
    </xdr:from>
    <xdr:to>
      <xdr:col>10</xdr:col>
      <xdr:colOff>638175</xdr:colOff>
      <xdr:row>77</xdr:row>
      <xdr:rowOff>104775</xdr:rowOff>
    </xdr:to>
    <xdr:pic>
      <xdr:nvPicPr>
        <xdr:cNvPr id="6" name="图片 5" descr="1TX[3QM)]U)0{LOB[0H7EAU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81075" y="12235815"/>
          <a:ext cx="5105400" cy="5638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641985</xdr:colOff>
      <xdr:row>2</xdr:row>
      <xdr:rowOff>272415</xdr:rowOff>
    </xdr:from>
    <xdr:to>
      <xdr:col>21</xdr:col>
      <xdr:colOff>2114550</xdr:colOff>
      <xdr:row>6</xdr:row>
      <xdr:rowOff>247650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20400" y="944245"/>
          <a:ext cx="4229100" cy="139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209550</xdr:colOff>
      <xdr:row>4</xdr:row>
      <xdr:rowOff>66675</xdr:rowOff>
    </xdr:from>
    <xdr:to>
      <xdr:col>27</xdr:col>
      <xdr:colOff>952500</xdr:colOff>
      <xdr:row>20</xdr:row>
      <xdr:rowOff>224790</xdr:rowOff>
    </xdr:to>
    <xdr:pic>
      <xdr:nvPicPr>
        <xdr:cNvPr id="3" name="图片 2" descr="SWD2E]G6X1)}@]HZEA`LY@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34825" y="1448435"/>
          <a:ext cx="7924800" cy="5150485"/>
        </a:xfrm>
        <a:prstGeom prst="rect">
          <a:avLst/>
        </a:prstGeom>
      </xdr:spPr>
    </xdr:pic>
    <xdr:clientData/>
  </xdr:twoCellAnchor>
  <xdr:twoCellAnchor editAs="oneCell">
    <xdr:from>
      <xdr:col>21</xdr:col>
      <xdr:colOff>1571625</xdr:colOff>
      <xdr:row>24</xdr:row>
      <xdr:rowOff>180975</xdr:rowOff>
    </xdr:from>
    <xdr:to>
      <xdr:col>29</xdr:col>
      <xdr:colOff>650240</xdr:colOff>
      <xdr:row>90</xdr:row>
      <xdr:rowOff>30480</xdr:rowOff>
    </xdr:to>
    <xdr:pic>
      <xdr:nvPicPr>
        <xdr:cNvPr id="4" name="图片 3" descr="8UK2CLFALFTWXT`BQLJ7S7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06575" y="7576185"/>
          <a:ext cx="7155815" cy="10134600"/>
        </a:xfrm>
        <a:prstGeom prst="rect">
          <a:avLst/>
        </a:prstGeom>
      </xdr:spPr>
    </xdr:pic>
    <xdr:clientData/>
  </xdr:twoCellAnchor>
  <xdr:twoCellAnchor editAs="oneCell">
    <xdr:from>
      <xdr:col>7</xdr:col>
      <xdr:colOff>809625</xdr:colOff>
      <xdr:row>20</xdr:row>
      <xdr:rowOff>9525</xdr:rowOff>
    </xdr:from>
    <xdr:to>
      <xdr:col>10</xdr:col>
      <xdr:colOff>695325</xdr:colOff>
      <xdr:row>23</xdr:row>
      <xdr:rowOff>0</xdr:rowOff>
    </xdr:to>
    <xdr:pic>
      <xdr:nvPicPr>
        <xdr:cNvPr id="5" name="图片 4" descr="$G_4`6ZCI)8AL9VD$@XW)ZW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19550" y="6383655"/>
          <a:ext cx="2124075" cy="756285"/>
        </a:xfrm>
        <a:prstGeom prst="rect">
          <a:avLst/>
        </a:prstGeom>
      </xdr:spPr>
    </xdr:pic>
    <xdr:clientData/>
  </xdr:twoCellAnchor>
  <xdr:twoCellAnchor editAs="oneCell">
    <xdr:from>
      <xdr:col>19</xdr:col>
      <xdr:colOff>476250</xdr:colOff>
      <xdr:row>16</xdr:row>
      <xdr:rowOff>28575</xdr:rowOff>
    </xdr:from>
    <xdr:to>
      <xdr:col>29</xdr:col>
      <xdr:colOff>381000</xdr:colOff>
      <xdr:row>42</xdr:row>
      <xdr:rowOff>127635</xdr:rowOff>
    </xdr:to>
    <xdr:pic>
      <xdr:nvPicPr>
        <xdr:cNvPr id="7" name="图片 6" descr="MTKYSI61`VGOK4SNZK3Y46T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201525" y="5206365"/>
          <a:ext cx="9191625" cy="565785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24</xdr:row>
      <xdr:rowOff>236220</xdr:rowOff>
    </xdr:from>
    <xdr:to>
      <xdr:col>10</xdr:col>
      <xdr:colOff>752475</xdr:colOff>
      <xdr:row>27</xdr:row>
      <xdr:rowOff>13970</xdr:rowOff>
    </xdr:to>
    <xdr:pic>
      <xdr:nvPicPr>
        <xdr:cNvPr id="8" name="图片 7"/>
        <xdr:cNvPicPr>
          <a:picLocks noChangeAspect="1"/>
        </xdr:cNvPicPr>
      </xdr:nvPicPr>
      <xdr:blipFill>
        <a:blip r:embed="rId6" r:link="rId7"/>
        <a:stretch>
          <a:fillRect/>
        </a:stretch>
      </xdr:blipFill>
      <xdr:spPr>
        <a:xfrm>
          <a:off x="3305175" y="7631430"/>
          <a:ext cx="289560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42</xdr:row>
      <xdr:rowOff>0</xdr:rowOff>
    </xdr:from>
    <xdr:to>
      <xdr:col>11</xdr:col>
      <xdr:colOff>295275</xdr:colOff>
      <xdr:row>80</xdr:row>
      <xdr:rowOff>85725</xdr:rowOff>
    </xdr:to>
    <xdr:pic>
      <xdr:nvPicPr>
        <xdr:cNvPr id="9" name="图片 8" descr="TR7@@(T3L[GSXXN~Q(8(5L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81075" y="10736580"/>
          <a:ext cx="5534025" cy="5572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200025</xdr:colOff>
      <xdr:row>2</xdr:row>
      <xdr:rowOff>234315</xdr:rowOff>
    </xdr:from>
    <xdr:to>
      <xdr:col>22</xdr:col>
      <xdr:colOff>2051685</xdr:colOff>
      <xdr:row>6</xdr:row>
      <xdr:rowOff>209550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15600" y="906145"/>
          <a:ext cx="4871085" cy="139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209550</xdr:colOff>
      <xdr:row>4</xdr:row>
      <xdr:rowOff>66675</xdr:rowOff>
    </xdr:from>
    <xdr:to>
      <xdr:col>28</xdr:col>
      <xdr:colOff>952500</xdr:colOff>
      <xdr:row>20</xdr:row>
      <xdr:rowOff>224790</xdr:rowOff>
    </xdr:to>
    <xdr:pic>
      <xdr:nvPicPr>
        <xdr:cNvPr id="3" name="图片 2" descr="SWD2E]G6X1)}@]HZEA`LY@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34875" y="1448435"/>
          <a:ext cx="7924800" cy="5150485"/>
        </a:xfrm>
        <a:prstGeom prst="rect">
          <a:avLst/>
        </a:prstGeom>
      </xdr:spPr>
    </xdr:pic>
    <xdr:clientData/>
  </xdr:twoCellAnchor>
  <xdr:twoCellAnchor editAs="oneCell">
    <xdr:from>
      <xdr:col>22</xdr:col>
      <xdr:colOff>1571625</xdr:colOff>
      <xdr:row>24</xdr:row>
      <xdr:rowOff>180975</xdr:rowOff>
    </xdr:from>
    <xdr:to>
      <xdr:col>30</xdr:col>
      <xdr:colOff>650240</xdr:colOff>
      <xdr:row>85</xdr:row>
      <xdr:rowOff>120650</xdr:rowOff>
    </xdr:to>
    <xdr:pic>
      <xdr:nvPicPr>
        <xdr:cNvPr id="4" name="图片 3" descr="8UK2CLFALFTWXT`BQLJ7S7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06625" y="7576185"/>
          <a:ext cx="7155815" cy="10163175"/>
        </a:xfrm>
        <a:prstGeom prst="rect">
          <a:avLst/>
        </a:prstGeom>
      </xdr:spPr>
    </xdr:pic>
    <xdr:clientData/>
  </xdr:twoCellAnchor>
  <xdr:twoCellAnchor editAs="oneCell">
    <xdr:from>
      <xdr:col>7</xdr:col>
      <xdr:colOff>809625</xdr:colOff>
      <xdr:row>20</xdr:row>
      <xdr:rowOff>9525</xdr:rowOff>
    </xdr:from>
    <xdr:to>
      <xdr:col>10</xdr:col>
      <xdr:colOff>695325</xdr:colOff>
      <xdr:row>23</xdr:row>
      <xdr:rowOff>0</xdr:rowOff>
    </xdr:to>
    <xdr:pic>
      <xdr:nvPicPr>
        <xdr:cNvPr id="5" name="图片 4" descr="$G_4`6ZCI)8AL9VD$@XW)ZW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95725" y="6383655"/>
          <a:ext cx="2124075" cy="756285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476250</xdr:colOff>
      <xdr:row>16</xdr:row>
      <xdr:rowOff>28575</xdr:rowOff>
    </xdr:from>
    <xdr:to>
      <xdr:col>30</xdr:col>
      <xdr:colOff>381000</xdr:colOff>
      <xdr:row>36</xdr:row>
      <xdr:rowOff>217805</xdr:rowOff>
    </xdr:to>
    <xdr:pic>
      <xdr:nvPicPr>
        <xdr:cNvPr id="6" name="图片 5" descr="MTKYSI61`VGOK4SNZK3Y46T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601575" y="5206365"/>
          <a:ext cx="9191625" cy="565785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24</xdr:row>
      <xdr:rowOff>236220</xdr:rowOff>
    </xdr:from>
    <xdr:to>
      <xdr:col>10</xdr:col>
      <xdr:colOff>752475</xdr:colOff>
      <xdr:row>27</xdr:row>
      <xdr:rowOff>13970</xdr:rowOff>
    </xdr:to>
    <xdr:pic>
      <xdr:nvPicPr>
        <xdr:cNvPr id="7" name="图片 6"/>
        <xdr:cNvPicPr>
          <a:picLocks noChangeAspect="1"/>
        </xdr:cNvPicPr>
      </xdr:nvPicPr>
      <xdr:blipFill>
        <a:blip r:embed="rId6" r:link="rId7"/>
        <a:stretch>
          <a:fillRect/>
        </a:stretch>
      </xdr:blipFill>
      <xdr:spPr>
        <a:xfrm>
          <a:off x="3181350" y="7631430"/>
          <a:ext cx="289560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676275</xdr:colOff>
      <xdr:row>44</xdr:row>
      <xdr:rowOff>180975</xdr:rowOff>
    </xdr:from>
    <xdr:to>
      <xdr:col>10</xdr:col>
      <xdr:colOff>257175</xdr:colOff>
      <xdr:row>83</xdr:row>
      <xdr:rowOff>28575</xdr:rowOff>
    </xdr:to>
    <xdr:pic>
      <xdr:nvPicPr>
        <xdr:cNvPr id="9" name="图片 8" descr="EE[{2P37K03)R9`{~(8($Q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38300" y="11846560"/>
          <a:ext cx="3943350" cy="5514975"/>
        </a:xfrm>
        <a:prstGeom prst="rect">
          <a:avLst/>
        </a:prstGeom>
      </xdr:spPr>
    </xdr:pic>
    <xdr:clientData/>
  </xdr:twoCellAnchor>
  <xdr:twoCellAnchor editAs="oneCell">
    <xdr:from>
      <xdr:col>18</xdr:col>
      <xdr:colOff>847725</xdr:colOff>
      <xdr:row>5</xdr:row>
      <xdr:rowOff>342900</xdr:rowOff>
    </xdr:from>
    <xdr:to>
      <xdr:col>27</xdr:col>
      <xdr:colOff>466725</xdr:colOff>
      <xdr:row>23</xdr:row>
      <xdr:rowOff>90170</xdr:rowOff>
    </xdr:to>
    <xdr:pic>
      <xdr:nvPicPr>
        <xdr:cNvPr id="8" name="图片 7" descr="SWD2E]G6X1)}@]HZEA`LY@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63300" y="2079625"/>
          <a:ext cx="7924800" cy="51504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200025</xdr:colOff>
      <xdr:row>2</xdr:row>
      <xdr:rowOff>234315</xdr:rowOff>
    </xdr:from>
    <xdr:to>
      <xdr:col>22</xdr:col>
      <xdr:colOff>2051685</xdr:colOff>
      <xdr:row>6</xdr:row>
      <xdr:rowOff>209550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15600" y="906145"/>
          <a:ext cx="4871085" cy="139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209550</xdr:colOff>
      <xdr:row>4</xdr:row>
      <xdr:rowOff>66675</xdr:rowOff>
    </xdr:from>
    <xdr:to>
      <xdr:col>28</xdr:col>
      <xdr:colOff>952500</xdr:colOff>
      <xdr:row>20</xdr:row>
      <xdr:rowOff>224790</xdr:rowOff>
    </xdr:to>
    <xdr:pic>
      <xdr:nvPicPr>
        <xdr:cNvPr id="3" name="图片 2" descr="SWD2E]G6X1)}@]HZEA`LY@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34875" y="1448435"/>
          <a:ext cx="7924800" cy="5150485"/>
        </a:xfrm>
        <a:prstGeom prst="rect">
          <a:avLst/>
        </a:prstGeom>
      </xdr:spPr>
    </xdr:pic>
    <xdr:clientData/>
  </xdr:twoCellAnchor>
  <xdr:twoCellAnchor editAs="oneCell">
    <xdr:from>
      <xdr:col>22</xdr:col>
      <xdr:colOff>1571625</xdr:colOff>
      <xdr:row>24</xdr:row>
      <xdr:rowOff>180975</xdr:rowOff>
    </xdr:from>
    <xdr:to>
      <xdr:col>30</xdr:col>
      <xdr:colOff>650240</xdr:colOff>
      <xdr:row>85</xdr:row>
      <xdr:rowOff>120650</xdr:rowOff>
    </xdr:to>
    <xdr:pic>
      <xdr:nvPicPr>
        <xdr:cNvPr id="4" name="图片 3" descr="8UK2CLFALFTWXT`BQLJ7S7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06625" y="7576185"/>
          <a:ext cx="7155815" cy="10163175"/>
        </a:xfrm>
        <a:prstGeom prst="rect">
          <a:avLst/>
        </a:prstGeom>
      </xdr:spPr>
    </xdr:pic>
    <xdr:clientData/>
  </xdr:twoCellAnchor>
  <xdr:twoCellAnchor editAs="oneCell">
    <xdr:from>
      <xdr:col>7</xdr:col>
      <xdr:colOff>809625</xdr:colOff>
      <xdr:row>20</xdr:row>
      <xdr:rowOff>9525</xdr:rowOff>
    </xdr:from>
    <xdr:to>
      <xdr:col>10</xdr:col>
      <xdr:colOff>695325</xdr:colOff>
      <xdr:row>23</xdr:row>
      <xdr:rowOff>0</xdr:rowOff>
    </xdr:to>
    <xdr:pic>
      <xdr:nvPicPr>
        <xdr:cNvPr id="5" name="图片 4" descr="$G_4`6ZCI)8AL9VD$@XW)ZW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95725" y="6383655"/>
          <a:ext cx="2124075" cy="756285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476250</xdr:colOff>
      <xdr:row>16</xdr:row>
      <xdr:rowOff>28575</xdr:rowOff>
    </xdr:from>
    <xdr:to>
      <xdr:col>30</xdr:col>
      <xdr:colOff>381000</xdr:colOff>
      <xdr:row>36</xdr:row>
      <xdr:rowOff>217805</xdr:rowOff>
    </xdr:to>
    <xdr:pic>
      <xdr:nvPicPr>
        <xdr:cNvPr id="6" name="图片 5" descr="MTKYSI61`VGOK4SNZK3Y46T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601575" y="5206365"/>
          <a:ext cx="9191625" cy="565785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24</xdr:row>
      <xdr:rowOff>236220</xdr:rowOff>
    </xdr:from>
    <xdr:to>
      <xdr:col>10</xdr:col>
      <xdr:colOff>752475</xdr:colOff>
      <xdr:row>27</xdr:row>
      <xdr:rowOff>13970</xdr:rowOff>
    </xdr:to>
    <xdr:pic>
      <xdr:nvPicPr>
        <xdr:cNvPr id="7" name="图片 6"/>
        <xdr:cNvPicPr>
          <a:picLocks noChangeAspect="1"/>
        </xdr:cNvPicPr>
      </xdr:nvPicPr>
      <xdr:blipFill>
        <a:blip r:embed="rId6" r:link="rId7"/>
        <a:stretch>
          <a:fillRect/>
        </a:stretch>
      </xdr:blipFill>
      <xdr:spPr>
        <a:xfrm>
          <a:off x="3181350" y="7631430"/>
          <a:ext cx="289560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676275</xdr:colOff>
      <xdr:row>44</xdr:row>
      <xdr:rowOff>171450</xdr:rowOff>
    </xdr:from>
    <xdr:to>
      <xdr:col>10</xdr:col>
      <xdr:colOff>257175</xdr:colOff>
      <xdr:row>83</xdr:row>
      <xdr:rowOff>28575</xdr:rowOff>
    </xdr:to>
    <xdr:pic>
      <xdr:nvPicPr>
        <xdr:cNvPr id="8" name="图片 7" descr="EE[{2P37K03)R9`{~(8($Q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38300" y="11846560"/>
          <a:ext cx="3943350" cy="5514975"/>
        </a:xfrm>
        <a:prstGeom prst="rect">
          <a:avLst/>
        </a:prstGeom>
      </xdr:spPr>
    </xdr:pic>
    <xdr:clientData/>
  </xdr:twoCellAnchor>
  <xdr:twoCellAnchor editAs="oneCell">
    <xdr:from>
      <xdr:col>18</xdr:col>
      <xdr:colOff>847725</xdr:colOff>
      <xdr:row>5</xdr:row>
      <xdr:rowOff>342900</xdr:rowOff>
    </xdr:from>
    <xdr:to>
      <xdr:col>27</xdr:col>
      <xdr:colOff>466725</xdr:colOff>
      <xdr:row>23</xdr:row>
      <xdr:rowOff>90170</xdr:rowOff>
    </xdr:to>
    <xdr:pic>
      <xdr:nvPicPr>
        <xdr:cNvPr id="9" name="图片 8" descr="SWD2E]G6X1)}@]HZEA`LY@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63300" y="2079625"/>
          <a:ext cx="7924800" cy="5150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77"/>
  <sheetViews>
    <sheetView topLeftCell="B4" workbookViewId="0">
      <selection activeCell="O12" sqref="O12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9" style="4" customWidth="1"/>
    <col min="5" max="5" width="6.625" style="3" customWidth="1"/>
    <col min="6" max="6" width="9.125" style="4" customWidth="1"/>
    <col min="7" max="7" width="4.75" style="1" customWidth="1"/>
    <col min="8" max="8" width="11" style="4" customWidth="1"/>
    <col min="9" max="9" width="8.75" style="1" customWidth="1"/>
    <col min="10" max="10" width="9.625" style="4" customWidth="1"/>
    <col min="11" max="11" width="10.125" style="1" customWidth="1"/>
    <col min="12" max="12" width="5.625" style="1" customWidth="1"/>
    <col min="13" max="13" width="6.875" style="1" customWidth="1"/>
    <col min="14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46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>
        <v>9349</v>
      </c>
      <c r="N2" s="58" t="s">
        <v>5</v>
      </c>
      <c r="O2" s="59" t="s">
        <v>6</v>
      </c>
      <c r="Q2" s="59" t="s">
        <v>7</v>
      </c>
      <c r="R2" s="108">
        <v>132</v>
      </c>
      <c r="S2" s="108">
        <v>9347</v>
      </c>
      <c r="T2" s="110" t="s">
        <v>3</v>
      </c>
      <c r="U2" s="111" t="s">
        <v>8</v>
      </c>
      <c r="V2" s="130">
        <v>1450000</v>
      </c>
      <c r="W2" s="131"/>
      <c r="X2" s="131" t="s">
        <v>9</v>
      </c>
      <c r="Y2" s="132" t="s">
        <v>10</v>
      </c>
      <c r="Z2" s="133" t="s">
        <v>11</v>
      </c>
      <c r="AA2" s="133" t="s">
        <v>12</v>
      </c>
      <c r="AB2" s="134" t="s">
        <v>13</v>
      </c>
      <c r="AC2" s="135"/>
      <c r="AD2" s="136" t="s">
        <v>14</v>
      </c>
      <c r="AE2" s="137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</row>
    <row r="3" ht="27.95" customHeight="1" spans="1:33">
      <c r="A3" s="6" t="s">
        <v>15</v>
      </c>
      <c r="B3" s="7"/>
      <c r="C3" s="10">
        <v>1450000</v>
      </c>
      <c r="D3" s="11"/>
      <c r="E3" s="12" t="s">
        <v>16</v>
      </c>
      <c r="F3" s="13" t="s">
        <v>8</v>
      </c>
      <c r="G3" s="14"/>
      <c r="H3" s="15" t="s">
        <v>17</v>
      </c>
      <c r="I3" s="61" t="s">
        <v>18</v>
      </c>
      <c r="J3" s="62"/>
      <c r="K3" s="62"/>
      <c r="L3" s="63"/>
      <c r="M3" s="64" t="s">
        <v>19</v>
      </c>
      <c r="N3" s="17" t="s">
        <v>20</v>
      </c>
      <c r="O3" s="65" t="s">
        <v>21</v>
      </c>
      <c r="Q3" s="108">
        <v>132</v>
      </c>
      <c r="R3" s="108">
        <v>132</v>
      </c>
      <c r="S3" s="108">
        <v>9347</v>
      </c>
      <c r="T3" s="110" t="s">
        <v>3</v>
      </c>
      <c r="U3" s="111" t="s">
        <v>8</v>
      </c>
      <c r="V3" s="130">
        <v>1450000</v>
      </c>
      <c r="W3" s="131"/>
      <c r="X3" s="131" t="s">
        <v>9</v>
      </c>
      <c r="Y3" s="132" t="s">
        <v>10</v>
      </c>
      <c r="Z3" s="133" t="s">
        <v>11</v>
      </c>
      <c r="AA3" s="133" t="s">
        <v>12</v>
      </c>
      <c r="AB3" s="134" t="s">
        <v>13</v>
      </c>
      <c r="AC3" s="135"/>
      <c r="AD3" s="136" t="s">
        <v>14</v>
      </c>
      <c r="AE3" s="137"/>
      <c r="AF3" s="138"/>
      <c r="AG3" s="138"/>
    </row>
    <row r="4" ht="27.95" customHeight="1" spans="1:15">
      <c r="A4" s="6" t="s">
        <v>22</v>
      </c>
      <c r="B4" s="7"/>
      <c r="C4" s="139"/>
      <c r="D4" s="140"/>
      <c r="E4" s="12" t="s">
        <v>23</v>
      </c>
      <c r="F4" s="13"/>
      <c r="G4" s="14"/>
      <c r="H4" s="16"/>
      <c r="I4" s="61"/>
      <c r="J4" s="62"/>
      <c r="K4" s="62"/>
      <c r="L4" s="63"/>
      <c r="M4" s="64" t="s">
        <v>24</v>
      </c>
      <c r="N4" s="12" t="s">
        <v>25</v>
      </c>
      <c r="O4" s="67" t="s">
        <v>12</v>
      </c>
    </row>
    <row r="5" ht="27.95" customHeight="1" spans="1:17">
      <c r="A5" s="17" t="s">
        <v>26</v>
      </c>
      <c r="B5" s="17" t="s">
        <v>27</v>
      </c>
      <c r="C5" s="17"/>
      <c r="D5" s="17"/>
      <c r="E5" s="17" t="s">
        <v>28</v>
      </c>
      <c r="F5" s="17"/>
      <c r="G5" s="17" t="s">
        <v>29</v>
      </c>
      <c r="H5" s="17"/>
      <c r="I5" s="17" t="s">
        <v>30</v>
      </c>
      <c r="J5" s="17" t="s">
        <v>31</v>
      </c>
      <c r="K5" s="17"/>
      <c r="L5" s="17" t="s">
        <v>32</v>
      </c>
      <c r="M5" s="17"/>
      <c r="N5" s="12" t="s">
        <v>33</v>
      </c>
      <c r="O5" s="12"/>
      <c r="Q5"/>
    </row>
    <row r="6" ht="27.95" customHeight="1" spans="1:15">
      <c r="A6" s="17"/>
      <c r="B6" s="18" t="s">
        <v>34</v>
      </c>
      <c r="C6" s="17" t="s">
        <v>35</v>
      </c>
      <c r="D6" s="12" t="s">
        <v>36</v>
      </c>
      <c r="E6" s="18" t="s">
        <v>34</v>
      </c>
      <c r="F6" s="12" t="s">
        <v>36</v>
      </c>
      <c r="G6" s="17" t="s">
        <v>37</v>
      </c>
      <c r="H6" s="12" t="s">
        <v>36</v>
      </c>
      <c r="I6" s="58" t="s">
        <v>36</v>
      </c>
      <c r="J6" s="12" t="s">
        <v>36</v>
      </c>
      <c r="K6" s="17" t="s">
        <v>38</v>
      </c>
      <c r="L6" s="17" t="s">
        <v>36</v>
      </c>
      <c r="M6" s="17" t="s">
        <v>38</v>
      </c>
      <c r="N6" s="12" t="s">
        <v>39</v>
      </c>
      <c r="O6" s="12" t="s">
        <v>36</v>
      </c>
    </row>
    <row r="7" s="2" customFormat="1" ht="48" customHeight="1" spans="1:17">
      <c r="A7" s="31">
        <v>1</v>
      </c>
      <c r="B7" s="39">
        <v>43263</v>
      </c>
      <c r="C7" s="33" t="s">
        <v>40</v>
      </c>
      <c r="D7" s="40">
        <v>482428</v>
      </c>
      <c r="E7" s="35">
        <v>43265</v>
      </c>
      <c r="F7" s="40">
        <v>482428</v>
      </c>
      <c r="G7" s="41">
        <v>0.015</v>
      </c>
      <c r="H7" s="37">
        <f>ROUNDUP(D7*G7,0)</f>
        <v>7237</v>
      </c>
      <c r="I7" s="37">
        <v>2686</v>
      </c>
      <c r="J7" s="87">
        <v>500</v>
      </c>
      <c r="K7" s="76" t="s">
        <v>41</v>
      </c>
      <c r="L7" s="84"/>
      <c r="M7" s="77"/>
      <c r="N7" s="194" t="s">
        <v>42</v>
      </c>
      <c r="O7" s="37">
        <v>400469.22</v>
      </c>
      <c r="Q7" s="113"/>
    </row>
    <row r="8" s="2" customFormat="1" ht="33.75" customHeight="1" spans="1:15">
      <c r="A8" s="31"/>
      <c r="B8" s="32"/>
      <c r="C8" s="33"/>
      <c r="D8" s="34"/>
      <c r="E8" s="35"/>
      <c r="F8" s="34"/>
      <c r="G8" s="193"/>
      <c r="H8" s="37"/>
      <c r="I8" s="37"/>
      <c r="J8" s="87"/>
      <c r="K8" s="76"/>
      <c r="L8" s="87"/>
      <c r="M8" s="77"/>
      <c r="N8" s="76" t="s">
        <v>43</v>
      </c>
      <c r="O8" s="40">
        <f>D7-H7-I7-J7-O7</f>
        <v>71535.78</v>
      </c>
    </row>
    <row r="9" ht="20.1" customHeight="1" spans="1:15">
      <c r="A9" s="19"/>
      <c r="B9" s="26"/>
      <c r="C9" s="21"/>
      <c r="D9" s="27"/>
      <c r="E9" s="23"/>
      <c r="F9" s="27"/>
      <c r="G9" s="28"/>
      <c r="H9" s="25"/>
      <c r="I9" s="25"/>
      <c r="J9" s="70"/>
      <c r="K9" s="76"/>
      <c r="L9" s="70"/>
      <c r="M9" s="77"/>
      <c r="N9" s="71"/>
      <c r="O9" s="37"/>
    </row>
    <row r="10" ht="20.1" customHeight="1" spans="1:15">
      <c r="A10" s="19"/>
      <c r="B10" s="26"/>
      <c r="C10" s="21"/>
      <c r="D10" s="27"/>
      <c r="E10" s="23"/>
      <c r="F10" s="27"/>
      <c r="G10" s="28"/>
      <c r="H10" s="25"/>
      <c r="I10" s="25"/>
      <c r="J10" s="70"/>
      <c r="K10" s="76"/>
      <c r="L10" s="70"/>
      <c r="M10" s="77"/>
      <c r="N10" s="71"/>
      <c r="O10" s="37"/>
    </row>
    <row r="11" ht="20.1" customHeight="1" spans="1:17">
      <c r="A11" s="19"/>
      <c r="B11" s="26"/>
      <c r="C11" s="21"/>
      <c r="D11" s="27"/>
      <c r="E11" s="23"/>
      <c r="F11" s="27"/>
      <c r="G11" s="28"/>
      <c r="H11" s="25"/>
      <c r="I11" s="25"/>
      <c r="J11" s="70"/>
      <c r="K11" s="76"/>
      <c r="L11" s="70"/>
      <c r="M11" s="77"/>
      <c r="N11" s="71"/>
      <c r="O11" s="25"/>
      <c r="Q11"/>
    </row>
    <row r="12" ht="20.1" customHeight="1" spans="1:15">
      <c r="A12" s="19"/>
      <c r="B12" s="26"/>
      <c r="C12" s="21"/>
      <c r="D12" s="27"/>
      <c r="E12" s="23"/>
      <c r="F12" s="27"/>
      <c r="G12" s="28"/>
      <c r="H12" s="25"/>
      <c r="I12" s="25"/>
      <c r="J12" s="70"/>
      <c r="K12" s="71"/>
      <c r="L12" s="70"/>
      <c r="M12" s="71"/>
      <c r="N12" s="71"/>
      <c r="O12" s="25"/>
    </row>
    <row r="13" ht="20.1" customHeight="1" spans="1:15">
      <c r="A13" s="19"/>
      <c r="B13" s="26"/>
      <c r="C13" s="21"/>
      <c r="D13" s="27"/>
      <c r="E13" s="23"/>
      <c r="F13" s="27"/>
      <c r="G13" s="28"/>
      <c r="H13" s="25"/>
      <c r="I13" s="25"/>
      <c r="J13" s="70"/>
      <c r="K13" s="71"/>
      <c r="L13" s="70"/>
      <c r="M13" s="77"/>
      <c r="N13" s="71"/>
      <c r="O13" s="25"/>
    </row>
    <row r="14" ht="20.1" customHeight="1" spans="1:15">
      <c r="A14" s="19"/>
      <c r="B14" s="26"/>
      <c r="C14" s="21"/>
      <c r="D14" s="27"/>
      <c r="E14" s="23"/>
      <c r="F14" s="27"/>
      <c r="G14" s="28"/>
      <c r="H14" s="25"/>
      <c r="I14" s="25"/>
      <c r="J14" s="70"/>
      <c r="K14" s="71"/>
      <c r="L14" s="70"/>
      <c r="M14" s="71"/>
      <c r="N14" s="71"/>
      <c r="O14" s="25"/>
    </row>
    <row r="15" ht="20.1" customHeight="1" spans="1:15">
      <c r="A15" s="19"/>
      <c r="B15" s="26"/>
      <c r="C15" s="21"/>
      <c r="D15" s="27"/>
      <c r="E15" s="23"/>
      <c r="F15" s="27"/>
      <c r="G15" s="28"/>
      <c r="H15" s="25"/>
      <c r="I15" s="25"/>
      <c r="J15" s="70"/>
      <c r="K15" s="71"/>
      <c r="L15" s="70"/>
      <c r="M15" s="71"/>
      <c r="N15" s="71"/>
      <c r="O15" s="25"/>
    </row>
    <row r="16" ht="20.1" customHeight="1" spans="1:15">
      <c r="A16" s="19"/>
      <c r="B16" s="26"/>
      <c r="C16" s="21"/>
      <c r="D16" s="27"/>
      <c r="E16" s="23"/>
      <c r="F16" s="27"/>
      <c r="G16" s="28"/>
      <c r="H16" s="25"/>
      <c r="I16" s="25"/>
      <c r="J16" s="70"/>
      <c r="K16" s="71"/>
      <c r="L16" s="70"/>
      <c r="M16" s="71"/>
      <c r="N16" s="71"/>
      <c r="O16" s="25"/>
    </row>
    <row r="17" ht="20.1" customHeight="1" spans="1:15">
      <c r="A17" s="19"/>
      <c r="B17" s="26"/>
      <c r="C17" s="21"/>
      <c r="D17" s="27"/>
      <c r="E17" s="23"/>
      <c r="F17" s="27"/>
      <c r="G17" s="28"/>
      <c r="H17" s="25"/>
      <c r="I17" s="25"/>
      <c r="J17" s="70"/>
      <c r="K17" s="71"/>
      <c r="L17" s="70"/>
      <c r="M17" s="71"/>
      <c r="N17" s="71"/>
      <c r="O17" s="25"/>
    </row>
    <row r="18" ht="20.1" customHeight="1" spans="1:15">
      <c r="A18" s="19"/>
      <c r="B18" s="26"/>
      <c r="C18" s="21"/>
      <c r="D18" s="27"/>
      <c r="E18" s="23"/>
      <c r="F18" s="27"/>
      <c r="G18" s="28"/>
      <c r="H18" s="25"/>
      <c r="I18" s="25"/>
      <c r="J18" s="70"/>
      <c r="K18" s="71"/>
      <c r="L18" s="70"/>
      <c r="M18" s="71"/>
      <c r="N18" s="71"/>
      <c r="O18" s="25"/>
    </row>
    <row r="19" ht="20.1" customHeight="1" spans="1:15">
      <c r="A19" s="19"/>
      <c r="B19" s="26"/>
      <c r="C19" s="21"/>
      <c r="D19" s="27"/>
      <c r="E19" s="23"/>
      <c r="F19" s="27"/>
      <c r="G19" s="28"/>
      <c r="H19" s="25"/>
      <c r="I19" s="25"/>
      <c r="J19" s="70"/>
      <c r="K19" s="71"/>
      <c r="L19" s="70"/>
      <c r="M19" s="71"/>
      <c r="N19" s="71"/>
      <c r="O19" s="25"/>
    </row>
    <row r="20" ht="20.1" customHeight="1" spans="1:15">
      <c r="A20" s="19"/>
      <c r="B20" s="26"/>
      <c r="C20" s="21"/>
      <c r="D20" s="27"/>
      <c r="E20" s="23"/>
      <c r="F20" s="27"/>
      <c r="G20" s="28"/>
      <c r="H20" s="25"/>
      <c r="I20" s="25"/>
      <c r="J20" s="70"/>
      <c r="K20" s="71"/>
      <c r="L20" s="70"/>
      <c r="M20" s="71"/>
      <c r="N20" s="71"/>
      <c r="O20" s="25"/>
    </row>
    <row r="21" ht="20.1" customHeight="1" spans="1:15">
      <c r="A21" s="19"/>
      <c r="B21" s="26"/>
      <c r="C21" s="21"/>
      <c r="D21" s="27"/>
      <c r="E21" s="23"/>
      <c r="F21" s="27"/>
      <c r="G21" s="28"/>
      <c r="H21" s="25"/>
      <c r="I21" s="25"/>
      <c r="J21" s="70"/>
      <c r="K21" s="71"/>
      <c r="L21" s="70"/>
      <c r="M21" s="71"/>
      <c r="N21" s="71"/>
      <c r="O21" s="25"/>
    </row>
    <row r="22" ht="20.1" customHeight="1" spans="1:15">
      <c r="A22" s="19"/>
      <c r="B22" s="26"/>
      <c r="C22" s="21"/>
      <c r="D22" s="27"/>
      <c r="E22" s="23"/>
      <c r="F22" s="27"/>
      <c r="G22" s="28"/>
      <c r="H22" s="25"/>
      <c r="I22" s="25"/>
      <c r="J22" s="70"/>
      <c r="K22" s="71"/>
      <c r="L22" s="70"/>
      <c r="M22" s="71"/>
      <c r="N22" s="71"/>
      <c r="O22" s="25"/>
    </row>
    <row r="23" ht="20.1" customHeight="1" spans="1:15">
      <c r="A23" s="19"/>
      <c r="B23" s="26"/>
      <c r="C23" s="21"/>
      <c r="D23" s="27"/>
      <c r="E23" s="23"/>
      <c r="F23" s="27"/>
      <c r="G23" s="28"/>
      <c r="H23" s="25"/>
      <c r="I23" s="25"/>
      <c r="J23" s="70"/>
      <c r="K23" s="71"/>
      <c r="L23" s="70"/>
      <c r="M23" s="71"/>
      <c r="N23" s="71"/>
      <c r="O23" s="25"/>
    </row>
    <row r="24" ht="20.1" customHeight="1" spans="1:15">
      <c r="A24" s="19"/>
      <c r="B24" s="26"/>
      <c r="C24" s="21"/>
      <c r="D24" s="27"/>
      <c r="E24" s="23"/>
      <c r="F24" s="27"/>
      <c r="G24" s="28"/>
      <c r="H24" s="25"/>
      <c r="I24" s="25"/>
      <c r="J24" s="70"/>
      <c r="K24" s="71"/>
      <c r="L24" s="70"/>
      <c r="M24" s="71"/>
      <c r="N24" s="71"/>
      <c r="O24" s="25"/>
    </row>
    <row r="25" ht="30" customHeight="1" spans="1:15">
      <c r="A25" s="17" t="s">
        <v>44</v>
      </c>
      <c r="B25" s="17"/>
      <c r="C25" s="46" t="s">
        <v>45</v>
      </c>
      <c r="D25" s="186">
        <f t="shared" ref="D25:J25" si="0">SUM(D7:D24)</f>
        <v>482428</v>
      </c>
      <c r="E25" s="46" t="s">
        <v>45</v>
      </c>
      <c r="F25" s="186">
        <f t="shared" si="0"/>
        <v>482428</v>
      </c>
      <c r="G25" s="46" t="s">
        <v>45</v>
      </c>
      <c r="H25" s="186">
        <f t="shared" si="0"/>
        <v>7237</v>
      </c>
      <c r="I25" s="186">
        <f t="shared" si="0"/>
        <v>2686</v>
      </c>
      <c r="J25" s="186">
        <f t="shared" si="0"/>
        <v>500</v>
      </c>
      <c r="K25" s="46" t="s">
        <v>45</v>
      </c>
      <c r="L25" s="186">
        <f>SUM(L7:L24)</f>
        <v>0</v>
      </c>
      <c r="M25" s="46" t="s">
        <v>45</v>
      </c>
      <c r="N25" s="46" t="s">
        <v>45</v>
      </c>
      <c r="O25" s="186">
        <f>SUM(O7:O24)</f>
        <v>472005</v>
      </c>
    </row>
    <row r="26" ht="30" customHeight="1" spans="1:15">
      <c r="A26" s="17" t="s">
        <v>46</v>
      </c>
      <c r="B26" s="17"/>
      <c r="C26" s="17" t="s">
        <v>47</v>
      </c>
      <c r="D26" s="17"/>
      <c r="E26" s="49">
        <f>O7+O8</f>
        <v>472005</v>
      </c>
      <c r="F26" s="49"/>
      <c r="G26" s="49"/>
      <c r="H26" s="49"/>
      <c r="I26" s="17" t="s">
        <v>48</v>
      </c>
      <c r="J26" s="17"/>
      <c r="K26" s="17" t="s">
        <v>49</v>
      </c>
      <c r="L26" s="49">
        <f>O8</f>
        <v>71535.78</v>
      </c>
      <c r="M26" s="49"/>
      <c r="N26" s="49"/>
      <c r="O26" s="49"/>
    </row>
    <row r="27" ht="30" customHeight="1" spans="1:15">
      <c r="A27" s="17"/>
      <c r="B27" s="17"/>
      <c r="C27" s="17" t="s">
        <v>50</v>
      </c>
      <c r="D27" s="17"/>
      <c r="E27" s="168">
        <f>O7</f>
        <v>400469.22</v>
      </c>
      <c r="F27" s="168"/>
      <c r="G27" s="168"/>
      <c r="H27" s="168"/>
      <c r="I27" s="17"/>
      <c r="J27" s="17"/>
      <c r="K27" s="17" t="s">
        <v>51</v>
      </c>
      <c r="L27" s="4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柒万壹仟伍佰叁拾伍元柒角捌分</v>
      </c>
      <c r="M27" s="48"/>
      <c r="N27" s="48"/>
      <c r="O27" s="48"/>
    </row>
    <row r="28" ht="50.1" customHeight="1" spans="1:15">
      <c r="A28" s="17" t="s">
        <v>52</v>
      </c>
      <c r="B28" s="17"/>
      <c r="C28" s="52"/>
      <c r="D28" s="52"/>
      <c r="E28" s="52"/>
      <c r="F28" s="52"/>
      <c r="G28" s="52"/>
      <c r="H28" s="52"/>
      <c r="I28" s="17" t="s">
        <v>53</v>
      </c>
      <c r="J28" s="17"/>
      <c r="K28" s="17" t="s">
        <v>54</v>
      </c>
      <c r="L28" s="17"/>
      <c r="M28" s="17"/>
      <c r="N28" s="17"/>
      <c r="O28" s="17"/>
    </row>
    <row r="29" ht="50.1" customHeight="1" spans="1:15">
      <c r="A29" s="17" t="s">
        <v>55</v>
      </c>
      <c r="B29" s="17"/>
      <c r="C29" s="52"/>
      <c r="D29" s="52"/>
      <c r="E29" s="52"/>
      <c r="F29" s="52"/>
      <c r="G29" s="52"/>
      <c r="H29" s="52"/>
      <c r="I29" s="17" t="s">
        <v>56</v>
      </c>
      <c r="J29" s="17"/>
      <c r="K29" s="52"/>
      <c r="L29" s="52"/>
      <c r="M29" s="52"/>
      <c r="N29" s="52"/>
      <c r="O29" s="52"/>
    </row>
    <row r="30" ht="50.1" customHeight="1" spans="1:15">
      <c r="A30" s="17" t="s">
        <v>57</v>
      </c>
      <c r="B30" s="17"/>
      <c r="C30" s="53"/>
      <c r="D30" s="53"/>
      <c r="E30" s="53"/>
      <c r="F30" s="53"/>
      <c r="G30" s="53"/>
      <c r="H30" s="53"/>
      <c r="I30" s="17" t="s">
        <v>58</v>
      </c>
      <c r="J30" s="17"/>
      <c r="K30" s="53"/>
      <c r="L30" s="53"/>
      <c r="M30" s="53"/>
      <c r="N30" s="53"/>
      <c r="O30" s="53"/>
    </row>
    <row r="31" ht="50.1" customHeight="1" spans="1:15">
      <c r="A31" s="17" t="s">
        <v>59</v>
      </c>
      <c r="B31" s="17"/>
      <c r="C31" s="53"/>
      <c r="D31" s="53"/>
      <c r="E31" s="53"/>
      <c r="F31" s="53"/>
      <c r="G31" s="53"/>
      <c r="H31" s="53"/>
      <c r="I31" s="17" t="s">
        <v>60</v>
      </c>
      <c r="J31" s="17"/>
      <c r="K31" s="53"/>
      <c r="L31" s="53"/>
      <c r="M31" s="53"/>
      <c r="N31" s="53"/>
      <c r="O31" s="53"/>
    </row>
    <row r="34" ht="13.5" spans="17:17">
      <c r="Q34"/>
    </row>
    <row r="37" ht="13.5" spans="2:2">
      <c r="B37"/>
    </row>
    <row r="38" ht="13.5" spans="2:2">
      <c r="B38"/>
    </row>
    <row r="77" ht="13.5" spans="3:3">
      <c r="C7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W88"/>
  <sheetViews>
    <sheetView topLeftCell="A14" workbookViewId="0">
      <selection activeCell="A14" sqref="$A1:$XFD1048576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9" style="4" customWidth="1"/>
    <col min="5" max="5" width="5" style="3" customWidth="1"/>
    <col min="6" max="6" width="9.125" style="4" customWidth="1"/>
    <col min="7" max="7" width="4.75" style="1" customWidth="1"/>
    <col min="8" max="8" width="11" style="4" customWidth="1"/>
    <col min="9" max="9" width="8.75" style="1" customWidth="1"/>
    <col min="10" max="10" width="9.625" style="4" customWidth="1"/>
    <col min="11" max="11" width="10.125" style="1" customWidth="1"/>
    <col min="12" max="12" width="8.875" style="1" customWidth="1"/>
    <col min="13" max="13" width="6" style="1" customWidth="1"/>
    <col min="14" max="14" width="5.625" style="1" customWidth="1"/>
    <col min="15" max="15" width="10.5" style="4" customWidth="1"/>
    <col min="16" max="16" width="20.375" style="4" customWidth="1"/>
    <col min="17" max="17" width="4" style="4" customWidth="1"/>
    <col min="18" max="18" width="13.75" style="1" hidden="1" customWidth="1"/>
    <col min="19" max="20" width="11.875" style="1" customWidth="1"/>
    <col min="21" max="21" width="6.75" style="1" customWidth="1"/>
    <col min="22" max="22" width="9.125" style="1" customWidth="1"/>
    <col min="23" max="23" width="31.125" style="1" customWidth="1"/>
    <col min="24" max="24" width="9" style="1"/>
    <col min="25" max="25" width="11.25" style="1" customWidth="1"/>
    <col min="26" max="28" width="9" style="1"/>
    <col min="29" max="29" width="14.5" style="1" customWidth="1"/>
    <col min="30" max="30" width="13.125" style="1" customWidth="1"/>
    <col min="31" max="31" width="14.5" style="1" customWidth="1"/>
    <col min="32" max="16384" width="9" style="1"/>
  </cols>
  <sheetData>
    <row r="1" ht="24.9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4"/>
      <c r="Q1" s="54"/>
      <c r="S1" s="29" t="s">
        <v>1</v>
      </c>
      <c r="T1" s="107"/>
    </row>
    <row r="2" ht="27.95" customHeight="1" spans="1:49">
      <c r="A2" s="6" t="s">
        <v>2</v>
      </c>
      <c r="B2" s="7"/>
      <c r="C2" s="8" t="s">
        <v>71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>
        <v>9349</v>
      </c>
      <c r="N2" s="58" t="s">
        <v>5</v>
      </c>
      <c r="O2" s="59" t="s">
        <v>6</v>
      </c>
      <c r="P2" s="60"/>
      <c r="Q2" s="60"/>
      <c r="S2" s="59" t="s">
        <v>7</v>
      </c>
      <c r="T2" s="60"/>
      <c r="U2" s="108">
        <v>132</v>
      </c>
      <c r="V2" s="109">
        <v>9347</v>
      </c>
      <c r="W2" s="110" t="s">
        <v>3</v>
      </c>
      <c r="X2" s="111" t="s">
        <v>8</v>
      </c>
      <c r="Y2" s="130">
        <v>1450000</v>
      </c>
      <c r="Z2" s="131"/>
      <c r="AA2" s="131" t="s">
        <v>9</v>
      </c>
      <c r="AB2" s="132" t="s">
        <v>10</v>
      </c>
      <c r="AC2" s="133" t="s">
        <v>11</v>
      </c>
      <c r="AD2" s="133" t="s">
        <v>12</v>
      </c>
      <c r="AE2" s="134" t="s">
        <v>13</v>
      </c>
      <c r="AF2" s="135"/>
      <c r="AG2" s="136" t="s">
        <v>14</v>
      </c>
      <c r="AH2" s="137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</row>
    <row r="3" ht="27.95" customHeight="1" spans="1:36">
      <c r="A3" s="6" t="s">
        <v>15</v>
      </c>
      <c r="B3" s="7"/>
      <c r="C3" s="10" t="s">
        <v>68</v>
      </c>
      <c r="D3" s="11"/>
      <c r="E3" s="12" t="s">
        <v>16</v>
      </c>
      <c r="F3" s="13" t="s">
        <v>8</v>
      </c>
      <c r="G3" s="14"/>
      <c r="H3" s="15" t="s">
        <v>17</v>
      </c>
      <c r="I3" s="61" t="s">
        <v>18</v>
      </c>
      <c r="J3" s="62"/>
      <c r="K3" s="62"/>
      <c r="L3" s="63"/>
      <c r="M3" s="64" t="s">
        <v>19</v>
      </c>
      <c r="N3" s="17" t="s">
        <v>20</v>
      </c>
      <c r="O3" s="65" t="s">
        <v>21</v>
      </c>
      <c r="P3" s="66"/>
      <c r="Q3" s="66"/>
      <c r="S3" s="108">
        <v>132</v>
      </c>
      <c r="T3" s="112"/>
      <c r="U3" s="108">
        <v>132</v>
      </c>
      <c r="V3" s="108">
        <v>9347</v>
      </c>
      <c r="W3" s="110" t="s">
        <v>3</v>
      </c>
      <c r="X3" s="111" t="s">
        <v>8</v>
      </c>
      <c r="Y3" s="130">
        <v>1450000</v>
      </c>
      <c r="Z3" s="131"/>
      <c r="AA3" s="131" t="s">
        <v>9</v>
      </c>
      <c r="AB3" s="132" t="s">
        <v>10</v>
      </c>
      <c r="AC3" s="133" t="s">
        <v>11</v>
      </c>
      <c r="AD3" s="133" t="s">
        <v>12</v>
      </c>
      <c r="AE3" s="134" t="s">
        <v>13</v>
      </c>
      <c r="AF3" s="135"/>
      <c r="AG3" s="136" t="s">
        <v>14</v>
      </c>
      <c r="AH3" s="137"/>
      <c r="AI3" s="138"/>
      <c r="AJ3" s="138"/>
    </row>
    <row r="4" ht="27.95" customHeight="1" spans="1:17">
      <c r="A4" s="6" t="s">
        <v>22</v>
      </c>
      <c r="B4" s="7"/>
      <c r="C4" s="139"/>
      <c r="D4" s="140"/>
      <c r="E4" s="12" t="s">
        <v>23</v>
      </c>
      <c r="F4" s="13"/>
      <c r="G4" s="14"/>
      <c r="H4" s="16"/>
      <c r="I4" s="61"/>
      <c r="J4" s="62"/>
      <c r="K4" s="62"/>
      <c r="L4" s="63"/>
      <c r="M4" s="64" t="s">
        <v>24</v>
      </c>
      <c r="N4" s="12" t="s">
        <v>25</v>
      </c>
      <c r="O4" s="67" t="s">
        <v>12</v>
      </c>
      <c r="P4" s="68"/>
      <c r="Q4" s="68"/>
    </row>
    <row r="5" ht="27.95" customHeight="1" spans="1:20">
      <c r="A5" s="17" t="s">
        <v>26</v>
      </c>
      <c r="B5" s="17" t="s">
        <v>27</v>
      </c>
      <c r="C5" s="17"/>
      <c r="D5" s="17"/>
      <c r="E5" s="17" t="s">
        <v>28</v>
      </c>
      <c r="F5" s="17"/>
      <c r="G5" s="17" t="s">
        <v>29</v>
      </c>
      <c r="H5" s="17"/>
      <c r="I5" s="17" t="s">
        <v>30</v>
      </c>
      <c r="J5" s="17" t="s">
        <v>31</v>
      </c>
      <c r="K5" s="17"/>
      <c r="L5" s="17" t="s">
        <v>32</v>
      </c>
      <c r="M5" s="17"/>
      <c r="N5" s="12" t="s">
        <v>33</v>
      </c>
      <c r="O5" s="12"/>
      <c r="P5" s="69"/>
      <c r="Q5" s="69"/>
      <c r="S5"/>
      <c r="T5"/>
    </row>
    <row r="6" ht="27.95" customHeight="1" spans="1:17">
      <c r="A6" s="17"/>
      <c r="B6" s="18" t="s">
        <v>34</v>
      </c>
      <c r="C6" s="17" t="s">
        <v>35</v>
      </c>
      <c r="D6" s="12" t="s">
        <v>36</v>
      </c>
      <c r="E6" s="18" t="s">
        <v>34</v>
      </c>
      <c r="F6" s="12" t="s">
        <v>36</v>
      </c>
      <c r="G6" s="17" t="s">
        <v>37</v>
      </c>
      <c r="H6" s="12" t="s">
        <v>36</v>
      </c>
      <c r="I6" s="58" t="s">
        <v>36</v>
      </c>
      <c r="J6" s="12" t="s">
        <v>36</v>
      </c>
      <c r="K6" s="17" t="s">
        <v>38</v>
      </c>
      <c r="L6" s="17" t="s">
        <v>36</v>
      </c>
      <c r="M6" s="17" t="s">
        <v>38</v>
      </c>
      <c r="N6" s="12" t="s">
        <v>39</v>
      </c>
      <c r="O6" s="12" t="s">
        <v>36</v>
      </c>
      <c r="P6" s="69"/>
      <c r="Q6" s="69"/>
    </row>
    <row r="7" s="2" customFormat="1" ht="48" customHeight="1" spans="1:20">
      <c r="A7" s="19">
        <v>1</v>
      </c>
      <c r="B7" s="20">
        <v>43263</v>
      </c>
      <c r="C7" s="21" t="s">
        <v>40</v>
      </c>
      <c r="D7" s="22">
        <v>482428</v>
      </c>
      <c r="E7" s="23">
        <v>43265</v>
      </c>
      <c r="F7" s="22">
        <v>482428</v>
      </c>
      <c r="G7" s="24">
        <v>0.015</v>
      </c>
      <c r="H7" s="25">
        <f>ROUNDUP(D7*G7,0)</f>
        <v>7237</v>
      </c>
      <c r="I7" s="25">
        <v>2686</v>
      </c>
      <c r="J7" s="70">
        <v>500</v>
      </c>
      <c r="K7" s="71" t="s">
        <v>41</v>
      </c>
      <c r="L7" s="72"/>
      <c r="M7" s="12"/>
      <c r="N7" s="73" t="s">
        <v>42</v>
      </c>
      <c r="O7" s="25">
        <v>400469.22</v>
      </c>
      <c r="P7" s="74"/>
      <c r="Q7" s="74"/>
      <c r="S7" s="113"/>
      <c r="T7" s="113"/>
    </row>
    <row r="8" s="2" customFormat="1" ht="25" customHeight="1" spans="1:17">
      <c r="A8" s="19"/>
      <c r="B8" s="26"/>
      <c r="C8" s="21"/>
      <c r="D8" s="27"/>
      <c r="E8" s="23"/>
      <c r="F8" s="27"/>
      <c r="G8" s="28"/>
      <c r="H8" s="25"/>
      <c r="I8" s="25"/>
      <c r="J8" s="70"/>
      <c r="K8" s="71"/>
      <c r="L8" s="70"/>
      <c r="M8" s="12"/>
      <c r="N8" s="71" t="s">
        <v>43</v>
      </c>
      <c r="O8" s="22">
        <f>D7-H7-I7-J7-O7</f>
        <v>71535.78</v>
      </c>
      <c r="P8" s="75"/>
      <c r="Q8" s="75"/>
    </row>
    <row r="9" ht="9" customHeight="1" spans="1:17">
      <c r="A9" s="19"/>
      <c r="B9" s="29"/>
      <c r="C9" s="21"/>
      <c r="D9" s="27"/>
      <c r="E9" s="23"/>
      <c r="F9" s="27"/>
      <c r="G9" s="28"/>
      <c r="H9" s="25"/>
      <c r="I9" s="25"/>
      <c r="J9" s="70"/>
      <c r="K9" s="76"/>
      <c r="L9" s="70"/>
      <c r="M9" s="77"/>
      <c r="N9" s="71"/>
      <c r="O9" s="37"/>
      <c r="P9" s="78"/>
      <c r="Q9" s="78"/>
    </row>
    <row r="10" ht="28" customHeight="1" spans="1:17">
      <c r="A10" s="19">
        <v>2</v>
      </c>
      <c r="B10" s="20">
        <v>43362</v>
      </c>
      <c r="C10" s="21" t="s">
        <v>40</v>
      </c>
      <c r="D10" s="22">
        <v>200000</v>
      </c>
      <c r="E10" s="23">
        <v>43346</v>
      </c>
      <c r="F10" s="22">
        <v>233482.5</v>
      </c>
      <c r="G10" s="24">
        <v>0.015</v>
      </c>
      <c r="H10" s="25">
        <f>ROUNDUP(D10*G10,0)</f>
        <v>3000</v>
      </c>
      <c r="I10" s="25">
        <v>4647</v>
      </c>
      <c r="J10" s="70">
        <v>0</v>
      </c>
      <c r="K10" s="71"/>
      <c r="L10" s="79">
        <v>4200</v>
      </c>
      <c r="M10" s="80" t="s">
        <v>61</v>
      </c>
      <c r="N10" s="81" t="s">
        <v>42</v>
      </c>
      <c r="O10" s="82">
        <f>D10-H10-I10-J10-L10-L11</f>
        <v>186153</v>
      </c>
      <c r="P10" s="83"/>
      <c r="Q10" s="83"/>
    </row>
    <row r="11" ht="23" customHeight="1" spans="1:20">
      <c r="A11" s="19"/>
      <c r="B11" s="26"/>
      <c r="C11" s="21"/>
      <c r="D11" s="27"/>
      <c r="E11" s="23"/>
      <c r="F11" s="27"/>
      <c r="G11" s="30" t="s">
        <v>62</v>
      </c>
      <c r="H11" s="25"/>
      <c r="I11" s="25"/>
      <c r="J11" s="70"/>
      <c r="K11" s="71"/>
      <c r="L11" s="84">
        <v>2000</v>
      </c>
      <c r="M11" s="77" t="s">
        <v>63</v>
      </c>
      <c r="N11" s="85"/>
      <c r="O11" s="86"/>
      <c r="P11" s="83"/>
      <c r="Q11" s="83"/>
      <c r="S11"/>
      <c r="T11"/>
    </row>
    <row r="12" ht="7" customHeight="1" spans="1:17">
      <c r="A12" s="19"/>
      <c r="B12" s="29"/>
      <c r="C12" s="21"/>
      <c r="D12" s="27"/>
      <c r="E12" s="23"/>
      <c r="F12" s="27"/>
      <c r="G12" s="28"/>
      <c r="H12" s="25"/>
      <c r="I12" s="25"/>
      <c r="J12" s="70"/>
      <c r="K12" s="76"/>
      <c r="L12" s="70"/>
      <c r="M12" s="77"/>
      <c r="N12" s="71"/>
      <c r="O12" s="37"/>
      <c r="P12" s="78"/>
      <c r="Q12" s="78"/>
    </row>
    <row r="13" ht="27" customHeight="1" spans="1:17">
      <c r="A13" s="19">
        <v>3</v>
      </c>
      <c r="B13" s="20">
        <v>43385</v>
      </c>
      <c r="C13" s="21" t="s">
        <v>40</v>
      </c>
      <c r="D13" s="22">
        <v>33482</v>
      </c>
      <c r="E13" s="23"/>
      <c r="F13" s="22"/>
      <c r="G13" s="24">
        <v>0.015</v>
      </c>
      <c r="H13" s="25">
        <f t="shared" ref="H13:H18" si="0">ROUNDUP(D13*G13,0)</f>
        <v>503</v>
      </c>
      <c r="I13" s="25">
        <v>0</v>
      </c>
      <c r="J13" s="70">
        <v>0</v>
      </c>
      <c r="K13" s="76"/>
      <c r="L13" s="79">
        <v>-4200</v>
      </c>
      <c r="M13" s="80" t="s">
        <v>64</v>
      </c>
      <c r="N13" s="81" t="s">
        <v>42</v>
      </c>
      <c r="O13" s="82">
        <f t="shared" ref="O13:O18" si="1">D13-H13-I13-J13-L13-L14</f>
        <v>36844</v>
      </c>
      <c r="P13" s="83"/>
      <c r="Q13" s="83"/>
    </row>
    <row r="14" ht="27" customHeight="1" spans="1:17">
      <c r="A14" s="31"/>
      <c r="B14" s="32"/>
      <c r="C14" s="33"/>
      <c r="D14" s="34"/>
      <c r="E14" s="35"/>
      <c r="F14" s="34"/>
      <c r="G14" s="36"/>
      <c r="H14" s="37"/>
      <c r="I14" s="37"/>
      <c r="J14" s="87"/>
      <c r="K14" s="76"/>
      <c r="L14" s="84">
        <v>335</v>
      </c>
      <c r="M14" s="77" t="s">
        <v>63</v>
      </c>
      <c r="N14" s="85"/>
      <c r="O14" s="86"/>
      <c r="P14" s="83"/>
      <c r="Q14" s="83"/>
    </row>
    <row r="15" ht="9" customHeight="1" spans="1:17">
      <c r="A15" s="19"/>
      <c r="B15" s="29"/>
      <c r="C15" s="21"/>
      <c r="D15" s="27"/>
      <c r="E15" s="23"/>
      <c r="F15" s="27"/>
      <c r="G15" s="28"/>
      <c r="H15" s="25"/>
      <c r="I15" s="25"/>
      <c r="J15" s="70"/>
      <c r="K15" s="76"/>
      <c r="L15" s="70"/>
      <c r="M15" s="77"/>
      <c r="N15" s="71"/>
      <c r="O15" s="37"/>
      <c r="P15" s="78"/>
      <c r="Q15" s="78"/>
    </row>
    <row r="16" ht="40" customHeight="1" spans="1:17">
      <c r="A16" s="19">
        <v>4</v>
      </c>
      <c r="B16" s="20">
        <v>43458</v>
      </c>
      <c r="C16" s="21" t="s">
        <v>40</v>
      </c>
      <c r="D16" s="22">
        <v>290900</v>
      </c>
      <c r="E16" s="23">
        <v>43455</v>
      </c>
      <c r="F16" s="22">
        <v>373950</v>
      </c>
      <c r="G16" s="24">
        <v>0.015</v>
      </c>
      <c r="H16" s="25">
        <f t="shared" si="0"/>
        <v>4364</v>
      </c>
      <c r="I16" s="25">
        <v>685</v>
      </c>
      <c r="J16" s="70">
        <v>500</v>
      </c>
      <c r="K16" s="71" t="s">
        <v>65</v>
      </c>
      <c r="L16" s="84">
        <f t="shared" ref="L16:L20" si="2">D16*0.01</f>
        <v>2909</v>
      </c>
      <c r="M16" s="77" t="s">
        <v>63</v>
      </c>
      <c r="N16" s="81" t="s">
        <v>42</v>
      </c>
      <c r="O16" s="88">
        <f t="shared" si="1"/>
        <v>282442</v>
      </c>
      <c r="P16" s="89"/>
      <c r="Q16" s="89"/>
    </row>
    <row r="17" ht="20.1" customHeight="1" spans="1:17">
      <c r="A17" s="19"/>
      <c r="B17" s="29"/>
      <c r="C17" s="21"/>
      <c r="D17" s="27"/>
      <c r="E17" s="23"/>
      <c r="F17" s="27"/>
      <c r="G17" s="28"/>
      <c r="H17" s="25"/>
      <c r="I17" s="25"/>
      <c r="J17" s="70"/>
      <c r="K17" s="76"/>
      <c r="L17" s="70"/>
      <c r="M17" s="77"/>
      <c r="N17" s="71"/>
      <c r="O17" s="37"/>
      <c r="P17" s="78"/>
      <c r="Q17" s="78"/>
    </row>
    <row r="18" ht="27" customHeight="1" spans="1:17">
      <c r="A18" s="19">
        <v>5</v>
      </c>
      <c r="B18" s="20">
        <v>43543</v>
      </c>
      <c r="C18" s="21" t="s">
        <v>40</v>
      </c>
      <c r="D18" s="22">
        <v>76000</v>
      </c>
      <c r="E18" s="23"/>
      <c r="F18" s="22"/>
      <c r="G18" s="24">
        <v>0.015</v>
      </c>
      <c r="H18" s="25">
        <f t="shared" si="0"/>
        <v>1140</v>
      </c>
      <c r="I18" s="25">
        <v>0</v>
      </c>
      <c r="J18" s="70">
        <v>0</v>
      </c>
      <c r="K18" s="71"/>
      <c r="L18" s="84">
        <f t="shared" si="2"/>
        <v>760</v>
      </c>
      <c r="M18" s="77" t="s">
        <v>63</v>
      </c>
      <c r="N18" s="81" t="s">
        <v>42</v>
      </c>
      <c r="O18" s="88">
        <f t="shared" si="1"/>
        <v>74100</v>
      </c>
      <c r="P18" s="78"/>
      <c r="Q18" s="78"/>
    </row>
    <row r="19" ht="20.1" customHeight="1" spans="1:17">
      <c r="A19" s="19"/>
      <c r="B19" s="29"/>
      <c r="C19" s="21"/>
      <c r="D19" s="27"/>
      <c r="E19" s="23"/>
      <c r="F19" s="27"/>
      <c r="G19" s="28"/>
      <c r="H19" s="25"/>
      <c r="I19" s="25"/>
      <c r="J19" s="70"/>
      <c r="K19" s="76"/>
      <c r="L19" s="70"/>
      <c r="M19" s="77"/>
      <c r="N19" s="71"/>
      <c r="O19" s="37"/>
      <c r="P19" s="78"/>
      <c r="Q19" s="78"/>
    </row>
    <row r="20" s="1" customFormat="1" ht="27" customHeight="1" spans="1:19">
      <c r="A20" s="19">
        <v>6</v>
      </c>
      <c r="B20" s="20">
        <v>43594</v>
      </c>
      <c r="C20" s="21" t="s">
        <v>40</v>
      </c>
      <c r="D20" s="22">
        <v>83100</v>
      </c>
      <c r="E20" s="23">
        <v>43489</v>
      </c>
      <c r="F20" s="22">
        <v>80000</v>
      </c>
      <c r="G20" s="24">
        <v>0.015</v>
      </c>
      <c r="H20" s="25">
        <f>ROUNDUP(D20*G20,0)</f>
        <v>1247</v>
      </c>
      <c r="I20" s="25">
        <v>5234</v>
      </c>
      <c r="J20" s="70">
        <v>0</v>
      </c>
      <c r="K20" s="71"/>
      <c r="L20" s="84">
        <f t="shared" si="2"/>
        <v>831</v>
      </c>
      <c r="M20" s="77" t="s">
        <v>63</v>
      </c>
      <c r="N20" s="81" t="s">
        <v>88</v>
      </c>
      <c r="O20" s="88">
        <f>D20-H20-I20-J20-L20-L21</f>
        <v>75788</v>
      </c>
      <c r="P20" s="90" t="s">
        <v>89</v>
      </c>
      <c r="Q20" s="114" t="s">
        <v>73</v>
      </c>
      <c r="R20" s="115"/>
      <c r="S20" s="116">
        <v>78713.58</v>
      </c>
    </row>
    <row r="21" ht="20.1" customHeight="1" spans="1:17">
      <c r="A21" s="19"/>
      <c r="B21" s="26"/>
      <c r="C21" s="38" t="s">
        <v>69</v>
      </c>
      <c r="D21" s="27"/>
      <c r="E21" s="23"/>
      <c r="F21" s="27"/>
      <c r="G21" s="28"/>
      <c r="H21" s="25"/>
      <c r="I21" s="25"/>
      <c r="J21" s="70"/>
      <c r="K21" s="71"/>
      <c r="L21" s="70"/>
      <c r="M21" s="71"/>
      <c r="N21" s="76"/>
      <c r="O21" s="91"/>
      <c r="P21" s="92" t="s">
        <v>90</v>
      </c>
      <c r="Q21" s="78"/>
    </row>
    <row r="22" ht="20.1" customHeight="1" spans="1:17">
      <c r="A22" s="19"/>
      <c r="B22" s="26"/>
      <c r="C22" s="26"/>
      <c r="D22" s="26"/>
      <c r="E22" s="26"/>
      <c r="F22" s="26"/>
      <c r="G22" s="28"/>
      <c r="H22" s="25"/>
      <c r="I22" s="25"/>
      <c r="J22" s="70"/>
      <c r="K22" s="71"/>
      <c r="L22" s="70"/>
      <c r="M22" s="71"/>
      <c r="N22" s="71"/>
      <c r="O22" s="93"/>
      <c r="P22" s="94"/>
      <c r="Q22" s="78"/>
    </row>
    <row r="23" ht="20.1" customHeight="1" spans="1:17">
      <c r="A23" s="19"/>
      <c r="B23" s="26"/>
      <c r="C23" s="26"/>
      <c r="D23" s="26"/>
      <c r="E23" s="23"/>
      <c r="F23" s="27"/>
      <c r="G23" s="28"/>
      <c r="H23" s="25"/>
      <c r="I23" s="25"/>
      <c r="J23" s="70"/>
      <c r="K23" s="71"/>
      <c r="L23" s="70"/>
      <c r="M23" s="71"/>
      <c r="N23" s="71"/>
      <c r="O23" s="25"/>
      <c r="P23" s="74"/>
      <c r="Q23" s="74"/>
    </row>
    <row r="24" ht="20.1" customHeight="1" spans="1:17">
      <c r="A24" s="19"/>
      <c r="B24" s="29"/>
      <c r="C24" s="21"/>
      <c r="D24" s="27"/>
      <c r="E24" s="23"/>
      <c r="F24" s="27"/>
      <c r="G24" s="28"/>
      <c r="H24" s="25"/>
      <c r="I24" s="25"/>
      <c r="J24" s="70"/>
      <c r="K24" s="76"/>
      <c r="L24" s="70"/>
      <c r="M24" s="77"/>
      <c r="N24" s="71"/>
      <c r="O24" s="37"/>
      <c r="P24" s="78"/>
      <c r="Q24" s="78"/>
    </row>
    <row r="25" ht="20.1" customHeight="1" spans="1:20">
      <c r="A25" s="19">
        <v>7</v>
      </c>
      <c r="B25" s="20">
        <v>43719</v>
      </c>
      <c r="C25" s="21" t="s">
        <v>40</v>
      </c>
      <c r="D25" s="22">
        <v>167292.22</v>
      </c>
      <c r="E25" s="23">
        <v>43706</v>
      </c>
      <c r="F25" s="22">
        <v>167292.22</v>
      </c>
      <c r="G25" s="24">
        <v>0.015</v>
      </c>
      <c r="H25" s="25">
        <f>ROUNDUP(D25*G25,0)</f>
        <v>2510</v>
      </c>
      <c r="I25" s="25">
        <v>4155</v>
      </c>
      <c r="J25" s="70">
        <v>0</v>
      </c>
      <c r="K25" s="71"/>
      <c r="L25" s="95">
        <f>ROUNDUP(D25*1%,0)</f>
        <v>1673</v>
      </c>
      <c r="M25" s="96" t="s">
        <v>76</v>
      </c>
      <c r="N25" s="81" t="s">
        <v>77</v>
      </c>
      <c r="O25" s="97">
        <v>48300</v>
      </c>
      <c r="P25" s="98" t="s">
        <v>78</v>
      </c>
      <c r="Q25" s="98" t="s">
        <v>79</v>
      </c>
      <c r="R25" s="117"/>
      <c r="S25" s="118">
        <v>48300</v>
      </c>
      <c r="T25" s="119"/>
    </row>
    <row r="26" ht="20.1" customHeight="1" spans="1:20">
      <c r="A26" s="31"/>
      <c r="B26" s="39"/>
      <c r="C26" s="33"/>
      <c r="D26" s="40"/>
      <c r="E26" s="35"/>
      <c r="F26" s="40"/>
      <c r="G26" s="41"/>
      <c r="H26" s="37"/>
      <c r="I26" s="37"/>
      <c r="J26" s="87"/>
      <c r="K26" s="76"/>
      <c r="L26" s="99">
        <f>D25-H25-I25-J25-L25-O25-O26-O27</f>
        <v>43571.42</v>
      </c>
      <c r="M26" s="100" t="s">
        <v>80</v>
      </c>
      <c r="N26" s="81" t="s">
        <v>81</v>
      </c>
      <c r="O26" s="97">
        <v>50000</v>
      </c>
      <c r="P26" s="98" t="s">
        <v>82</v>
      </c>
      <c r="Q26" s="98" t="s">
        <v>83</v>
      </c>
      <c r="R26" s="117"/>
      <c r="S26" s="118">
        <v>50000</v>
      </c>
      <c r="T26" s="120"/>
    </row>
    <row r="27" ht="20.1" customHeight="1" spans="1:21">
      <c r="A27" s="31"/>
      <c r="B27" s="39"/>
      <c r="C27" s="33"/>
      <c r="D27" s="40"/>
      <c r="E27" s="35"/>
      <c r="F27" s="40"/>
      <c r="G27" s="41"/>
      <c r="H27" s="37"/>
      <c r="I27" s="37"/>
      <c r="J27" s="87"/>
      <c r="K27" s="76"/>
      <c r="L27" s="99"/>
      <c r="M27" s="101"/>
      <c r="N27" s="81" t="s">
        <v>84</v>
      </c>
      <c r="O27" s="97">
        <v>17082.8</v>
      </c>
      <c r="P27" s="98" t="s">
        <v>85</v>
      </c>
      <c r="Q27" s="98" t="s">
        <v>86</v>
      </c>
      <c r="R27" s="117"/>
      <c r="S27" s="118">
        <v>17082.8</v>
      </c>
      <c r="T27" s="119"/>
      <c r="U27" s="121"/>
    </row>
    <row r="28" ht="20.1" customHeight="1" spans="1:21">
      <c r="A28" s="19"/>
      <c r="B28" s="29" t="s">
        <v>1</v>
      </c>
      <c r="C28" s="21"/>
      <c r="D28" s="27"/>
      <c r="E28" s="23"/>
      <c r="F28" s="27"/>
      <c r="G28" s="28"/>
      <c r="H28" s="25"/>
      <c r="I28" s="25"/>
      <c r="J28" s="70"/>
      <c r="K28" s="76"/>
      <c r="L28" s="70"/>
      <c r="M28" s="77"/>
      <c r="N28" s="71"/>
      <c r="O28" s="102"/>
      <c r="P28" s="78"/>
      <c r="Q28" s="78"/>
      <c r="U28" s="121"/>
    </row>
    <row r="29" s="1" customFormat="1" ht="27" customHeight="1" spans="1:19">
      <c r="A29" s="31">
        <v>8</v>
      </c>
      <c r="B29" s="39">
        <v>43719</v>
      </c>
      <c r="C29" s="141" t="s">
        <v>92</v>
      </c>
      <c r="D29" s="40"/>
      <c r="E29" s="35"/>
      <c r="F29" s="40"/>
      <c r="G29" s="41"/>
      <c r="H29" s="37"/>
      <c r="I29" s="37">
        <v>0</v>
      </c>
      <c r="J29" s="87">
        <v>0</v>
      </c>
      <c r="K29" s="76"/>
      <c r="L29" s="84">
        <v>-43571.42</v>
      </c>
      <c r="M29" s="77"/>
      <c r="N29" s="103" t="s">
        <v>93</v>
      </c>
      <c r="O29" s="143">
        <f>D29-I29-J29-L29</f>
        <v>43571.42</v>
      </c>
      <c r="P29" s="90" t="s">
        <v>94</v>
      </c>
      <c r="Q29" s="114" t="s">
        <v>95</v>
      </c>
      <c r="R29" s="115"/>
      <c r="S29" s="116" t="s">
        <v>96</v>
      </c>
    </row>
    <row r="30" ht="20.1" customHeight="1" spans="1:21">
      <c r="A30" s="31"/>
      <c r="B30" s="39"/>
      <c r="C30" s="33"/>
      <c r="D30" s="40"/>
      <c r="E30" s="35"/>
      <c r="F30" s="40"/>
      <c r="G30" s="41"/>
      <c r="H30" s="142"/>
      <c r="I30" s="37"/>
      <c r="J30" s="87"/>
      <c r="K30" s="76"/>
      <c r="L30" s="99"/>
      <c r="M30" s="101"/>
      <c r="N30" s="103"/>
      <c r="O30" s="25"/>
      <c r="P30" s="104"/>
      <c r="Q30" s="104"/>
      <c r="R30" s="122"/>
      <c r="S30" s="123"/>
      <c r="T30" s="123"/>
      <c r="U30" s="121"/>
    </row>
    <row r="31" ht="20.1" customHeight="1" spans="1:21">
      <c r="A31" s="31"/>
      <c r="B31" s="39"/>
      <c r="C31" s="33"/>
      <c r="D31" s="40"/>
      <c r="E31" s="35"/>
      <c r="F31" s="40"/>
      <c r="G31" s="41"/>
      <c r="H31" s="142"/>
      <c r="I31" s="37"/>
      <c r="J31" s="87"/>
      <c r="K31" s="76"/>
      <c r="L31" s="99"/>
      <c r="M31" s="101"/>
      <c r="N31" s="103"/>
      <c r="O31" s="25"/>
      <c r="P31" s="104"/>
      <c r="Q31" s="104"/>
      <c r="R31" s="122"/>
      <c r="S31" s="123"/>
      <c r="T31" s="123"/>
      <c r="U31" s="121"/>
    </row>
    <row r="32" ht="20.1" customHeight="1" spans="1:21">
      <c r="A32" s="31"/>
      <c r="B32" s="39"/>
      <c r="C32" s="33"/>
      <c r="D32" s="40"/>
      <c r="E32" s="35"/>
      <c r="F32" s="40"/>
      <c r="G32" s="41"/>
      <c r="H32" s="142"/>
      <c r="I32" s="37"/>
      <c r="J32" s="87"/>
      <c r="K32" s="76"/>
      <c r="L32" s="99"/>
      <c r="M32" s="101"/>
      <c r="N32" s="103"/>
      <c r="O32" s="25"/>
      <c r="P32" s="104"/>
      <c r="Q32" s="104"/>
      <c r="R32" s="122"/>
      <c r="S32" s="123"/>
      <c r="T32" s="123"/>
      <c r="U32" s="121"/>
    </row>
    <row r="33" ht="20.1" customHeight="1" spans="1:21">
      <c r="A33" s="31"/>
      <c r="B33" s="39"/>
      <c r="C33" s="33"/>
      <c r="D33" s="40"/>
      <c r="E33" s="35"/>
      <c r="F33" s="40"/>
      <c r="G33" s="41"/>
      <c r="H33"/>
      <c r="I33" s="37"/>
      <c r="J33" s="87"/>
      <c r="K33" s="76"/>
      <c r="L33" s="95"/>
      <c r="M33" s="96"/>
      <c r="N33" s="105"/>
      <c r="O33" s="25"/>
      <c r="P33" s="104"/>
      <c r="Q33" s="104"/>
      <c r="R33" s="124"/>
      <c r="S33" s="125"/>
      <c r="T33" s="125"/>
      <c r="U33" s="121"/>
    </row>
    <row r="34" ht="20.1" customHeight="1" spans="1:20">
      <c r="A34" s="19"/>
      <c r="B34" s="26"/>
      <c r="C34" s="21"/>
      <c r="D34" s="27"/>
      <c r="E34" s="23"/>
      <c r="F34" s="45"/>
      <c r="G34" s="28"/>
      <c r="H34" s="25"/>
      <c r="I34" s="25"/>
      <c r="J34" s="70"/>
      <c r="K34" s="71"/>
      <c r="L34" s="70"/>
      <c r="M34" s="71"/>
      <c r="N34" s="71"/>
      <c r="O34" s="25"/>
      <c r="P34" s="104"/>
      <c r="Q34" s="104"/>
      <c r="S34" s="125"/>
      <c r="T34" s="125"/>
    </row>
    <row r="35" ht="20.1" customHeight="1" spans="1:20">
      <c r="A35" s="19"/>
      <c r="B35" s="26"/>
      <c r="C35" s="21"/>
      <c r="D35" s="27"/>
      <c r="E35" s="23"/>
      <c r="F35" s="27"/>
      <c r="G35" s="28"/>
      <c r="H35" s="25"/>
      <c r="I35" s="25"/>
      <c r="J35" s="70"/>
      <c r="K35" s="106" t="s">
        <v>87</v>
      </c>
      <c r="L35" s="70"/>
      <c r="M35" s="71"/>
      <c r="N35" s="71"/>
      <c r="O35" s="25"/>
      <c r="P35" s="104" t="s">
        <v>97</v>
      </c>
      <c r="Q35" s="104"/>
      <c r="S35" s="125">
        <v>1333202.22</v>
      </c>
      <c r="T35" s="125"/>
    </row>
    <row r="36" ht="30" customHeight="1" spans="1:23">
      <c r="A36" s="17" t="s">
        <v>44</v>
      </c>
      <c r="B36" s="17"/>
      <c r="C36" s="46" t="s">
        <v>45</v>
      </c>
      <c r="D36" s="47">
        <f t="shared" ref="D36:J36" si="3">SUM(D7:D35)</f>
        <v>1333202.22</v>
      </c>
      <c r="E36" s="48" t="s">
        <v>45</v>
      </c>
      <c r="F36" s="47">
        <f t="shared" si="3"/>
        <v>1337152.72</v>
      </c>
      <c r="G36" s="48" t="s">
        <v>45</v>
      </c>
      <c r="H36" s="47">
        <f t="shared" si="3"/>
        <v>20001</v>
      </c>
      <c r="I36" s="47">
        <f t="shared" si="3"/>
        <v>17407</v>
      </c>
      <c r="J36" s="47">
        <f t="shared" si="3"/>
        <v>1000</v>
      </c>
      <c r="K36" s="48" t="s">
        <v>45</v>
      </c>
      <c r="L36" s="47">
        <f>SUM(L7:L35)</f>
        <v>8508</v>
      </c>
      <c r="M36" s="48" t="s">
        <v>45</v>
      </c>
      <c r="N36" s="48" t="s">
        <v>45</v>
      </c>
      <c r="O36" s="47">
        <f>SUM(O7:O35)</f>
        <v>1286286.22</v>
      </c>
      <c r="P36" s="104"/>
      <c r="Q36" s="104"/>
      <c r="R36" s="126"/>
      <c r="S36" s="125">
        <v>1530000</v>
      </c>
      <c r="T36" s="125"/>
      <c r="V36" s="127">
        <v>43265</v>
      </c>
      <c r="W36" s="128">
        <v>482428</v>
      </c>
    </row>
    <row r="37" ht="27" customHeight="1" spans="1:23">
      <c r="A37" s="17" t="s">
        <v>46</v>
      </c>
      <c r="B37" s="17"/>
      <c r="C37" s="17" t="s">
        <v>47</v>
      </c>
      <c r="D37" s="17"/>
      <c r="E37" s="49">
        <f>O29</f>
        <v>43571.42</v>
      </c>
      <c r="F37" s="49"/>
      <c r="G37" s="49"/>
      <c r="H37" s="49"/>
      <c r="I37" s="17" t="s">
        <v>48</v>
      </c>
      <c r="J37" s="17"/>
      <c r="K37" s="17" t="s">
        <v>49</v>
      </c>
      <c r="L37" s="49">
        <v>0</v>
      </c>
      <c r="M37" s="49"/>
      <c r="N37" s="49"/>
      <c r="O37" s="49"/>
      <c r="P37" s="104"/>
      <c r="Q37" s="104"/>
      <c r="S37" s="129">
        <f>D36/S36</f>
        <v>0.871374</v>
      </c>
      <c r="T37" s="125"/>
      <c r="V37" s="127">
        <v>43346</v>
      </c>
      <c r="W37" s="128">
        <v>233482.5</v>
      </c>
    </row>
    <row r="38" ht="27" customHeight="1" spans="1:23">
      <c r="A38" s="17"/>
      <c r="B38" s="17"/>
      <c r="C38" s="17" t="s">
        <v>50</v>
      </c>
      <c r="D38" s="17"/>
      <c r="E38" s="50">
        <v>0</v>
      </c>
      <c r="F38" s="50"/>
      <c r="G38" s="50"/>
      <c r="H38" s="50"/>
      <c r="I38" s="17"/>
      <c r="J38" s="17"/>
      <c r="K38" s="17" t="s">
        <v>51</v>
      </c>
      <c r="L38" s="48" t="str">
        <f>SUBSTITUTE(SUBSTITUTE(TEXT(INT(L37),"[DBNum2][$-804]G/通用格式元"&amp;IF(INT(L37)=L37,"整",""))&amp;TEXT(MID(L37,FIND(".",L37&amp;".0")+1,1),"[DBNum2][$-804]G/通用格式角")&amp;TEXT(MID(L37,FIND(".",L37&amp;".0")+2,1),"[DBNum2][$-804]G/通用格式分"),"零角","零"),"零分","")</f>
        <v>零元整</v>
      </c>
      <c r="M38" s="48"/>
      <c r="N38" s="48"/>
      <c r="O38" s="48"/>
      <c r="P38" s="104"/>
      <c r="Q38" s="104"/>
      <c r="S38" s="125"/>
      <c r="T38" s="125"/>
      <c r="V38" s="127">
        <v>43455</v>
      </c>
      <c r="W38" s="128">
        <v>373950</v>
      </c>
    </row>
    <row r="39" ht="13.5" hidden="1" spans="1:20">
      <c r="A39" s="17" t="s">
        <v>52</v>
      </c>
      <c r="B39" s="17"/>
      <c r="C39" s="51"/>
      <c r="D39" s="51"/>
      <c r="E39" s="51"/>
      <c r="F39" s="51"/>
      <c r="G39" s="51"/>
      <c r="H39" s="51"/>
      <c r="I39" s="17" t="s">
        <v>53</v>
      </c>
      <c r="J39" s="17"/>
      <c r="K39" s="17" t="s">
        <v>54</v>
      </c>
      <c r="L39" s="17"/>
      <c r="M39" s="17"/>
      <c r="N39" s="17"/>
      <c r="O39" s="17"/>
      <c r="P39" s="104"/>
      <c r="Q39" s="104"/>
      <c r="S39" s="125"/>
      <c r="T39" s="125"/>
    </row>
    <row r="40" ht="13.5" hidden="1" spans="1:20">
      <c r="A40" s="17" t="s">
        <v>55</v>
      </c>
      <c r="B40" s="17"/>
      <c r="C40" s="52"/>
      <c r="D40" s="52"/>
      <c r="E40" s="52"/>
      <c r="F40" s="52"/>
      <c r="G40" s="52"/>
      <c r="H40" s="52"/>
      <c r="I40" s="17" t="s">
        <v>56</v>
      </c>
      <c r="J40" s="17"/>
      <c r="K40" s="52"/>
      <c r="L40" s="52"/>
      <c r="M40" s="52"/>
      <c r="N40" s="52"/>
      <c r="O40" s="52"/>
      <c r="P40" s="104"/>
      <c r="Q40" s="104"/>
      <c r="S40" s="125"/>
      <c r="T40" s="125"/>
    </row>
    <row r="41" ht="13.5" hidden="1" spans="1:20">
      <c r="A41" s="17" t="s">
        <v>57</v>
      </c>
      <c r="B41" s="17"/>
      <c r="C41" s="53"/>
      <c r="D41" s="53"/>
      <c r="E41" s="53"/>
      <c r="F41" s="53"/>
      <c r="G41" s="53"/>
      <c r="H41" s="53"/>
      <c r="I41" s="17" t="s">
        <v>58</v>
      </c>
      <c r="J41" s="17"/>
      <c r="K41" s="53"/>
      <c r="L41" s="53"/>
      <c r="M41" s="53"/>
      <c r="N41" s="53"/>
      <c r="O41" s="53"/>
      <c r="P41" s="104"/>
      <c r="Q41" s="104"/>
      <c r="S41" s="125"/>
      <c r="T41" s="125"/>
    </row>
    <row r="42" ht="13.5" hidden="1" spans="1:20">
      <c r="A42" s="17" t="s">
        <v>59</v>
      </c>
      <c r="B42" s="17"/>
      <c r="C42" s="53"/>
      <c r="D42" s="53"/>
      <c r="E42" s="53"/>
      <c r="F42" s="53"/>
      <c r="G42" s="53"/>
      <c r="H42" s="53"/>
      <c r="I42" s="17" t="s">
        <v>60</v>
      </c>
      <c r="J42" s="17"/>
      <c r="K42" s="53"/>
      <c r="L42" s="53"/>
      <c r="M42" s="53"/>
      <c r="N42" s="53"/>
      <c r="O42" s="53"/>
      <c r="P42" s="104"/>
      <c r="Q42" s="104"/>
      <c r="S42" s="125"/>
      <c r="T42" s="125"/>
    </row>
    <row r="43" ht="13.5" spans="16:20">
      <c r="P43" s="104"/>
      <c r="Q43" s="104"/>
      <c r="S43" s="125"/>
      <c r="T43" s="125"/>
    </row>
    <row r="44" ht="13.5" spans="16:19">
      <c r="P44" s="104"/>
      <c r="Q44" s="104"/>
      <c r="S44" s="125"/>
    </row>
    <row r="45" ht="13.5" spans="19:20">
      <c r="S45"/>
      <c r="T45"/>
    </row>
    <row r="48" ht="13.5" spans="2:2">
      <c r="B48"/>
    </row>
    <row r="49" ht="13.5" spans="2:2">
      <c r="B49"/>
    </row>
    <row r="88" ht="13.5" spans="3:3">
      <c r="C88"/>
    </row>
  </sheetData>
  <mergeCells count="50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6:B36"/>
    <mergeCell ref="C37:D37"/>
    <mergeCell ref="E37:H37"/>
    <mergeCell ref="L37:O37"/>
    <mergeCell ref="C38:D38"/>
    <mergeCell ref="E38:H38"/>
    <mergeCell ref="L38:O38"/>
    <mergeCell ref="A39:B39"/>
    <mergeCell ref="C39:H39"/>
    <mergeCell ref="I39:J39"/>
    <mergeCell ref="K39:O39"/>
    <mergeCell ref="A40:B40"/>
    <mergeCell ref="C40:H40"/>
    <mergeCell ref="I40:J40"/>
    <mergeCell ref="K40:O40"/>
    <mergeCell ref="A41:B41"/>
    <mergeCell ref="C41:H41"/>
    <mergeCell ref="I41:J41"/>
    <mergeCell ref="K41:O41"/>
    <mergeCell ref="A42:B42"/>
    <mergeCell ref="C42:H42"/>
    <mergeCell ref="I42:J42"/>
    <mergeCell ref="K42:O42"/>
    <mergeCell ref="A5:A6"/>
    <mergeCell ref="H3:H4"/>
    <mergeCell ref="M26:M27"/>
    <mergeCell ref="N10:N11"/>
    <mergeCell ref="N13:N14"/>
    <mergeCell ref="O10:O11"/>
    <mergeCell ref="O13:O14"/>
    <mergeCell ref="P21:P22"/>
    <mergeCell ref="A37:B38"/>
    <mergeCell ref="I37:J3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88"/>
  <sheetViews>
    <sheetView tabSelected="1" workbookViewId="0">
      <selection activeCell="E5" sqref="E5:F5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9" style="4" customWidth="1"/>
    <col min="5" max="5" width="5" style="3" customWidth="1"/>
    <col min="6" max="6" width="9.125" style="4" customWidth="1"/>
    <col min="7" max="7" width="4.75" style="1" customWidth="1"/>
    <col min="8" max="8" width="11" style="4" customWidth="1"/>
    <col min="9" max="9" width="8.75" style="1" customWidth="1"/>
    <col min="10" max="10" width="9.625" style="4" customWidth="1"/>
    <col min="11" max="11" width="10.125" style="1" customWidth="1"/>
    <col min="12" max="12" width="8.875" style="1" customWidth="1"/>
    <col min="13" max="13" width="6" style="1" customWidth="1"/>
    <col min="14" max="14" width="5.625" style="1" customWidth="1"/>
    <col min="15" max="15" width="10.5" style="4" customWidth="1"/>
    <col min="16" max="16" width="20.375" style="4" customWidth="1"/>
    <col min="17" max="17" width="4" style="4" customWidth="1"/>
    <col min="18" max="18" width="13.75" style="1" hidden="1" customWidth="1"/>
    <col min="19" max="20" width="11.875" style="1" customWidth="1"/>
    <col min="21" max="21" width="6.75" style="1" customWidth="1"/>
    <col min="22" max="22" width="9.125" style="1" customWidth="1"/>
    <col min="23" max="23" width="31.125" style="1" customWidth="1"/>
    <col min="24" max="24" width="9" style="1"/>
    <col min="25" max="25" width="11.25" style="1" customWidth="1"/>
    <col min="26" max="28" width="9" style="1"/>
    <col min="29" max="29" width="14.5" style="1" customWidth="1"/>
    <col min="30" max="30" width="13.125" style="1" customWidth="1"/>
    <col min="31" max="31" width="14.5" style="1" customWidth="1"/>
    <col min="32" max="16384" width="9" style="1"/>
  </cols>
  <sheetData>
    <row r="1" s="1" customFormat="1" ht="24.9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4"/>
      <c r="Q1" s="54"/>
      <c r="R1" s="1"/>
      <c r="S1" s="29" t="s">
        <v>1</v>
      </c>
      <c r="T1" s="107"/>
    </row>
    <row r="2" s="1" customFormat="1" ht="27.95" customHeight="1" spans="1:49">
      <c r="A2" s="6" t="s">
        <v>2</v>
      </c>
      <c r="B2" s="7"/>
      <c r="C2" s="8" t="s">
        <v>71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>
        <v>9349</v>
      </c>
      <c r="N2" s="58" t="s">
        <v>5</v>
      </c>
      <c r="O2" s="59" t="s">
        <v>6</v>
      </c>
      <c r="P2" s="60"/>
      <c r="Q2" s="60"/>
      <c r="R2" s="1"/>
      <c r="S2" s="59" t="s">
        <v>7</v>
      </c>
      <c r="T2" s="60"/>
      <c r="U2" s="108">
        <v>132</v>
      </c>
      <c r="V2" s="109">
        <v>9347</v>
      </c>
      <c r="W2" s="110" t="s">
        <v>3</v>
      </c>
      <c r="X2" s="111" t="s">
        <v>8</v>
      </c>
      <c r="Y2" s="130">
        <v>1450000</v>
      </c>
      <c r="Z2" s="131"/>
      <c r="AA2" s="131" t="s">
        <v>9</v>
      </c>
      <c r="AB2" s="132" t="s">
        <v>10</v>
      </c>
      <c r="AC2" s="133" t="s">
        <v>11</v>
      </c>
      <c r="AD2" s="133" t="s">
        <v>12</v>
      </c>
      <c r="AE2" s="134" t="s">
        <v>13</v>
      </c>
      <c r="AF2" s="135"/>
      <c r="AG2" s="136" t="s">
        <v>14</v>
      </c>
      <c r="AH2" s="137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</row>
    <row r="3" s="1" customFormat="1" ht="27.95" customHeight="1" spans="1:36">
      <c r="A3" s="6" t="s">
        <v>15</v>
      </c>
      <c r="B3" s="7"/>
      <c r="C3" s="10" t="s">
        <v>68</v>
      </c>
      <c r="D3" s="11"/>
      <c r="E3" s="12" t="s">
        <v>16</v>
      </c>
      <c r="F3" s="13" t="s">
        <v>8</v>
      </c>
      <c r="G3" s="14"/>
      <c r="H3" s="15" t="s">
        <v>17</v>
      </c>
      <c r="I3" s="61" t="s">
        <v>18</v>
      </c>
      <c r="J3" s="62"/>
      <c r="K3" s="62"/>
      <c r="L3" s="63"/>
      <c r="M3" s="64" t="s">
        <v>19</v>
      </c>
      <c r="N3" s="17" t="s">
        <v>20</v>
      </c>
      <c r="O3" s="65" t="s">
        <v>21</v>
      </c>
      <c r="P3" s="66"/>
      <c r="Q3" s="66"/>
      <c r="R3" s="1"/>
      <c r="S3" s="108">
        <v>132</v>
      </c>
      <c r="T3" s="112"/>
      <c r="U3" s="108">
        <v>132</v>
      </c>
      <c r="V3" s="108">
        <v>9347</v>
      </c>
      <c r="W3" s="110" t="s">
        <v>3</v>
      </c>
      <c r="X3" s="111" t="s">
        <v>8</v>
      </c>
      <c r="Y3" s="130">
        <v>1450000</v>
      </c>
      <c r="Z3" s="131"/>
      <c r="AA3" s="131" t="s">
        <v>9</v>
      </c>
      <c r="AB3" s="132" t="s">
        <v>10</v>
      </c>
      <c r="AC3" s="133" t="s">
        <v>11</v>
      </c>
      <c r="AD3" s="133" t="s">
        <v>12</v>
      </c>
      <c r="AE3" s="134" t="s">
        <v>13</v>
      </c>
      <c r="AF3" s="135"/>
      <c r="AG3" s="136" t="s">
        <v>14</v>
      </c>
      <c r="AH3" s="137"/>
      <c r="AI3" s="138"/>
      <c r="AJ3" s="138"/>
    </row>
    <row r="4" s="1" customFormat="1" ht="27.95" customHeight="1" spans="1:17">
      <c r="A4" s="6" t="s">
        <v>22</v>
      </c>
      <c r="B4" s="7"/>
      <c r="C4" s="10" t="s">
        <v>101</v>
      </c>
      <c r="D4" s="11"/>
      <c r="E4" s="12" t="s">
        <v>23</v>
      </c>
      <c r="F4" s="13">
        <v>44363</v>
      </c>
      <c r="G4" s="14"/>
      <c r="H4" s="16"/>
      <c r="I4" s="61"/>
      <c r="J4" s="62"/>
      <c r="K4" s="62"/>
      <c r="L4" s="63"/>
      <c r="M4" s="64" t="s">
        <v>24</v>
      </c>
      <c r="N4" s="12" t="s">
        <v>25</v>
      </c>
      <c r="O4" s="67" t="s">
        <v>12</v>
      </c>
      <c r="P4" s="68"/>
      <c r="Q4" s="68"/>
    </row>
    <row r="5" s="1" customFormat="1" ht="27.95" customHeight="1" spans="1:20">
      <c r="A5" s="17" t="s">
        <v>26</v>
      </c>
      <c r="B5" s="17" t="s">
        <v>27</v>
      </c>
      <c r="C5" s="17"/>
      <c r="D5" s="17"/>
      <c r="E5" s="17" t="s">
        <v>28</v>
      </c>
      <c r="F5" s="17"/>
      <c r="G5" s="17" t="s">
        <v>29</v>
      </c>
      <c r="H5" s="17"/>
      <c r="I5" s="17" t="s">
        <v>30</v>
      </c>
      <c r="J5" s="17" t="s">
        <v>31</v>
      </c>
      <c r="K5" s="17"/>
      <c r="L5" s="17" t="s">
        <v>32</v>
      </c>
      <c r="M5" s="17"/>
      <c r="N5" s="12" t="s">
        <v>33</v>
      </c>
      <c r="O5" s="12"/>
      <c r="P5" s="69"/>
      <c r="Q5" s="69"/>
      <c r="R5" s="1"/>
      <c r="S5"/>
      <c r="T5"/>
    </row>
    <row r="6" s="1" customFormat="1" ht="27.95" customHeight="1" spans="1:17">
      <c r="A6" s="17"/>
      <c r="B6" s="18" t="s">
        <v>34</v>
      </c>
      <c r="C6" s="17" t="s">
        <v>35</v>
      </c>
      <c r="D6" s="12" t="s">
        <v>36</v>
      </c>
      <c r="E6" s="18" t="s">
        <v>34</v>
      </c>
      <c r="F6" s="12" t="s">
        <v>36</v>
      </c>
      <c r="G6" s="17" t="s">
        <v>37</v>
      </c>
      <c r="H6" s="12" t="s">
        <v>36</v>
      </c>
      <c r="I6" s="58" t="s">
        <v>36</v>
      </c>
      <c r="J6" s="12" t="s">
        <v>36</v>
      </c>
      <c r="K6" s="17" t="s">
        <v>38</v>
      </c>
      <c r="L6" s="17" t="s">
        <v>36</v>
      </c>
      <c r="M6" s="17" t="s">
        <v>38</v>
      </c>
      <c r="N6" s="12" t="s">
        <v>39</v>
      </c>
      <c r="O6" s="12" t="s">
        <v>36</v>
      </c>
      <c r="P6" s="69"/>
      <c r="Q6" s="69"/>
    </row>
    <row r="7" s="2" customFormat="1" ht="48" customHeight="1" spans="1:20">
      <c r="A7" s="19">
        <v>1</v>
      </c>
      <c r="B7" s="20">
        <v>43263</v>
      </c>
      <c r="C7" s="21" t="s">
        <v>40</v>
      </c>
      <c r="D7" s="22">
        <v>482428</v>
      </c>
      <c r="E7" s="23">
        <v>43265</v>
      </c>
      <c r="F7" s="22">
        <v>482428</v>
      </c>
      <c r="G7" s="24">
        <v>0.015</v>
      </c>
      <c r="H7" s="25">
        <f>ROUNDUP(D7*G7,0)</f>
        <v>7237</v>
      </c>
      <c r="I7" s="25">
        <v>2686</v>
      </c>
      <c r="J7" s="70">
        <v>500</v>
      </c>
      <c r="K7" s="71" t="s">
        <v>41</v>
      </c>
      <c r="L7" s="72"/>
      <c r="M7" s="12"/>
      <c r="N7" s="73" t="s">
        <v>42</v>
      </c>
      <c r="O7" s="25">
        <v>400469.22</v>
      </c>
      <c r="P7" s="74"/>
      <c r="Q7" s="74"/>
      <c r="S7" s="113"/>
      <c r="T7" s="113"/>
    </row>
    <row r="8" s="2" customFormat="1" ht="25" customHeight="1" spans="1:17">
      <c r="A8" s="19"/>
      <c r="B8" s="26"/>
      <c r="C8" s="21"/>
      <c r="D8" s="27"/>
      <c r="E8" s="23"/>
      <c r="F8" s="27"/>
      <c r="G8" s="28"/>
      <c r="H8" s="25"/>
      <c r="I8" s="25"/>
      <c r="J8" s="70"/>
      <c r="K8" s="71"/>
      <c r="L8" s="70"/>
      <c r="M8" s="12"/>
      <c r="N8" s="71" t="s">
        <v>43</v>
      </c>
      <c r="O8" s="22">
        <f>D7-H7-I7-J7-O7</f>
        <v>71535.78</v>
      </c>
      <c r="P8" s="75"/>
      <c r="Q8" s="75"/>
    </row>
    <row r="9" s="1" customFormat="1" ht="9" customHeight="1" spans="1:17">
      <c r="A9" s="19"/>
      <c r="B9" s="29"/>
      <c r="C9" s="21"/>
      <c r="D9" s="27"/>
      <c r="E9" s="23"/>
      <c r="F9" s="27"/>
      <c r="G9" s="28"/>
      <c r="H9" s="25"/>
      <c r="I9" s="25"/>
      <c r="J9" s="70"/>
      <c r="K9" s="76"/>
      <c r="L9" s="70"/>
      <c r="M9" s="77"/>
      <c r="N9" s="71"/>
      <c r="O9" s="37"/>
      <c r="P9" s="78"/>
      <c r="Q9" s="78"/>
    </row>
    <row r="10" s="1" customFormat="1" ht="28" customHeight="1" spans="1:17">
      <c r="A10" s="19">
        <v>2</v>
      </c>
      <c r="B10" s="20">
        <v>43362</v>
      </c>
      <c r="C10" s="21" t="s">
        <v>40</v>
      </c>
      <c r="D10" s="22">
        <v>200000</v>
      </c>
      <c r="E10" s="23">
        <v>43346</v>
      </c>
      <c r="F10" s="22">
        <v>233482.5</v>
      </c>
      <c r="G10" s="24">
        <v>0.015</v>
      </c>
      <c r="H10" s="25">
        <f>ROUNDUP(D10*G10,0)</f>
        <v>3000</v>
      </c>
      <c r="I10" s="25">
        <v>4647</v>
      </c>
      <c r="J10" s="70">
        <v>0</v>
      </c>
      <c r="K10" s="71"/>
      <c r="L10" s="79">
        <v>4200</v>
      </c>
      <c r="M10" s="80" t="s">
        <v>61</v>
      </c>
      <c r="N10" s="81" t="s">
        <v>42</v>
      </c>
      <c r="O10" s="82">
        <f>D10-H10-I10-J10-L10-L11</f>
        <v>186153</v>
      </c>
      <c r="P10" s="83"/>
      <c r="Q10" s="83"/>
    </row>
    <row r="11" s="1" customFormat="1" ht="23" customHeight="1" spans="1:20">
      <c r="A11" s="19"/>
      <c r="B11" s="26"/>
      <c r="C11" s="21"/>
      <c r="D11" s="27"/>
      <c r="E11" s="23"/>
      <c r="F11" s="27"/>
      <c r="G11" s="30" t="s">
        <v>62</v>
      </c>
      <c r="H11" s="25"/>
      <c r="I11" s="25"/>
      <c r="J11" s="70"/>
      <c r="K11" s="71"/>
      <c r="L11" s="84">
        <v>2000</v>
      </c>
      <c r="M11" s="77" t="s">
        <v>63</v>
      </c>
      <c r="N11" s="85"/>
      <c r="O11" s="86"/>
      <c r="P11" s="83"/>
      <c r="Q11" s="83"/>
      <c r="R11" s="1"/>
      <c r="S11"/>
      <c r="T11"/>
    </row>
    <row r="12" s="1" customFormat="1" ht="7" customHeight="1" spans="1:17">
      <c r="A12" s="19"/>
      <c r="B12" s="29"/>
      <c r="C12" s="21"/>
      <c r="D12" s="27"/>
      <c r="E12" s="23"/>
      <c r="F12" s="27"/>
      <c r="G12" s="28"/>
      <c r="H12" s="25"/>
      <c r="I12" s="25"/>
      <c r="J12" s="70"/>
      <c r="K12" s="76"/>
      <c r="L12" s="70"/>
      <c r="M12" s="77"/>
      <c r="N12" s="71"/>
      <c r="O12" s="37"/>
      <c r="P12" s="78"/>
      <c r="Q12" s="78"/>
    </row>
    <row r="13" s="1" customFormat="1" ht="27" customHeight="1" spans="1:17">
      <c r="A13" s="19">
        <v>3</v>
      </c>
      <c r="B13" s="20">
        <v>43385</v>
      </c>
      <c r="C13" s="21" t="s">
        <v>40</v>
      </c>
      <c r="D13" s="22">
        <v>33482</v>
      </c>
      <c r="E13" s="23"/>
      <c r="F13" s="22"/>
      <c r="G13" s="24">
        <v>0.015</v>
      </c>
      <c r="H13" s="25">
        <f t="shared" ref="H13:H18" si="0">ROUNDUP(D13*G13,0)</f>
        <v>503</v>
      </c>
      <c r="I13" s="25">
        <v>0</v>
      </c>
      <c r="J13" s="70">
        <v>0</v>
      </c>
      <c r="K13" s="76"/>
      <c r="L13" s="79">
        <v>-4200</v>
      </c>
      <c r="M13" s="80" t="s">
        <v>64</v>
      </c>
      <c r="N13" s="81" t="s">
        <v>42</v>
      </c>
      <c r="O13" s="82">
        <f t="shared" ref="O13:O18" si="1">D13-H13-I13-J13-L13-L14</f>
        <v>36844</v>
      </c>
      <c r="P13" s="83"/>
      <c r="Q13" s="83"/>
    </row>
    <row r="14" s="1" customFormat="1" ht="27" customHeight="1" spans="1:17">
      <c r="A14" s="31"/>
      <c r="B14" s="32"/>
      <c r="C14" s="33"/>
      <c r="D14" s="34"/>
      <c r="E14" s="35"/>
      <c r="F14" s="34"/>
      <c r="G14" s="36"/>
      <c r="H14" s="37"/>
      <c r="I14" s="37"/>
      <c r="J14" s="87"/>
      <c r="K14" s="76"/>
      <c r="L14" s="84">
        <v>335</v>
      </c>
      <c r="M14" s="77" t="s">
        <v>63</v>
      </c>
      <c r="N14" s="85"/>
      <c r="O14" s="86"/>
      <c r="P14" s="83"/>
      <c r="Q14" s="83"/>
    </row>
    <row r="15" s="1" customFormat="1" ht="9" customHeight="1" spans="1:17">
      <c r="A15" s="19"/>
      <c r="B15" s="29"/>
      <c r="C15" s="21"/>
      <c r="D15" s="27"/>
      <c r="E15" s="23"/>
      <c r="F15" s="27"/>
      <c r="G15" s="28"/>
      <c r="H15" s="25"/>
      <c r="I15" s="25"/>
      <c r="J15" s="70"/>
      <c r="K15" s="76"/>
      <c r="L15" s="70"/>
      <c r="M15" s="77"/>
      <c r="N15" s="71"/>
      <c r="O15" s="37"/>
      <c r="P15" s="78"/>
      <c r="Q15" s="78"/>
    </row>
    <row r="16" s="1" customFormat="1" ht="40" customHeight="1" spans="1:17">
      <c r="A16" s="19">
        <v>4</v>
      </c>
      <c r="B16" s="20">
        <v>43458</v>
      </c>
      <c r="C16" s="21" t="s">
        <v>40</v>
      </c>
      <c r="D16" s="22">
        <v>290900</v>
      </c>
      <c r="E16" s="23">
        <v>43455</v>
      </c>
      <c r="F16" s="22">
        <v>373950</v>
      </c>
      <c r="G16" s="24">
        <v>0.015</v>
      </c>
      <c r="H16" s="25">
        <f t="shared" si="0"/>
        <v>4364</v>
      </c>
      <c r="I16" s="25">
        <v>685</v>
      </c>
      <c r="J16" s="70">
        <v>500</v>
      </c>
      <c r="K16" s="71" t="s">
        <v>65</v>
      </c>
      <c r="L16" s="84">
        <f t="shared" ref="L16:L20" si="2">D16*0.01</f>
        <v>2909</v>
      </c>
      <c r="M16" s="77" t="s">
        <v>63</v>
      </c>
      <c r="N16" s="81" t="s">
        <v>42</v>
      </c>
      <c r="O16" s="88">
        <f t="shared" si="1"/>
        <v>282442</v>
      </c>
      <c r="P16" s="89"/>
      <c r="Q16" s="89"/>
    </row>
    <row r="17" s="1" customFormat="1" ht="20.1" customHeight="1" spans="1:17">
      <c r="A17" s="19"/>
      <c r="B17" s="29"/>
      <c r="C17" s="21"/>
      <c r="D17" s="27"/>
      <c r="E17" s="23"/>
      <c r="F17" s="27"/>
      <c r="G17" s="28"/>
      <c r="H17" s="25"/>
      <c r="I17" s="25"/>
      <c r="J17" s="70"/>
      <c r="K17" s="76"/>
      <c r="L17" s="70"/>
      <c r="M17" s="77"/>
      <c r="N17" s="71"/>
      <c r="O17" s="37"/>
      <c r="P17" s="78"/>
      <c r="Q17" s="78"/>
    </row>
    <row r="18" s="1" customFormat="1" ht="27" customHeight="1" spans="1:17">
      <c r="A18" s="19">
        <v>5</v>
      </c>
      <c r="B18" s="20">
        <v>43543</v>
      </c>
      <c r="C18" s="21" t="s">
        <v>40</v>
      </c>
      <c r="D18" s="22">
        <v>76000</v>
      </c>
      <c r="E18" s="23"/>
      <c r="F18" s="22"/>
      <c r="G18" s="24">
        <v>0.015</v>
      </c>
      <c r="H18" s="25">
        <f t="shared" si="0"/>
        <v>1140</v>
      </c>
      <c r="I18" s="25">
        <v>0</v>
      </c>
      <c r="J18" s="70">
        <v>0</v>
      </c>
      <c r="K18" s="71"/>
      <c r="L18" s="84">
        <f t="shared" si="2"/>
        <v>760</v>
      </c>
      <c r="M18" s="77" t="s">
        <v>63</v>
      </c>
      <c r="N18" s="81" t="s">
        <v>42</v>
      </c>
      <c r="O18" s="88">
        <f t="shared" si="1"/>
        <v>74100</v>
      </c>
      <c r="P18" s="78"/>
      <c r="Q18" s="78"/>
    </row>
    <row r="19" s="1" customFormat="1" ht="20.1" customHeight="1" spans="1:17">
      <c r="A19" s="19"/>
      <c r="B19" s="29"/>
      <c r="C19" s="21"/>
      <c r="D19" s="27"/>
      <c r="E19" s="23"/>
      <c r="F19" s="27"/>
      <c r="G19" s="28"/>
      <c r="H19" s="25"/>
      <c r="I19" s="25"/>
      <c r="J19" s="70"/>
      <c r="K19" s="76"/>
      <c r="L19" s="70"/>
      <c r="M19" s="77"/>
      <c r="N19" s="71"/>
      <c r="O19" s="37"/>
      <c r="P19" s="78"/>
      <c r="Q19" s="78"/>
    </row>
    <row r="20" s="1" customFormat="1" ht="27" customHeight="1" spans="1:19">
      <c r="A20" s="19">
        <v>6</v>
      </c>
      <c r="B20" s="20">
        <v>43594</v>
      </c>
      <c r="C20" s="21" t="s">
        <v>40</v>
      </c>
      <c r="D20" s="22">
        <v>83100</v>
      </c>
      <c r="E20" s="23">
        <v>43489</v>
      </c>
      <c r="F20" s="22">
        <v>80000</v>
      </c>
      <c r="G20" s="24">
        <v>0.015</v>
      </c>
      <c r="H20" s="25">
        <f>ROUNDUP(D20*G20,0)</f>
        <v>1247</v>
      </c>
      <c r="I20" s="25">
        <v>5234</v>
      </c>
      <c r="J20" s="70">
        <v>0</v>
      </c>
      <c r="K20" s="71"/>
      <c r="L20" s="84">
        <f t="shared" si="2"/>
        <v>831</v>
      </c>
      <c r="M20" s="77" t="s">
        <v>63</v>
      </c>
      <c r="N20" s="81" t="s">
        <v>88</v>
      </c>
      <c r="O20" s="88">
        <f>D20-H20-I20-J20-L20-L21</f>
        <v>75788</v>
      </c>
      <c r="P20" s="90" t="s">
        <v>89</v>
      </c>
      <c r="Q20" s="114" t="s">
        <v>73</v>
      </c>
      <c r="R20" s="115"/>
      <c r="S20" s="116">
        <v>78713.58</v>
      </c>
    </row>
    <row r="21" s="1" customFormat="1" ht="20.1" customHeight="1" spans="1:17">
      <c r="A21" s="19"/>
      <c r="B21" s="26"/>
      <c r="C21" s="38" t="s">
        <v>69</v>
      </c>
      <c r="D21" s="27"/>
      <c r="E21" s="23"/>
      <c r="F21" s="27"/>
      <c r="G21" s="28"/>
      <c r="H21" s="25"/>
      <c r="I21" s="25"/>
      <c r="J21" s="70"/>
      <c r="K21" s="71"/>
      <c r="L21" s="70"/>
      <c r="M21" s="71"/>
      <c r="N21" s="76"/>
      <c r="O21" s="91"/>
      <c r="P21" s="92" t="s">
        <v>90</v>
      </c>
      <c r="Q21" s="78"/>
    </row>
    <row r="22" s="1" customFormat="1" ht="20.1" customHeight="1" spans="1:17">
      <c r="A22" s="19"/>
      <c r="B22" s="26"/>
      <c r="C22" s="26"/>
      <c r="D22" s="26"/>
      <c r="E22" s="26"/>
      <c r="F22" s="26"/>
      <c r="G22" s="28"/>
      <c r="H22" s="25"/>
      <c r="I22" s="25"/>
      <c r="J22" s="70"/>
      <c r="K22" s="71"/>
      <c r="L22" s="70"/>
      <c r="M22" s="71"/>
      <c r="N22" s="71"/>
      <c r="O22" s="93"/>
      <c r="P22" s="94"/>
      <c r="Q22" s="78"/>
    </row>
    <row r="23" s="1" customFormat="1" ht="20.1" customHeight="1" spans="1:17">
      <c r="A23" s="19"/>
      <c r="B23" s="26"/>
      <c r="C23" s="26"/>
      <c r="D23" s="26"/>
      <c r="E23" s="23"/>
      <c r="F23" s="27"/>
      <c r="G23" s="28"/>
      <c r="H23" s="25"/>
      <c r="I23" s="25"/>
      <c r="J23" s="70"/>
      <c r="K23" s="71"/>
      <c r="L23" s="70"/>
      <c r="M23" s="71"/>
      <c r="N23" s="71"/>
      <c r="O23" s="25"/>
      <c r="P23" s="74"/>
      <c r="Q23" s="74"/>
    </row>
    <row r="24" s="1" customFormat="1" ht="20.1" customHeight="1" spans="1:17">
      <c r="A24" s="19"/>
      <c r="B24" s="29"/>
      <c r="C24" s="21"/>
      <c r="D24" s="27"/>
      <c r="E24" s="23"/>
      <c r="F24" s="27"/>
      <c r="G24" s="28"/>
      <c r="H24" s="25"/>
      <c r="I24" s="25"/>
      <c r="J24" s="70"/>
      <c r="K24" s="76"/>
      <c r="L24" s="70"/>
      <c r="M24" s="77"/>
      <c r="N24" s="71"/>
      <c r="O24" s="37"/>
      <c r="P24" s="78"/>
      <c r="Q24" s="78"/>
    </row>
    <row r="25" s="1" customFormat="1" ht="20.1" customHeight="1" spans="1:20">
      <c r="A25" s="19">
        <v>7</v>
      </c>
      <c r="B25" s="20">
        <v>43719</v>
      </c>
      <c r="C25" s="21" t="s">
        <v>40</v>
      </c>
      <c r="D25" s="22">
        <v>167292.22</v>
      </c>
      <c r="E25" s="23">
        <v>43706</v>
      </c>
      <c r="F25" s="22">
        <v>167292.22</v>
      </c>
      <c r="G25" s="24">
        <v>0.015</v>
      </c>
      <c r="H25" s="25">
        <f>ROUNDUP(D25*G25,0)</f>
        <v>2510</v>
      </c>
      <c r="I25" s="25">
        <v>4155</v>
      </c>
      <c r="J25" s="70">
        <v>0</v>
      </c>
      <c r="K25" s="71"/>
      <c r="L25" s="95">
        <f>ROUNDUP(D25*1%,0)</f>
        <v>1673</v>
      </c>
      <c r="M25" s="96" t="s">
        <v>76</v>
      </c>
      <c r="N25" s="81" t="s">
        <v>77</v>
      </c>
      <c r="O25" s="97">
        <v>48300</v>
      </c>
      <c r="P25" s="98" t="s">
        <v>78</v>
      </c>
      <c r="Q25" s="98" t="s">
        <v>79</v>
      </c>
      <c r="R25" s="117"/>
      <c r="S25" s="118">
        <v>48300</v>
      </c>
      <c r="T25" s="119"/>
    </row>
    <row r="26" s="1" customFormat="1" ht="20.1" customHeight="1" spans="1:20">
      <c r="A26" s="31"/>
      <c r="B26" s="39"/>
      <c r="C26" s="33"/>
      <c r="D26" s="40"/>
      <c r="E26" s="35"/>
      <c r="F26" s="40"/>
      <c r="G26" s="41"/>
      <c r="H26" s="37"/>
      <c r="I26" s="37"/>
      <c r="J26" s="87"/>
      <c r="K26" s="76"/>
      <c r="L26" s="99">
        <f>D25-H25-I25-J25-L25-O25-O26-O27</f>
        <v>43571.42</v>
      </c>
      <c r="M26" s="100" t="s">
        <v>80</v>
      </c>
      <c r="N26" s="81" t="s">
        <v>81</v>
      </c>
      <c r="O26" s="97">
        <v>50000</v>
      </c>
      <c r="P26" s="98" t="s">
        <v>82</v>
      </c>
      <c r="Q26" s="98" t="s">
        <v>83</v>
      </c>
      <c r="R26" s="117"/>
      <c r="S26" s="118">
        <v>50000</v>
      </c>
      <c r="T26" s="120"/>
    </row>
    <row r="27" s="1" customFormat="1" ht="20.1" customHeight="1" spans="1:21">
      <c r="A27" s="31"/>
      <c r="B27" s="39"/>
      <c r="C27" s="33"/>
      <c r="D27" s="40"/>
      <c r="E27" s="35"/>
      <c r="F27" s="40"/>
      <c r="G27" s="41"/>
      <c r="H27" s="37"/>
      <c r="I27" s="37"/>
      <c r="J27" s="87"/>
      <c r="K27" s="76"/>
      <c r="L27" s="99"/>
      <c r="M27" s="101"/>
      <c r="N27" s="81" t="s">
        <v>84</v>
      </c>
      <c r="O27" s="97">
        <v>17082.8</v>
      </c>
      <c r="P27" s="98" t="s">
        <v>85</v>
      </c>
      <c r="Q27" s="98" t="s">
        <v>86</v>
      </c>
      <c r="R27" s="117"/>
      <c r="S27" s="118">
        <v>17082.8</v>
      </c>
      <c r="T27" s="119"/>
      <c r="U27" s="121"/>
    </row>
    <row r="28" s="1" customFormat="1" ht="20.1" customHeight="1" spans="1:21">
      <c r="A28" s="19"/>
      <c r="B28" s="29"/>
      <c r="C28" s="21"/>
      <c r="D28" s="27"/>
      <c r="E28" s="23"/>
      <c r="F28" s="27"/>
      <c r="G28" s="28"/>
      <c r="H28" s="25"/>
      <c r="I28" s="25"/>
      <c r="J28" s="70"/>
      <c r="K28" s="76"/>
      <c r="L28" s="70"/>
      <c r="M28" s="77"/>
      <c r="N28" s="71"/>
      <c r="O28" s="102"/>
      <c r="P28" s="78"/>
      <c r="Q28" s="78"/>
      <c r="R28" s="1"/>
      <c r="S28" s="1"/>
      <c r="T28" s="1"/>
      <c r="U28" s="121"/>
    </row>
    <row r="29" s="1" customFormat="1" ht="27" customHeight="1" spans="1:19">
      <c r="A29" s="19">
        <v>8</v>
      </c>
      <c r="B29" s="20">
        <v>43719</v>
      </c>
      <c r="C29" s="42" t="s">
        <v>92</v>
      </c>
      <c r="D29" s="22"/>
      <c r="E29" s="23"/>
      <c r="F29" s="22"/>
      <c r="G29" s="24"/>
      <c r="H29" s="25"/>
      <c r="I29" s="25">
        <v>0</v>
      </c>
      <c r="J29" s="70">
        <v>0</v>
      </c>
      <c r="K29" s="71"/>
      <c r="L29" s="72">
        <v>-43571.42</v>
      </c>
      <c r="M29" s="12"/>
      <c r="N29" s="81" t="s">
        <v>93</v>
      </c>
      <c r="O29" s="88">
        <f>D29-I29-J29-L29</f>
        <v>43571.42</v>
      </c>
      <c r="P29" s="90" t="s">
        <v>94</v>
      </c>
      <c r="Q29" s="114" t="s">
        <v>95</v>
      </c>
      <c r="R29" s="115"/>
      <c r="S29" s="116" t="s">
        <v>96</v>
      </c>
    </row>
    <row r="30" s="1" customFormat="1" ht="32" customHeight="1" spans="1:21">
      <c r="A30" s="31">
        <v>9</v>
      </c>
      <c r="B30" s="39">
        <v>44540</v>
      </c>
      <c r="C30" s="33" t="s">
        <v>102</v>
      </c>
      <c r="D30" s="40">
        <v>217797.78</v>
      </c>
      <c r="E30" s="35"/>
      <c r="F30" s="40"/>
      <c r="G30" s="41"/>
      <c r="H30" s="43"/>
      <c r="I30" s="37"/>
      <c r="J30" s="87"/>
      <c r="K30" s="76"/>
      <c r="L30" s="99"/>
      <c r="M30" s="101"/>
      <c r="N30" s="103"/>
      <c r="O30" s="25"/>
      <c r="P30" s="104"/>
      <c r="Q30" s="104"/>
      <c r="R30" s="122"/>
      <c r="S30" s="123"/>
      <c r="T30" s="123"/>
      <c r="U30" s="121"/>
    </row>
    <row r="31" s="1" customFormat="1" ht="20.1" customHeight="1" spans="1:21">
      <c r="A31" s="31"/>
      <c r="B31" s="39"/>
      <c r="C31" s="33"/>
      <c r="D31" s="40"/>
      <c r="E31" s="35"/>
      <c r="F31" s="40"/>
      <c r="G31" s="41"/>
      <c r="H31" s="43"/>
      <c r="I31" s="37"/>
      <c r="J31" s="87"/>
      <c r="K31" s="76"/>
      <c r="L31" s="99"/>
      <c r="M31" s="101"/>
      <c r="N31" s="103"/>
      <c r="O31" s="25"/>
      <c r="P31" s="104"/>
      <c r="Q31" s="104"/>
      <c r="R31" s="122"/>
      <c r="S31" s="123"/>
      <c r="T31" s="123"/>
      <c r="U31" s="121"/>
    </row>
    <row r="32" s="1" customFormat="1" ht="20.1" customHeight="1" spans="1:21">
      <c r="A32" s="31"/>
      <c r="B32" s="39"/>
      <c r="C32" s="33"/>
      <c r="D32" s="40"/>
      <c r="E32" s="35"/>
      <c r="F32" s="40"/>
      <c r="G32" s="41"/>
      <c r="H32" s="43"/>
      <c r="I32" s="37"/>
      <c r="J32" s="87"/>
      <c r="K32" s="76"/>
      <c r="L32" s="99"/>
      <c r="M32" s="101"/>
      <c r="N32" s="103"/>
      <c r="O32" s="25"/>
      <c r="P32" s="104"/>
      <c r="Q32" s="104"/>
      <c r="R32" s="122"/>
      <c r="S32" s="123"/>
      <c r="T32" s="123"/>
      <c r="U32" s="121"/>
    </row>
    <row r="33" s="1" customFormat="1" ht="20.1" customHeight="1" spans="1:21">
      <c r="A33" s="31"/>
      <c r="B33" s="39"/>
      <c r="C33" s="33"/>
      <c r="D33" s="40"/>
      <c r="E33" s="35"/>
      <c r="F33" s="40"/>
      <c r="G33" s="41"/>
      <c r="H33" s="44"/>
      <c r="I33" s="37"/>
      <c r="J33" s="87"/>
      <c r="K33" s="76"/>
      <c r="L33" s="95"/>
      <c r="M33" s="96"/>
      <c r="N33" s="105"/>
      <c r="O33" s="25"/>
      <c r="P33" s="104"/>
      <c r="Q33" s="104"/>
      <c r="R33" s="124"/>
      <c r="S33" s="125"/>
      <c r="T33" s="125"/>
      <c r="U33" s="121"/>
    </row>
    <row r="34" s="1" customFormat="1" ht="20.1" customHeight="1" spans="1:20">
      <c r="A34" s="19"/>
      <c r="B34" s="26"/>
      <c r="C34" s="21"/>
      <c r="D34" s="27"/>
      <c r="E34" s="23"/>
      <c r="F34" s="45"/>
      <c r="G34" s="28"/>
      <c r="H34" s="25"/>
      <c r="I34" s="25"/>
      <c r="J34" s="70"/>
      <c r="K34" s="71"/>
      <c r="L34" s="70"/>
      <c r="M34" s="71"/>
      <c r="N34" s="71"/>
      <c r="O34" s="25"/>
      <c r="P34" s="104"/>
      <c r="Q34" s="104"/>
      <c r="R34" s="1"/>
      <c r="S34" s="125"/>
      <c r="T34" s="125"/>
    </row>
    <row r="35" s="1" customFormat="1" ht="20.1" customHeight="1" spans="1:20">
      <c r="A35" s="19"/>
      <c r="B35" s="26"/>
      <c r="C35" s="21"/>
      <c r="D35" s="27"/>
      <c r="E35" s="23"/>
      <c r="F35" s="27"/>
      <c r="G35" s="28"/>
      <c r="H35" s="25"/>
      <c r="I35" s="25"/>
      <c r="J35" s="70"/>
      <c r="K35" s="106" t="s">
        <v>87</v>
      </c>
      <c r="L35" s="70"/>
      <c r="M35" s="71"/>
      <c r="N35" s="71"/>
      <c r="O35" s="25"/>
      <c r="P35" s="104" t="s">
        <v>97</v>
      </c>
      <c r="Q35" s="104"/>
      <c r="R35" s="1"/>
      <c r="S35" s="125">
        <v>1333202.22</v>
      </c>
      <c r="T35" s="125"/>
    </row>
    <row r="36" s="1" customFormat="1" ht="30" customHeight="1" spans="1:23">
      <c r="A36" s="17" t="s">
        <v>44</v>
      </c>
      <c r="B36" s="17"/>
      <c r="C36" s="46" t="s">
        <v>45</v>
      </c>
      <c r="D36" s="47">
        <f t="shared" ref="D36:J36" si="3">SUM(D7:D35)</f>
        <v>1551000</v>
      </c>
      <c r="E36" s="48" t="s">
        <v>45</v>
      </c>
      <c r="F36" s="47">
        <f t="shared" si="3"/>
        <v>1337152.72</v>
      </c>
      <c r="G36" s="48" t="s">
        <v>45</v>
      </c>
      <c r="H36" s="47">
        <f t="shared" si="3"/>
        <v>20001</v>
      </c>
      <c r="I36" s="47">
        <f t="shared" si="3"/>
        <v>17407</v>
      </c>
      <c r="J36" s="47">
        <f t="shared" si="3"/>
        <v>1000</v>
      </c>
      <c r="K36" s="48" t="s">
        <v>45</v>
      </c>
      <c r="L36" s="47">
        <f>SUM(L7:L35)</f>
        <v>8508</v>
      </c>
      <c r="M36" s="48" t="s">
        <v>45</v>
      </c>
      <c r="N36" s="48" t="s">
        <v>45</v>
      </c>
      <c r="O36" s="47">
        <f>SUM(O7:O35)</f>
        <v>1286286.22</v>
      </c>
      <c r="P36" s="104"/>
      <c r="Q36" s="104"/>
      <c r="R36" s="126"/>
      <c r="S36" s="125">
        <v>1530000</v>
      </c>
      <c r="T36" s="125"/>
      <c r="U36" s="1"/>
      <c r="V36" s="127">
        <v>43265</v>
      </c>
      <c r="W36" s="128">
        <v>482428</v>
      </c>
    </row>
    <row r="37" s="1" customFormat="1" ht="27" customHeight="1" spans="1:23">
      <c r="A37" s="17" t="s">
        <v>46</v>
      </c>
      <c r="B37" s="17"/>
      <c r="C37" s="17" t="s">
        <v>47</v>
      </c>
      <c r="D37" s="17"/>
      <c r="E37" s="49">
        <f>O29</f>
        <v>43571.42</v>
      </c>
      <c r="F37" s="49"/>
      <c r="G37" s="49"/>
      <c r="H37" s="49"/>
      <c r="I37" s="17" t="s">
        <v>48</v>
      </c>
      <c r="J37" s="17"/>
      <c r="K37" s="17" t="s">
        <v>49</v>
      </c>
      <c r="L37" s="49">
        <v>0</v>
      </c>
      <c r="M37" s="49"/>
      <c r="N37" s="49"/>
      <c r="O37" s="49"/>
      <c r="P37" s="104"/>
      <c r="Q37" s="104"/>
      <c r="R37" s="1"/>
      <c r="S37" s="129">
        <f>D36/S36</f>
        <v>1.01372549019608</v>
      </c>
      <c r="T37" s="125"/>
      <c r="U37" s="1"/>
      <c r="V37" s="127">
        <v>43346</v>
      </c>
      <c r="W37" s="128">
        <v>233482.5</v>
      </c>
    </row>
    <row r="38" s="1" customFormat="1" ht="27" customHeight="1" spans="1:23">
      <c r="A38" s="17"/>
      <c r="B38" s="17"/>
      <c r="C38" s="17" t="s">
        <v>50</v>
      </c>
      <c r="D38" s="17"/>
      <c r="E38" s="50">
        <v>0</v>
      </c>
      <c r="F38" s="50"/>
      <c r="G38" s="50"/>
      <c r="H38" s="50"/>
      <c r="I38" s="17"/>
      <c r="J38" s="17"/>
      <c r="K38" s="17" t="s">
        <v>51</v>
      </c>
      <c r="L38" s="48" t="str">
        <f>SUBSTITUTE(SUBSTITUTE(TEXT(INT(L37),"[DBNum2][$-804]G/通用格式元"&amp;IF(INT(L37)=L37,"整",""))&amp;TEXT(MID(L37,FIND(".",L37&amp;".0")+1,1),"[DBNum2][$-804]G/通用格式角")&amp;TEXT(MID(L37,FIND(".",L37&amp;".0")+2,1),"[DBNum2][$-804]G/通用格式分"),"零角","零"),"零分","")</f>
        <v>零元整</v>
      </c>
      <c r="M38" s="48"/>
      <c r="N38" s="48"/>
      <c r="O38" s="48"/>
      <c r="P38" s="104"/>
      <c r="Q38" s="104"/>
      <c r="R38" s="1"/>
      <c r="S38" s="125"/>
      <c r="T38" s="125"/>
      <c r="U38" s="1"/>
      <c r="V38" s="127">
        <v>43455</v>
      </c>
      <c r="W38" s="128">
        <v>373950</v>
      </c>
    </row>
    <row r="39" s="1" customFormat="1" ht="13.5" hidden="1" spans="1:20">
      <c r="A39" s="17" t="s">
        <v>52</v>
      </c>
      <c r="B39" s="17"/>
      <c r="C39" s="51"/>
      <c r="D39" s="51"/>
      <c r="E39" s="51"/>
      <c r="F39" s="51"/>
      <c r="G39" s="51"/>
      <c r="H39" s="51"/>
      <c r="I39" s="17" t="s">
        <v>53</v>
      </c>
      <c r="J39" s="17"/>
      <c r="K39" s="17" t="s">
        <v>54</v>
      </c>
      <c r="L39" s="17"/>
      <c r="M39" s="17"/>
      <c r="N39" s="17"/>
      <c r="O39" s="17"/>
      <c r="P39" s="104"/>
      <c r="Q39" s="104"/>
      <c r="R39" s="1"/>
      <c r="S39" s="125"/>
      <c r="T39" s="125"/>
    </row>
    <row r="40" s="1" customFormat="1" ht="13.5" hidden="1" spans="1:20">
      <c r="A40" s="17" t="s">
        <v>55</v>
      </c>
      <c r="B40" s="17"/>
      <c r="C40" s="52"/>
      <c r="D40" s="52"/>
      <c r="E40" s="52"/>
      <c r="F40" s="52"/>
      <c r="G40" s="52"/>
      <c r="H40" s="52"/>
      <c r="I40" s="17" t="s">
        <v>56</v>
      </c>
      <c r="J40" s="17"/>
      <c r="K40" s="52"/>
      <c r="L40" s="52"/>
      <c r="M40" s="52"/>
      <c r="N40" s="52"/>
      <c r="O40" s="52"/>
      <c r="P40" s="104"/>
      <c r="Q40" s="104"/>
      <c r="R40" s="1"/>
      <c r="S40" s="125"/>
      <c r="T40" s="125"/>
    </row>
    <row r="41" s="1" customFormat="1" ht="13.5" hidden="1" spans="1:20">
      <c r="A41" s="17" t="s">
        <v>57</v>
      </c>
      <c r="B41" s="17"/>
      <c r="C41" s="53"/>
      <c r="D41" s="53"/>
      <c r="E41" s="53"/>
      <c r="F41" s="53"/>
      <c r="G41" s="53"/>
      <c r="H41" s="53"/>
      <c r="I41" s="17" t="s">
        <v>58</v>
      </c>
      <c r="J41" s="17"/>
      <c r="K41" s="53"/>
      <c r="L41" s="53"/>
      <c r="M41" s="53"/>
      <c r="N41" s="53"/>
      <c r="O41" s="53"/>
      <c r="P41" s="104"/>
      <c r="Q41" s="104"/>
      <c r="R41" s="1"/>
      <c r="S41" s="125"/>
      <c r="T41" s="125"/>
    </row>
    <row r="42" s="1" customFormat="1" ht="13.5" hidden="1" spans="1:20">
      <c r="A42" s="17" t="s">
        <v>59</v>
      </c>
      <c r="B42" s="17"/>
      <c r="C42" s="53"/>
      <c r="D42" s="53"/>
      <c r="E42" s="53"/>
      <c r="F42" s="53"/>
      <c r="G42" s="53"/>
      <c r="H42" s="53"/>
      <c r="I42" s="17" t="s">
        <v>60</v>
      </c>
      <c r="J42" s="17"/>
      <c r="K42" s="53"/>
      <c r="L42" s="53"/>
      <c r="M42" s="53"/>
      <c r="N42" s="53"/>
      <c r="O42" s="53"/>
      <c r="P42" s="104"/>
      <c r="Q42" s="104"/>
      <c r="R42" s="1"/>
      <c r="S42" s="125"/>
      <c r="T42" s="125"/>
    </row>
    <row r="43" s="1" customFormat="1" ht="13.5" spans="2:20">
      <c r="B43" s="3"/>
      <c r="C43" s="1"/>
      <c r="D43" s="4"/>
      <c r="E43" s="3"/>
      <c r="F43" s="4"/>
      <c r="G43" s="1"/>
      <c r="H43" s="4"/>
      <c r="I43" s="1"/>
      <c r="J43" s="4"/>
      <c r="K43" s="1"/>
      <c r="L43" s="1"/>
      <c r="M43" s="1"/>
      <c r="N43" s="1"/>
      <c r="O43" s="4"/>
      <c r="P43" s="104"/>
      <c r="Q43" s="104"/>
      <c r="R43" s="1"/>
      <c r="S43" s="125"/>
      <c r="T43" s="125"/>
    </row>
    <row r="44" s="1" customFormat="1" ht="13.5" spans="2:19">
      <c r="B44" s="3"/>
      <c r="C44" s="1"/>
      <c r="D44" s="4"/>
      <c r="E44" s="3"/>
      <c r="F44" s="4"/>
      <c r="G44" s="1"/>
      <c r="H44" s="4"/>
      <c r="I44" s="1"/>
      <c r="J44" s="4"/>
      <c r="K44" s="1"/>
      <c r="L44" s="1"/>
      <c r="M44" s="1"/>
      <c r="N44" s="1"/>
      <c r="O44" s="4"/>
      <c r="P44" s="104"/>
      <c r="Q44" s="104"/>
      <c r="R44" s="1"/>
      <c r="S44" s="125"/>
    </row>
    <row r="45" s="1" customFormat="1" ht="13.5" spans="2:20">
      <c r="B45" s="3"/>
      <c r="C45" s="1"/>
      <c r="D45" s="4"/>
      <c r="E45" s="3"/>
      <c r="F45" s="4"/>
      <c r="G45" s="1"/>
      <c r="H45" s="4"/>
      <c r="I45" s="1"/>
      <c r="J45" s="4"/>
      <c r="K45" s="1"/>
      <c r="L45" s="1"/>
      <c r="M45" s="1"/>
      <c r="N45" s="1"/>
      <c r="O45" s="4"/>
      <c r="P45" s="4"/>
      <c r="Q45" s="4"/>
      <c r="R45" s="1"/>
      <c r="S45"/>
      <c r="T45"/>
    </row>
    <row r="46" s="1" customFormat="1" spans="2:17">
      <c r="B46" s="3"/>
      <c r="C46" s="1"/>
      <c r="D46" s="4"/>
      <c r="E46" s="3"/>
      <c r="F46" s="4"/>
      <c r="G46" s="1"/>
      <c r="H46" s="4"/>
      <c r="I46" s="1"/>
      <c r="J46" s="4"/>
      <c r="K46" s="1"/>
      <c r="L46" s="1"/>
      <c r="M46" s="1"/>
      <c r="N46" s="1"/>
      <c r="O46" s="4"/>
      <c r="P46" s="4"/>
      <c r="Q46" s="4"/>
    </row>
    <row r="47" s="1" customFormat="1" spans="2:17">
      <c r="B47" s="3"/>
      <c r="C47" s="1"/>
      <c r="D47" s="4"/>
      <c r="E47" s="3"/>
      <c r="F47" s="4"/>
      <c r="G47" s="1"/>
      <c r="H47" s="4"/>
      <c r="I47" s="1"/>
      <c r="J47" s="4"/>
      <c r="K47" s="1"/>
      <c r="L47" s="1"/>
      <c r="M47" s="1"/>
      <c r="N47" s="1"/>
      <c r="O47" s="4"/>
      <c r="P47" s="4"/>
      <c r="Q47" s="4"/>
    </row>
    <row r="48" s="1" customFormat="1" ht="13.5" spans="2:17">
      <c r="B48"/>
      <c r="C48" s="1"/>
      <c r="D48" s="4"/>
      <c r="E48" s="3"/>
      <c r="F48" s="4"/>
      <c r="G48" s="1"/>
      <c r="H48" s="4"/>
      <c r="I48" s="1"/>
      <c r="J48" s="4"/>
      <c r="K48" s="1"/>
      <c r="L48" s="1"/>
      <c r="M48" s="1"/>
      <c r="N48" s="1"/>
      <c r="O48" s="4"/>
      <c r="P48" s="4"/>
      <c r="Q48" s="4"/>
    </row>
    <row r="49" s="1" customFormat="1" ht="13.5" spans="2:17">
      <c r="B49"/>
      <c r="C49" s="1"/>
      <c r="D49" s="4"/>
      <c r="E49" s="3"/>
      <c r="F49" s="4"/>
      <c r="G49" s="1"/>
      <c r="H49" s="4"/>
      <c r="I49" s="1"/>
      <c r="J49" s="4"/>
      <c r="K49" s="1"/>
      <c r="L49" s="1"/>
      <c r="M49" s="1"/>
      <c r="N49" s="1"/>
      <c r="O49" s="4"/>
      <c r="P49" s="4"/>
      <c r="Q49" s="4"/>
    </row>
    <row r="50" s="1" customFormat="1" spans="2:17">
      <c r="B50" s="3"/>
      <c r="C50" s="1"/>
      <c r="D50" s="4"/>
      <c r="E50" s="3"/>
      <c r="F50" s="4"/>
      <c r="G50" s="1"/>
      <c r="H50" s="4"/>
      <c r="I50" s="1"/>
      <c r="J50" s="4"/>
      <c r="K50" s="1"/>
      <c r="L50" s="1"/>
      <c r="M50" s="1"/>
      <c r="N50" s="1"/>
      <c r="O50" s="4"/>
      <c r="P50" s="4"/>
      <c r="Q50" s="4"/>
    </row>
    <row r="51" s="1" customFormat="1" spans="2:17">
      <c r="B51" s="3"/>
      <c r="C51" s="1"/>
      <c r="D51" s="4"/>
      <c r="E51" s="3"/>
      <c r="F51" s="4"/>
      <c r="G51" s="1"/>
      <c r="H51" s="4"/>
      <c r="I51" s="1"/>
      <c r="J51" s="4"/>
      <c r="K51" s="1"/>
      <c r="L51" s="1"/>
      <c r="M51" s="1"/>
      <c r="N51" s="1"/>
      <c r="O51" s="4"/>
      <c r="P51" s="4"/>
      <c r="Q51" s="4"/>
    </row>
    <row r="52" s="1" customFormat="1" spans="2:17">
      <c r="B52" s="3"/>
      <c r="C52" s="1"/>
      <c r="D52" s="4"/>
      <c r="E52" s="3"/>
      <c r="F52" s="4"/>
      <c r="G52" s="1"/>
      <c r="H52" s="4"/>
      <c r="I52" s="1"/>
      <c r="J52" s="4"/>
      <c r="K52" s="1"/>
      <c r="L52" s="1"/>
      <c r="M52" s="1"/>
      <c r="N52" s="1"/>
      <c r="O52" s="4"/>
      <c r="P52" s="4"/>
      <c r="Q52" s="4"/>
    </row>
    <row r="53" s="1" customFormat="1" spans="2:17">
      <c r="B53" s="3"/>
      <c r="C53" s="1"/>
      <c r="D53" s="4"/>
      <c r="E53" s="3"/>
      <c r="F53" s="4"/>
      <c r="G53" s="1"/>
      <c r="H53" s="4"/>
      <c r="I53" s="1"/>
      <c r="J53" s="4"/>
      <c r="K53" s="1"/>
      <c r="L53" s="1"/>
      <c r="M53" s="1"/>
      <c r="N53" s="1"/>
      <c r="O53" s="4"/>
      <c r="P53" s="4"/>
      <c r="Q53" s="4"/>
    </row>
    <row r="54" s="1" customFormat="1" spans="2:17">
      <c r="B54" s="3"/>
      <c r="C54" s="1"/>
      <c r="D54" s="4"/>
      <c r="E54" s="3"/>
      <c r="F54" s="4"/>
      <c r="G54" s="1"/>
      <c r="H54" s="4"/>
      <c r="I54" s="1"/>
      <c r="J54" s="4"/>
      <c r="K54" s="1"/>
      <c r="L54" s="1"/>
      <c r="M54" s="1"/>
      <c r="N54" s="1"/>
      <c r="O54" s="4"/>
      <c r="P54" s="4"/>
      <c r="Q54" s="4"/>
    </row>
    <row r="55" s="1" customFormat="1" spans="2:17">
      <c r="B55" s="3"/>
      <c r="C55" s="1"/>
      <c r="D55" s="4"/>
      <c r="E55" s="3"/>
      <c r="F55" s="4"/>
      <c r="G55" s="1"/>
      <c r="H55" s="4"/>
      <c r="I55" s="1"/>
      <c r="J55" s="4"/>
      <c r="K55" s="1"/>
      <c r="L55" s="1"/>
      <c r="M55" s="1"/>
      <c r="N55" s="1"/>
      <c r="O55" s="4"/>
      <c r="P55" s="4"/>
      <c r="Q55" s="4"/>
    </row>
    <row r="56" s="1" customFormat="1" spans="2:17">
      <c r="B56" s="3"/>
      <c r="C56" s="1"/>
      <c r="D56" s="4"/>
      <c r="E56" s="3"/>
      <c r="F56" s="4"/>
      <c r="G56" s="1"/>
      <c r="H56" s="4"/>
      <c r="I56" s="1"/>
      <c r="J56" s="4"/>
      <c r="K56" s="1"/>
      <c r="L56" s="1"/>
      <c r="M56" s="1"/>
      <c r="N56" s="1"/>
      <c r="O56" s="4"/>
      <c r="P56" s="4"/>
      <c r="Q56" s="4"/>
    </row>
    <row r="57" s="1" customFormat="1" spans="2:17">
      <c r="B57" s="3"/>
      <c r="C57" s="1"/>
      <c r="D57" s="4"/>
      <c r="E57" s="3"/>
      <c r="F57" s="4"/>
      <c r="G57" s="1"/>
      <c r="H57" s="4"/>
      <c r="I57" s="1"/>
      <c r="J57" s="4"/>
      <c r="K57" s="1"/>
      <c r="L57" s="1"/>
      <c r="M57" s="1"/>
      <c r="N57" s="1"/>
      <c r="O57" s="4"/>
      <c r="P57" s="4"/>
      <c r="Q57" s="4"/>
    </row>
    <row r="58" s="1" customFormat="1" spans="2:17">
      <c r="B58" s="3"/>
      <c r="C58" s="1"/>
      <c r="D58" s="4"/>
      <c r="E58" s="3"/>
      <c r="F58" s="4"/>
      <c r="G58" s="1"/>
      <c r="H58" s="4"/>
      <c r="I58" s="1"/>
      <c r="J58" s="4"/>
      <c r="K58" s="1"/>
      <c r="L58" s="1"/>
      <c r="M58" s="1"/>
      <c r="N58" s="1"/>
      <c r="O58" s="4"/>
      <c r="P58" s="4"/>
      <c r="Q58" s="4"/>
    </row>
    <row r="59" s="1" customFormat="1" spans="2:17">
      <c r="B59" s="3"/>
      <c r="C59" s="1"/>
      <c r="D59" s="4"/>
      <c r="E59" s="3"/>
      <c r="F59" s="4"/>
      <c r="G59" s="1"/>
      <c r="H59" s="4"/>
      <c r="I59" s="1"/>
      <c r="J59" s="4"/>
      <c r="K59" s="1"/>
      <c r="L59" s="1"/>
      <c r="M59" s="1"/>
      <c r="N59" s="1"/>
      <c r="O59" s="4"/>
      <c r="P59" s="4"/>
      <c r="Q59" s="4"/>
    </row>
    <row r="60" s="1" customFormat="1" spans="2:17">
      <c r="B60" s="3"/>
      <c r="C60" s="1"/>
      <c r="D60" s="4"/>
      <c r="E60" s="3"/>
      <c r="F60" s="4"/>
      <c r="G60" s="1"/>
      <c r="H60" s="4"/>
      <c r="I60" s="1"/>
      <c r="J60" s="4"/>
      <c r="K60" s="1"/>
      <c r="L60" s="1"/>
      <c r="M60" s="1"/>
      <c r="N60" s="1"/>
      <c r="O60" s="4"/>
      <c r="P60" s="4"/>
      <c r="Q60" s="4"/>
    </row>
    <row r="61" s="1" customFormat="1" spans="2:17">
      <c r="B61" s="3"/>
      <c r="C61" s="1"/>
      <c r="D61" s="4"/>
      <c r="E61" s="3"/>
      <c r="F61" s="4"/>
      <c r="G61" s="1"/>
      <c r="H61" s="4"/>
      <c r="I61" s="1"/>
      <c r="J61" s="4"/>
      <c r="K61" s="1"/>
      <c r="L61" s="1"/>
      <c r="M61" s="1"/>
      <c r="N61" s="1"/>
      <c r="O61" s="4"/>
      <c r="P61" s="4"/>
      <c r="Q61" s="4"/>
    </row>
    <row r="62" s="1" customFormat="1" spans="2:17">
      <c r="B62" s="3"/>
      <c r="C62" s="1"/>
      <c r="D62" s="4"/>
      <c r="E62" s="3"/>
      <c r="F62" s="4"/>
      <c r="G62" s="1"/>
      <c r="H62" s="4"/>
      <c r="I62" s="1"/>
      <c r="J62" s="4"/>
      <c r="K62" s="1"/>
      <c r="L62" s="1"/>
      <c r="M62" s="1"/>
      <c r="N62" s="1"/>
      <c r="O62" s="4"/>
      <c r="P62" s="4"/>
      <c r="Q62" s="4"/>
    </row>
    <row r="63" s="1" customFormat="1" spans="2:17">
      <c r="B63" s="3"/>
      <c r="C63" s="1"/>
      <c r="D63" s="4"/>
      <c r="E63" s="3"/>
      <c r="F63" s="4"/>
      <c r="G63" s="1"/>
      <c r="H63" s="4"/>
      <c r="I63" s="1"/>
      <c r="J63" s="4"/>
      <c r="K63" s="1"/>
      <c r="L63" s="1"/>
      <c r="M63" s="1"/>
      <c r="N63" s="1"/>
      <c r="O63" s="4"/>
      <c r="P63" s="4"/>
      <c r="Q63" s="4"/>
    </row>
    <row r="64" s="1" customFormat="1" spans="2:17">
      <c r="B64" s="3"/>
      <c r="C64" s="1"/>
      <c r="D64" s="4"/>
      <c r="E64" s="3"/>
      <c r="F64" s="4"/>
      <c r="G64" s="1"/>
      <c r="H64" s="4"/>
      <c r="I64" s="1"/>
      <c r="J64" s="4"/>
      <c r="K64" s="1"/>
      <c r="L64" s="1"/>
      <c r="M64" s="1"/>
      <c r="N64" s="1"/>
      <c r="O64" s="4"/>
      <c r="P64" s="4"/>
      <c r="Q64" s="4"/>
    </row>
    <row r="65" s="1" customFormat="1" spans="2:17">
      <c r="B65" s="3"/>
      <c r="C65" s="1"/>
      <c r="D65" s="4"/>
      <c r="E65" s="3"/>
      <c r="F65" s="4"/>
      <c r="G65" s="1"/>
      <c r="H65" s="4"/>
      <c r="I65" s="1"/>
      <c r="J65" s="4"/>
      <c r="K65" s="1"/>
      <c r="L65" s="1"/>
      <c r="M65" s="1"/>
      <c r="N65" s="1"/>
      <c r="O65" s="4"/>
      <c r="P65" s="4"/>
      <c r="Q65" s="4"/>
    </row>
    <row r="66" s="1" customFormat="1" spans="2:17">
      <c r="B66" s="3"/>
      <c r="C66" s="1"/>
      <c r="D66" s="4"/>
      <c r="E66" s="3"/>
      <c r="F66" s="4"/>
      <c r="G66" s="1"/>
      <c r="H66" s="4"/>
      <c r="I66" s="1"/>
      <c r="J66" s="4"/>
      <c r="K66" s="1"/>
      <c r="L66" s="1"/>
      <c r="M66" s="1"/>
      <c r="N66" s="1"/>
      <c r="O66" s="4"/>
      <c r="P66" s="4"/>
      <c r="Q66" s="4"/>
    </row>
    <row r="67" s="1" customFormat="1" spans="2:17">
      <c r="B67" s="3"/>
      <c r="C67" s="1"/>
      <c r="D67" s="4"/>
      <c r="E67" s="3"/>
      <c r="F67" s="4"/>
      <c r="G67" s="1"/>
      <c r="H67" s="4"/>
      <c r="I67" s="1"/>
      <c r="J67" s="4"/>
      <c r="K67" s="1"/>
      <c r="L67" s="1"/>
      <c r="M67" s="1"/>
      <c r="N67" s="1"/>
      <c r="O67" s="4"/>
      <c r="P67" s="4"/>
      <c r="Q67" s="4"/>
    </row>
    <row r="68" s="1" customFormat="1" spans="2:17">
      <c r="B68" s="3"/>
      <c r="C68" s="1"/>
      <c r="D68" s="4"/>
      <c r="E68" s="3"/>
      <c r="F68" s="4"/>
      <c r="G68" s="1"/>
      <c r="H68" s="4"/>
      <c r="I68" s="1"/>
      <c r="J68" s="4"/>
      <c r="K68" s="1"/>
      <c r="L68" s="1"/>
      <c r="M68" s="1"/>
      <c r="N68" s="1"/>
      <c r="O68" s="4"/>
      <c r="P68" s="4"/>
      <c r="Q68" s="4"/>
    </row>
    <row r="69" s="1" customFormat="1" spans="2:17">
      <c r="B69" s="3"/>
      <c r="C69" s="1"/>
      <c r="D69" s="4"/>
      <c r="E69" s="3"/>
      <c r="F69" s="4"/>
      <c r="G69" s="1"/>
      <c r="H69" s="4"/>
      <c r="I69" s="1"/>
      <c r="J69" s="4"/>
      <c r="K69" s="1"/>
      <c r="L69" s="1"/>
      <c r="M69" s="1"/>
      <c r="N69" s="1"/>
      <c r="O69" s="4"/>
      <c r="P69" s="4"/>
      <c r="Q69" s="4"/>
    </row>
    <row r="70" s="1" customFormat="1" spans="2:17">
      <c r="B70" s="3"/>
      <c r="C70" s="1"/>
      <c r="D70" s="4"/>
      <c r="E70" s="3"/>
      <c r="F70" s="4"/>
      <c r="G70" s="1"/>
      <c r="H70" s="4"/>
      <c r="I70" s="1"/>
      <c r="J70" s="4"/>
      <c r="K70" s="1"/>
      <c r="L70" s="1"/>
      <c r="M70" s="1"/>
      <c r="N70" s="1"/>
      <c r="O70" s="4"/>
      <c r="P70" s="4"/>
      <c r="Q70" s="4"/>
    </row>
    <row r="71" s="1" customFormat="1" spans="2:17">
      <c r="B71" s="3"/>
      <c r="C71" s="1"/>
      <c r="D71" s="4"/>
      <c r="E71" s="3"/>
      <c r="F71" s="4"/>
      <c r="G71" s="1"/>
      <c r="H71" s="4"/>
      <c r="I71" s="1"/>
      <c r="J71" s="4"/>
      <c r="K71" s="1"/>
      <c r="L71" s="1"/>
      <c r="M71" s="1"/>
      <c r="N71" s="1"/>
      <c r="O71" s="4"/>
      <c r="P71" s="4"/>
      <c r="Q71" s="4"/>
    </row>
    <row r="72" s="1" customFormat="1" spans="2:17">
      <c r="B72" s="3"/>
      <c r="C72" s="1"/>
      <c r="D72" s="4"/>
      <c r="E72" s="3"/>
      <c r="F72" s="4"/>
      <c r="G72" s="1"/>
      <c r="H72" s="4"/>
      <c r="I72" s="1"/>
      <c r="J72" s="4"/>
      <c r="K72" s="1"/>
      <c r="L72" s="1"/>
      <c r="M72" s="1"/>
      <c r="N72" s="1"/>
      <c r="O72" s="4"/>
      <c r="P72" s="4"/>
      <c r="Q72" s="4"/>
    </row>
    <row r="73" s="1" customFormat="1" spans="2:17">
      <c r="B73" s="3"/>
      <c r="C73" s="1"/>
      <c r="D73" s="4"/>
      <c r="E73" s="3"/>
      <c r="F73" s="4"/>
      <c r="G73" s="1"/>
      <c r="H73" s="4"/>
      <c r="I73" s="1"/>
      <c r="J73" s="4"/>
      <c r="K73" s="1"/>
      <c r="L73" s="1"/>
      <c r="M73" s="1"/>
      <c r="N73" s="1"/>
      <c r="O73" s="4"/>
      <c r="P73" s="4"/>
      <c r="Q73" s="4"/>
    </row>
    <row r="74" s="1" customFormat="1" spans="2:17">
      <c r="B74" s="3"/>
      <c r="C74" s="1"/>
      <c r="D74" s="4"/>
      <c r="E74" s="3"/>
      <c r="F74" s="4"/>
      <c r="G74" s="1"/>
      <c r="H74" s="4"/>
      <c r="I74" s="1"/>
      <c r="J74" s="4"/>
      <c r="K74" s="1"/>
      <c r="L74" s="1"/>
      <c r="M74" s="1"/>
      <c r="N74" s="1"/>
      <c r="O74" s="4"/>
      <c r="P74" s="4"/>
      <c r="Q74" s="4"/>
    </row>
    <row r="75" s="1" customFormat="1" spans="2:17">
      <c r="B75" s="3"/>
      <c r="C75" s="1"/>
      <c r="D75" s="4"/>
      <c r="E75" s="3"/>
      <c r="F75" s="4"/>
      <c r="G75" s="1"/>
      <c r="H75" s="4"/>
      <c r="I75" s="1"/>
      <c r="J75" s="4"/>
      <c r="K75" s="1"/>
      <c r="L75" s="1"/>
      <c r="M75" s="1"/>
      <c r="N75" s="1"/>
      <c r="O75" s="4"/>
      <c r="P75" s="4"/>
      <c r="Q75" s="4"/>
    </row>
    <row r="76" s="1" customFormat="1" spans="2:17">
      <c r="B76" s="3"/>
      <c r="C76" s="1"/>
      <c r="D76" s="4"/>
      <c r="E76" s="3"/>
      <c r="F76" s="4"/>
      <c r="G76" s="1"/>
      <c r="H76" s="4"/>
      <c r="I76" s="1"/>
      <c r="J76" s="4"/>
      <c r="K76" s="1"/>
      <c r="L76" s="1"/>
      <c r="M76" s="1"/>
      <c r="N76" s="1"/>
      <c r="O76" s="4"/>
      <c r="P76" s="4"/>
      <c r="Q76" s="4"/>
    </row>
    <row r="77" s="1" customFormat="1" spans="2:17">
      <c r="B77" s="3"/>
      <c r="C77" s="1"/>
      <c r="D77" s="4"/>
      <c r="E77" s="3"/>
      <c r="F77" s="4"/>
      <c r="G77" s="1"/>
      <c r="H77" s="4"/>
      <c r="I77" s="1"/>
      <c r="J77" s="4"/>
      <c r="K77" s="1"/>
      <c r="L77" s="1"/>
      <c r="M77" s="1"/>
      <c r="N77" s="1"/>
      <c r="O77" s="4"/>
      <c r="P77" s="4"/>
      <c r="Q77" s="4"/>
    </row>
    <row r="78" s="1" customFormat="1" spans="2:17">
      <c r="B78" s="3"/>
      <c r="C78" s="1"/>
      <c r="D78" s="4"/>
      <c r="E78" s="3"/>
      <c r="F78" s="4"/>
      <c r="G78" s="1"/>
      <c r="H78" s="4"/>
      <c r="I78" s="1"/>
      <c r="J78" s="4"/>
      <c r="K78" s="1"/>
      <c r="L78" s="1"/>
      <c r="M78" s="1"/>
      <c r="N78" s="1"/>
      <c r="O78" s="4"/>
      <c r="P78" s="4"/>
      <c r="Q78" s="4"/>
    </row>
    <row r="79" s="1" customFormat="1" spans="2:17">
      <c r="B79" s="3"/>
      <c r="C79" s="1"/>
      <c r="D79" s="4"/>
      <c r="E79" s="3"/>
      <c r="F79" s="4"/>
      <c r="G79" s="1"/>
      <c r="H79" s="4"/>
      <c r="I79" s="1"/>
      <c r="J79" s="4"/>
      <c r="K79" s="1"/>
      <c r="L79" s="1"/>
      <c r="M79" s="1"/>
      <c r="N79" s="1"/>
      <c r="O79" s="4"/>
      <c r="P79" s="4"/>
      <c r="Q79" s="4"/>
    </row>
    <row r="80" s="1" customFormat="1" spans="2:17">
      <c r="B80" s="3"/>
      <c r="C80" s="1"/>
      <c r="D80" s="4"/>
      <c r="E80" s="3"/>
      <c r="F80" s="4"/>
      <c r="G80" s="1"/>
      <c r="H80" s="4"/>
      <c r="I80" s="1"/>
      <c r="J80" s="4"/>
      <c r="K80" s="1"/>
      <c r="L80" s="1"/>
      <c r="M80" s="1"/>
      <c r="N80" s="1"/>
      <c r="O80" s="4"/>
      <c r="P80" s="4"/>
      <c r="Q80" s="4"/>
    </row>
    <row r="81" s="1" customFormat="1" spans="2:17">
      <c r="B81" s="3"/>
      <c r="C81" s="1"/>
      <c r="D81" s="4"/>
      <c r="E81" s="3"/>
      <c r="F81" s="4"/>
      <c r="G81" s="1"/>
      <c r="H81" s="4"/>
      <c r="I81" s="1"/>
      <c r="J81" s="4"/>
      <c r="K81" s="1"/>
      <c r="L81" s="1"/>
      <c r="M81" s="1"/>
      <c r="N81" s="1"/>
      <c r="O81" s="4"/>
      <c r="P81" s="4"/>
      <c r="Q81" s="4"/>
    </row>
    <row r="82" s="1" customFormat="1" spans="2:17">
      <c r="B82" s="3"/>
      <c r="C82" s="1"/>
      <c r="D82" s="4"/>
      <c r="E82" s="3"/>
      <c r="F82" s="4"/>
      <c r="G82" s="1"/>
      <c r="H82" s="4"/>
      <c r="I82" s="1"/>
      <c r="J82" s="4"/>
      <c r="K82" s="1"/>
      <c r="L82" s="1"/>
      <c r="M82" s="1"/>
      <c r="N82" s="1"/>
      <c r="O82" s="4"/>
      <c r="P82" s="4"/>
      <c r="Q82" s="4"/>
    </row>
    <row r="83" s="1" customFormat="1" spans="2:17">
      <c r="B83" s="3"/>
      <c r="C83" s="1"/>
      <c r="D83" s="4"/>
      <c r="E83" s="3"/>
      <c r="F83" s="4"/>
      <c r="G83" s="1"/>
      <c r="H83" s="4"/>
      <c r="I83" s="1"/>
      <c r="J83" s="4"/>
      <c r="K83" s="1"/>
      <c r="L83" s="1"/>
      <c r="M83" s="1"/>
      <c r="N83" s="1"/>
      <c r="O83" s="4"/>
      <c r="P83" s="4"/>
      <c r="Q83" s="4"/>
    </row>
    <row r="84" s="1" customFormat="1" spans="2:17">
      <c r="B84" s="3"/>
      <c r="C84" s="1"/>
      <c r="D84" s="4"/>
      <c r="E84" s="3"/>
      <c r="F84" s="4"/>
      <c r="G84" s="1"/>
      <c r="H84" s="4"/>
      <c r="I84" s="1"/>
      <c r="J84" s="4"/>
      <c r="K84" s="1"/>
      <c r="L84" s="1"/>
      <c r="M84" s="1"/>
      <c r="N84" s="1"/>
      <c r="O84" s="4"/>
      <c r="P84" s="4"/>
      <c r="Q84" s="4"/>
    </row>
    <row r="85" s="1" customFormat="1" spans="2:17">
      <c r="B85" s="3"/>
      <c r="C85" s="1"/>
      <c r="D85" s="4"/>
      <c r="E85" s="3"/>
      <c r="F85" s="4"/>
      <c r="G85" s="1"/>
      <c r="H85" s="4"/>
      <c r="I85" s="1"/>
      <c r="J85" s="4"/>
      <c r="K85" s="1"/>
      <c r="L85" s="1"/>
      <c r="M85" s="1"/>
      <c r="N85" s="1"/>
      <c r="O85" s="4"/>
      <c r="P85" s="4"/>
      <c r="Q85" s="4"/>
    </row>
    <row r="86" s="1" customFormat="1" spans="2:17">
      <c r="B86" s="3"/>
      <c r="C86" s="1"/>
      <c r="D86" s="4"/>
      <c r="E86" s="3"/>
      <c r="F86" s="4"/>
      <c r="G86" s="1"/>
      <c r="H86" s="4"/>
      <c r="I86" s="1"/>
      <c r="J86" s="4"/>
      <c r="K86" s="1"/>
      <c r="L86" s="1"/>
      <c r="M86" s="1"/>
      <c r="N86" s="1"/>
      <c r="O86" s="4"/>
      <c r="P86" s="4"/>
      <c r="Q86" s="4"/>
    </row>
    <row r="87" s="1" customFormat="1" spans="2:17">
      <c r="B87" s="3"/>
      <c r="C87" s="1"/>
      <c r="D87" s="4"/>
      <c r="E87" s="3"/>
      <c r="F87" s="4"/>
      <c r="G87" s="1"/>
      <c r="H87" s="4"/>
      <c r="I87" s="1"/>
      <c r="J87" s="4"/>
      <c r="K87" s="1"/>
      <c r="L87" s="1"/>
      <c r="M87" s="1"/>
      <c r="N87" s="1"/>
      <c r="O87" s="4"/>
      <c r="P87" s="4"/>
      <c r="Q87" s="4"/>
    </row>
    <row r="88" s="1" customFormat="1" ht="13.5" spans="2:17">
      <c r="B88" s="3"/>
      <c r="C88"/>
      <c r="D88" s="4"/>
      <c r="E88" s="3"/>
      <c r="F88" s="4"/>
      <c r="G88" s="1"/>
      <c r="H88" s="4"/>
      <c r="I88" s="1"/>
      <c r="J88" s="4"/>
      <c r="K88" s="1"/>
      <c r="L88" s="1"/>
      <c r="M88" s="1"/>
      <c r="N88" s="1"/>
      <c r="O88" s="4"/>
      <c r="P88" s="4"/>
      <c r="Q88" s="4"/>
    </row>
  </sheetData>
  <mergeCells count="50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6:B36"/>
    <mergeCell ref="C37:D37"/>
    <mergeCell ref="E37:H37"/>
    <mergeCell ref="L37:O37"/>
    <mergeCell ref="C38:D38"/>
    <mergeCell ref="E38:H38"/>
    <mergeCell ref="L38:O38"/>
    <mergeCell ref="A39:B39"/>
    <mergeCell ref="C39:H39"/>
    <mergeCell ref="I39:J39"/>
    <mergeCell ref="K39:O39"/>
    <mergeCell ref="A40:B40"/>
    <mergeCell ref="C40:H40"/>
    <mergeCell ref="I40:J40"/>
    <mergeCell ref="K40:O40"/>
    <mergeCell ref="A41:B41"/>
    <mergeCell ref="C41:H41"/>
    <mergeCell ref="I41:J41"/>
    <mergeCell ref="K41:O41"/>
    <mergeCell ref="A42:B42"/>
    <mergeCell ref="C42:H42"/>
    <mergeCell ref="I42:J42"/>
    <mergeCell ref="K42:O42"/>
    <mergeCell ref="A5:A6"/>
    <mergeCell ref="H3:H4"/>
    <mergeCell ref="M26:M27"/>
    <mergeCell ref="N10:N11"/>
    <mergeCell ref="N13:N14"/>
    <mergeCell ref="O10:O11"/>
    <mergeCell ref="O13:O14"/>
    <mergeCell ref="P21:P22"/>
    <mergeCell ref="A37:B38"/>
    <mergeCell ref="I37:J3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77"/>
  <sheetViews>
    <sheetView topLeftCell="A4" workbookViewId="0">
      <selection activeCell="J16" sqref="J16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9" style="4" customWidth="1"/>
    <col min="5" max="5" width="6.625" style="3" customWidth="1"/>
    <col min="6" max="6" width="9.125" style="4" customWidth="1"/>
    <col min="7" max="7" width="4.75" style="1" customWidth="1"/>
    <col min="8" max="8" width="11" style="4" customWidth="1"/>
    <col min="9" max="9" width="8.75" style="1" customWidth="1"/>
    <col min="10" max="10" width="9.625" style="4" customWidth="1"/>
    <col min="11" max="11" width="10.125" style="1" customWidth="1"/>
    <col min="12" max="12" width="7.5" style="1" customWidth="1"/>
    <col min="13" max="13" width="6" style="1" customWidth="1"/>
    <col min="14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46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>
        <v>9349</v>
      </c>
      <c r="N2" s="58" t="s">
        <v>5</v>
      </c>
      <c r="O2" s="59" t="s">
        <v>6</v>
      </c>
      <c r="Q2" s="59" t="s">
        <v>7</v>
      </c>
      <c r="R2" s="108">
        <v>132</v>
      </c>
      <c r="S2" s="109">
        <v>9347</v>
      </c>
      <c r="T2" s="110" t="s">
        <v>3</v>
      </c>
      <c r="U2" s="111" t="s">
        <v>8</v>
      </c>
      <c r="V2" s="130">
        <v>1450000</v>
      </c>
      <c r="W2" s="131"/>
      <c r="X2" s="131" t="s">
        <v>9</v>
      </c>
      <c r="Y2" s="132" t="s">
        <v>10</v>
      </c>
      <c r="Z2" s="133" t="s">
        <v>11</v>
      </c>
      <c r="AA2" s="133" t="s">
        <v>12</v>
      </c>
      <c r="AB2" s="134" t="s">
        <v>13</v>
      </c>
      <c r="AC2" s="135"/>
      <c r="AD2" s="136" t="s">
        <v>14</v>
      </c>
      <c r="AE2" s="137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</row>
    <row r="3" ht="27.95" customHeight="1" spans="1:33">
      <c r="A3" s="6" t="s">
        <v>15</v>
      </c>
      <c r="B3" s="7"/>
      <c r="C3" s="10">
        <v>1450000</v>
      </c>
      <c r="D3" s="11"/>
      <c r="E3" s="12" t="s">
        <v>16</v>
      </c>
      <c r="F3" s="13" t="s">
        <v>8</v>
      </c>
      <c r="G3" s="14"/>
      <c r="H3" s="15" t="s">
        <v>17</v>
      </c>
      <c r="I3" s="61" t="s">
        <v>18</v>
      </c>
      <c r="J3" s="62"/>
      <c r="K3" s="62"/>
      <c r="L3" s="63"/>
      <c r="M3" s="64" t="s">
        <v>19</v>
      </c>
      <c r="N3" s="17" t="s">
        <v>20</v>
      </c>
      <c r="O3" s="65" t="s">
        <v>21</v>
      </c>
      <c r="Q3" s="108">
        <v>132</v>
      </c>
      <c r="R3" s="108">
        <v>132</v>
      </c>
      <c r="S3" s="108">
        <v>9347</v>
      </c>
      <c r="T3" s="110" t="s">
        <v>3</v>
      </c>
      <c r="U3" s="111" t="s">
        <v>8</v>
      </c>
      <c r="V3" s="130">
        <v>1450000</v>
      </c>
      <c r="W3" s="131"/>
      <c r="X3" s="131" t="s">
        <v>9</v>
      </c>
      <c r="Y3" s="132" t="s">
        <v>10</v>
      </c>
      <c r="Z3" s="133" t="s">
        <v>11</v>
      </c>
      <c r="AA3" s="133" t="s">
        <v>12</v>
      </c>
      <c r="AB3" s="134" t="s">
        <v>13</v>
      </c>
      <c r="AC3" s="135"/>
      <c r="AD3" s="136" t="s">
        <v>14</v>
      </c>
      <c r="AE3" s="137"/>
      <c r="AF3" s="138"/>
      <c r="AG3" s="138"/>
    </row>
    <row r="4" ht="27.95" customHeight="1" spans="1:15">
      <c r="A4" s="6" t="s">
        <v>22</v>
      </c>
      <c r="B4" s="7"/>
      <c r="C4" s="139"/>
      <c r="D4" s="140"/>
      <c r="E4" s="12" t="s">
        <v>23</v>
      </c>
      <c r="F4" s="13"/>
      <c r="G4" s="14"/>
      <c r="H4" s="16"/>
      <c r="I4" s="61"/>
      <c r="J4" s="62"/>
      <c r="K4" s="62"/>
      <c r="L4" s="63"/>
      <c r="M4" s="64" t="s">
        <v>24</v>
      </c>
      <c r="N4" s="12" t="s">
        <v>25</v>
      </c>
      <c r="O4" s="67" t="s">
        <v>12</v>
      </c>
    </row>
    <row r="5" ht="27.95" customHeight="1" spans="1:17">
      <c r="A5" s="17" t="s">
        <v>26</v>
      </c>
      <c r="B5" s="17" t="s">
        <v>27</v>
      </c>
      <c r="C5" s="17"/>
      <c r="D5" s="17"/>
      <c r="E5" s="17" t="s">
        <v>28</v>
      </c>
      <c r="F5" s="17"/>
      <c r="G5" s="17" t="s">
        <v>29</v>
      </c>
      <c r="H5" s="17"/>
      <c r="I5" s="17" t="s">
        <v>30</v>
      </c>
      <c r="J5" s="17" t="s">
        <v>31</v>
      </c>
      <c r="K5" s="17"/>
      <c r="L5" s="17" t="s">
        <v>32</v>
      </c>
      <c r="M5" s="17"/>
      <c r="N5" s="12" t="s">
        <v>33</v>
      </c>
      <c r="O5" s="12"/>
      <c r="Q5"/>
    </row>
    <row r="6" ht="27.95" customHeight="1" spans="1:15">
      <c r="A6" s="17"/>
      <c r="B6" s="18" t="s">
        <v>34</v>
      </c>
      <c r="C6" s="17" t="s">
        <v>35</v>
      </c>
      <c r="D6" s="12" t="s">
        <v>36</v>
      </c>
      <c r="E6" s="18" t="s">
        <v>34</v>
      </c>
      <c r="F6" s="12" t="s">
        <v>36</v>
      </c>
      <c r="G6" s="17" t="s">
        <v>37</v>
      </c>
      <c r="H6" s="12" t="s">
        <v>36</v>
      </c>
      <c r="I6" s="58" t="s">
        <v>36</v>
      </c>
      <c r="J6" s="12" t="s">
        <v>36</v>
      </c>
      <c r="K6" s="17" t="s">
        <v>38</v>
      </c>
      <c r="L6" s="17" t="s">
        <v>36</v>
      </c>
      <c r="M6" s="17" t="s">
        <v>38</v>
      </c>
      <c r="N6" s="12" t="s">
        <v>39</v>
      </c>
      <c r="O6" s="12" t="s">
        <v>36</v>
      </c>
    </row>
    <row r="7" s="2" customFormat="1" ht="48" customHeight="1" spans="1:17">
      <c r="A7" s="19">
        <v>1</v>
      </c>
      <c r="B7" s="20">
        <v>43263</v>
      </c>
      <c r="C7" s="21" t="s">
        <v>40</v>
      </c>
      <c r="D7" s="22">
        <v>482428</v>
      </c>
      <c r="E7" s="23">
        <v>43265</v>
      </c>
      <c r="F7" s="22">
        <v>482428</v>
      </c>
      <c r="G7" s="24">
        <v>0.015</v>
      </c>
      <c r="H7" s="25">
        <f>ROUNDUP(D7*G7,0)</f>
        <v>7237</v>
      </c>
      <c r="I7" s="25">
        <v>2686</v>
      </c>
      <c r="J7" s="70">
        <v>500</v>
      </c>
      <c r="K7" s="71" t="s">
        <v>41</v>
      </c>
      <c r="L7" s="72"/>
      <c r="M7" s="12"/>
      <c r="N7" s="73" t="s">
        <v>42</v>
      </c>
      <c r="O7" s="25">
        <v>400469.22</v>
      </c>
      <c r="Q7" s="113"/>
    </row>
    <row r="8" s="2" customFormat="1" ht="25" customHeight="1" spans="1:15">
      <c r="A8" s="19"/>
      <c r="B8" s="26"/>
      <c r="C8" s="21"/>
      <c r="D8" s="27"/>
      <c r="E8" s="23"/>
      <c r="F8" s="27"/>
      <c r="G8" s="28"/>
      <c r="H8" s="25"/>
      <c r="I8" s="25"/>
      <c r="J8" s="70"/>
      <c r="K8" s="71"/>
      <c r="L8" s="70"/>
      <c r="M8" s="12"/>
      <c r="N8" s="71" t="s">
        <v>43</v>
      </c>
      <c r="O8" s="22">
        <f>D7-H7-I7-J7-O7</f>
        <v>71535.78</v>
      </c>
    </row>
    <row r="9" ht="20.1" customHeight="1" spans="1:15">
      <c r="A9" s="19"/>
      <c r="B9" s="29" t="s">
        <v>1</v>
      </c>
      <c r="C9" s="21"/>
      <c r="D9" s="27"/>
      <c r="E9" s="23"/>
      <c r="F9" s="27"/>
      <c r="G9" s="28"/>
      <c r="H9" s="25"/>
      <c r="I9" s="25"/>
      <c r="J9" s="70"/>
      <c r="K9" s="76"/>
      <c r="L9" s="70"/>
      <c r="M9" s="77"/>
      <c r="N9" s="71"/>
      <c r="O9" s="37"/>
    </row>
    <row r="10" ht="28" customHeight="1" spans="1:15">
      <c r="A10" s="31">
        <v>2</v>
      </c>
      <c r="B10" s="39">
        <v>43362</v>
      </c>
      <c r="C10" s="33" t="s">
        <v>40</v>
      </c>
      <c r="D10" s="40">
        <v>200000</v>
      </c>
      <c r="E10" s="35">
        <v>43346</v>
      </c>
      <c r="F10" s="40">
        <v>233482.5</v>
      </c>
      <c r="G10" s="41">
        <v>0.015</v>
      </c>
      <c r="H10" s="37">
        <f>ROUNDUP(D10*G10,0)</f>
        <v>3000</v>
      </c>
      <c r="I10" s="37">
        <v>4647</v>
      </c>
      <c r="J10" s="87">
        <v>0</v>
      </c>
      <c r="K10" s="76"/>
      <c r="L10" s="188">
        <v>4200</v>
      </c>
      <c r="M10" s="189" t="s">
        <v>61</v>
      </c>
      <c r="N10" s="103" t="s">
        <v>42</v>
      </c>
      <c r="O10" s="190">
        <f>D10-H10-I10-J10-L10-L11</f>
        <v>186153</v>
      </c>
    </row>
    <row r="11" ht="23" customHeight="1" spans="1:17">
      <c r="A11" s="31"/>
      <c r="B11" s="32"/>
      <c r="C11" s="33"/>
      <c r="D11" s="34"/>
      <c r="E11" s="35"/>
      <c r="F11" s="34"/>
      <c r="G11" s="36" t="s">
        <v>62</v>
      </c>
      <c r="H11" s="37"/>
      <c r="I11" s="37"/>
      <c r="J11" s="87"/>
      <c r="K11" s="76"/>
      <c r="L11" s="84">
        <v>2000</v>
      </c>
      <c r="M11" s="77" t="s">
        <v>63</v>
      </c>
      <c r="N11" s="191"/>
      <c r="O11" s="192"/>
      <c r="Q11"/>
    </row>
    <row r="12" ht="20.1" customHeight="1" spans="1:15">
      <c r="A12" s="19"/>
      <c r="B12" s="26"/>
      <c r="C12" s="21"/>
      <c r="D12" s="27"/>
      <c r="E12" s="23"/>
      <c r="F12" s="27"/>
      <c r="G12" s="28"/>
      <c r="H12" s="25"/>
      <c r="I12" s="25"/>
      <c r="J12" s="70"/>
      <c r="K12" s="71"/>
      <c r="L12" s="84"/>
      <c r="M12" s="77"/>
      <c r="N12" s="71"/>
      <c r="O12" s="25"/>
    </row>
    <row r="13" ht="20.1" customHeight="1" spans="1:15">
      <c r="A13" s="19"/>
      <c r="B13" s="26"/>
      <c r="C13" s="21"/>
      <c r="D13" s="27"/>
      <c r="E13" s="23"/>
      <c r="F13" s="27"/>
      <c r="G13" s="28"/>
      <c r="H13" s="25"/>
      <c r="I13" s="25"/>
      <c r="J13" s="70"/>
      <c r="K13" s="71"/>
      <c r="L13" s="70"/>
      <c r="M13" s="77"/>
      <c r="N13" s="71"/>
      <c r="O13" s="25"/>
    </row>
    <row r="14" ht="20.1" customHeight="1" spans="1:15">
      <c r="A14" s="19"/>
      <c r="B14" s="26"/>
      <c r="C14" s="21"/>
      <c r="D14" s="27"/>
      <c r="E14" s="23"/>
      <c r="F14" s="27"/>
      <c r="G14" s="28"/>
      <c r="H14" s="25"/>
      <c r="I14" s="25"/>
      <c r="J14" s="70"/>
      <c r="K14" s="71"/>
      <c r="L14" s="70"/>
      <c r="M14" s="71"/>
      <c r="N14" s="71"/>
      <c r="O14" s="25"/>
    </row>
    <row r="15" ht="20.1" customHeight="1" spans="1:15">
      <c r="A15" s="19"/>
      <c r="B15" s="26"/>
      <c r="C15" s="21"/>
      <c r="D15" s="27"/>
      <c r="E15" s="23"/>
      <c r="F15" s="27"/>
      <c r="G15" s="28"/>
      <c r="H15" s="25"/>
      <c r="I15" s="25"/>
      <c r="J15" s="70"/>
      <c r="K15" s="71"/>
      <c r="L15" s="70"/>
      <c r="M15" s="71"/>
      <c r="N15" s="71"/>
      <c r="O15" s="25"/>
    </row>
    <row r="16" ht="20.1" customHeight="1" spans="1:15">
      <c r="A16" s="19"/>
      <c r="B16" s="26"/>
      <c r="C16" s="21"/>
      <c r="D16" s="27"/>
      <c r="E16" s="23"/>
      <c r="F16" s="27"/>
      <c r="G16" s="28"/>
      <c r="H16" s="25"/>
      <c r="I16" s="25"/>
      <c r="J16" s="70"/>
      <c r="K16" s="71"/>
      <c r="L16" s="70"/>
      <c r="M16" s="71"/>
      <c r="N16" s="71"/>
      <c r="O16" s="25"/>
    </row>
    <row r="17" ht="20.1" customHeight="1" spans="1:15">
      <c r="A17" s="19"/>
      <c r="B17" s="26"/>
      <c r="C17" s="21"/>
      <c r="D17" s="27"/>
      <c r="E17" s="23"/>
      <c r="F17" s="27"/>
      <c r="G17" s="28"/>
      <c r="H17" s="25"/>
      <c r="I17" s="25"/>
      <c r="J17" s="70"/>
      <c r="K17" s="71"/>
      <c r="L17" s="70"/>
      <c r="M17" s="71"/>
      <c r="N17" s="71"/>
      <c r="O17" s="25"/>
    </row>
    <row r="18" ht="20.1" customHeight="1" spans="1:15">
      <c r="A18" s="19"/>
      <c r="B18" s="26"/>
      <c r="C18" s="21"/>
      <c r="D18" s="27"/>
      <c r="E18" s="23"/>
      <c r="F18" s="27"/>
      <c r="G18" s="28"/>
      <c r="H18" s="25"/>
      <c r="I18" s="25"/>
      <c r="J18" s="70"/>
      <c r="K18" s="71"/>
      <c r="L18" s="70"/>
      <c r="M18" s="71"/>
      <c r="N18" s="71"/>
      <c r="O18" s="25"/>
    </row>
    <row r="19" ht="20.1" customHeight="1" spans="1:15">
      <c r="A19" s="19"/>
      <c r="B19" s="26"/>
      <c r="C19" s="21"/>
      <c r="D19" s="27"/>
      <c r="E19" s="23"/>
      <c r="F19" s="27"/>
      <c r="G19" s="28"/>
      <c r="H19" s="25"/>
      <c r="I19" s="25"/>
      <c r="J19" s="70"/>
      <c r="K19" s="71"/>
      <c r="L19" s="70"/>
      <c r="M19" s="71"/>
      <c r="N19" s="71"/>
      <c r="O19" s="25"/>
    </row>
    <row r="20" ht="20.1" customHeight="1" spans="1:15">
      <c r="A20" s="19"/>
      <c r="B20" s="26"/>
      <c r="C20" s="21"/>
      <c r="D20" s="27"/>
      <c r="E20" s="23"/>
      <c r="F20" s="27"/>
      <c r="G20" s="28"/>
      <c r="H20" s="25"/>
      <c r="I20" s="25"/>
      <c r="J20" s="70"/>
      <c r="K20" s="71"/>
      <c r="L20" s="70"/>
      <c r="M20" s="71"/>
      <c r="N20" s="71"/>
      <c r="O20" s="25"/>
    </row>
    <row r="21" ht="20.1" customHeight="1" spans="1:15">
      <c r="A21" s="19"/>
      <c r="B21" s="26"/>
      <c r="C21" s="21"/>
      <c r="D21" s="27"/>
      <c r="E21" s="23"/>
      <c r="F21" s="27"/>
      <c r="G21" s="28"/>
      <c r="H21" s="25"/>
      <c r="I21" s="25"/>
      <c r="J21" s="70"/>
      <c r="K21" s="71"/>
      <c r="L21" s="70"/>
      <c r="M21" s="71"/>
      <c r="N21" s="71"/>
      <c r="O21" s="25"/>
    </row>
    <row r="22" ht="20.1" customHeight="1" spans="1:15">
      <c r="A22" s="19"/>
      <c r="B22" s="26"/>
      <c r="C22" s="21"/>
      <c r="D22" s="27"/>
      <c r="E22" s="23"/>
      <c r="F22" s="27"/>
      <c r="G22" s="28"/>
      <c r="H22" s="25"/>
      <c r="I22" s="25"/>
      <c r="J22" s="70"/>
      <c r="K22" s="71"/>
      <c r="L22" s="70"/>
      <c r="M22" s="71"/>
      <c r="N22" s="71"/>
      <c r="O22" s="25"/>
    </row>
    <row r="23" ht="20.1" customHeight="1" spans="1:15">
      <c r="A23" s="19"/>
      <c r="B23" s="26"/>
      <c r="C23" s="21"/>
      <c r="D23" s="27"/>
      <c r="E23" s="23"/>
      <c r="F23" s="27"/>
      <c r="G23" s="28"/>
      <c r="H23" s="25"/>
      <c r="I23" s="25"/>
      <c r="J23" s="70"/>
      <c r="K23" s="71"/>
      <c r="L23" s="70"/>
      <c r="M23" s="71"/>
      <c r="N23" s="71"/>
      <c r="O23" s="25"/>
    </row>
    <row r="24" ht="20.1" customHeight="1" spans="1:15">
      <c r="A24" s="19"/>
      <c r="B24" s="26"/>
      <c r="C24" s="21"/>
      <c r="D24" s="27"/>
      <c r="E24" s="23"/>
      <c r="F24" s="27"/>
      <c r="G24" s="28"/>
      <c r="H24" s="25"/>
      <c r="I24" s="25"/>
      <c r="J24" s="70"/>
      <c r="K24" s="71"/>
      <c r="L24" s="70"/>
      <c r="M24" s="71"/>
      <c r="N24" s="71"/>
      <c r="O24" s="25"/>
    </row>
    <row r="25" ht="30" customHeight="1" spans="1:15">
      <c r="A25" s="17" t="s">
        <v>44</v>
      </c>
      <c r="B25" s="17"/>
      <c r="C25" s="46" t="s">
        <v>45</v>
      </c>
      <c r="D25" s="186">
        <f t="shared" ref="D25:J25" si="0">SUM(D7:D24)</f>
        <v>682428</v>
      </c>
      <c r="E25" s="46" t="s">
        <v>45</v>
      </c>
      <c r="F25" s="186">
        <f t="shared" si="0"/>
        <v>715910.5</v>
      </c>
      <c r="G25" s="46" t="s">
        <v>45</v>
      </c>
      <c r="H25" s="186">
        <f t="shared" si="0"/>
        <v>10237</v>
      </c>
      <c r="I25" s="186">
        <f t="shared" si="0"/>
        <v>7333</v>
      </c>
      <c r="J25" s="186">
        <f t="shared" si="0"/>
        <v>500</v>
      </c>
      <c r="K25" s="46" t="s">
        <v>45</v>
      </c>
      <c r="L25" s="186">
        <f>SUM(L7:L24)</f>
        <v>6200</v>
      </c>
      <c r="M25" s="46" t="s">
        <v>45</v>
      </c>
      <c r="N25" s="46" t="s">
        <v>45</v>
      </c>
      <c r="O25" s="186">
        <f>SUM(O7:O24)</f>
        <v>658158</v>
      </c>
    </row>
    <row r="26" ht="30" customHeight="1" spans="1:15">
      <c r="A26" s="17" t="s">
        <v>46</v>
      </c>
      <c r="B26" s="17"/>
      <c r="C26" s="17" t="s">
        <v>47</v>
      </c>
      <c r="D26" s="17"/>
      <c r="E26" s="49">
        <f>E27+L26</f>
        <v>186153</v>
      </c>
      <c r="F26" s="49"/>
      <c r="G26" s="49"/>
      <c r="H26" s="49"/>
      <c r="I26" s="17" t="s">
        <v>48</v>
      </c>
      <c r="J26" s="17"/>
      <c r="K26" s="17" t="s">
        <v>49</v>
      </c>
      <c r="L26" s="49">
        <v>0</v>
      </c>
      <c r="M26" s="49"/>
      <c r="N26" s="49"/>
      <c r="O26" s="49"/>
    </row>
    <row r="27" ht="30" customHeight="1" spans="1:15">
      <c r="A27" s="17"/>
      <c r="B27" s="17"/>
      <c r="C27" s="17" t="s">
        <v>50</v>
      </c>
      <c r="D27" s="17"/>
      <c r="E27" s="168">
        <f>O10</f>
        <v>186153</v>
      </c>
      <c r="F27" s="168"/>
      <c r="G27" s="168"/>
      <c r="H27" s="168"/>
      <c r="I27" s="17"/>
      <c r="J27" s="17"/>
      <c r="K27" s="17" t="s">
        <v>51</v>
      </c>
      <c r="L27" s="4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48"/>
      <c r="N27" s="48"/>
      <c r="O27" s="48"/>
    </row>
    <row r="28" ht="50.1" customHeight="1" spans="1:15">
      <c r="A28" s="17" t="s">
        <v>52</v>
      </c>
      <c r="B28" s="17"/>
      <c r="C28" s="52"/>
      <c r="D28" s="52"/>
      <c r="E28" s="52"/>
      <c r="F28" s="52"/>
      <c r="G28" s="52"/>
      <c r="H28" s="52"/>
      <c r="I28" s="17" t="s">
        <v>53</v>
      </c>
      <c r="J28" s="17"/>
      <c r="K28" s="17" t="s">
        <v>54</v>
      </c>
      <c r="L28" s="17"/>
      <c r="M28" s="17"/>
      <c r="N28" s="17"/>
      <c r="O28" s="17"/>
    </row>
    <row r="29" ht="50.1" customHeight="1" spans="1:15">
      <c r="A29" s="17" t="s">
        <v>55</v>
      </c>
      <c r="B29" s="17"/>
      <c r="C29" s="52"/>
      <c r="D29" s="52"/>
      <c r="E29" s="52"/>
      <c r="F29" s="52"/>
      <c r="G29" s="52"/>
      <c r="H29" s="52"/>
      <c r="I29" s="17" t="s">
        <v>56</v>
      </c>
      <c r="J29" s="17"/>
      <c r="K29" s="52"/>
      <c r="L29" s="52"/>
      <c r="M29" s="52"/>
      <c r="N29" s="52"/>
      <c r="O29" s="52"/>
    </row>
    <row r="30" ht="50.1" customHeight="1" spans="1:15">
      <c r="A30" s="17" t="s">
        <v>57</v>
      </c>
      <c r="B30" s="17"/>
      <c r="C30" s="53"/>
      <c r="D30" s="53"/>
      <c r="E30" s="53"/>
      <c r="F30" s="53"/>
      <c r="G30" s="53"/>
      <c r="H30" s="53"/>
      <c r="I30" s="17" t="s">
        <v>58</v>
      </c>
      <c r="J30" s="17"/>
      <c r="K30" s="53"/>
      <c r="L30" s="53"/>
      <c r="M30" s="53"/>
      <c r="N30" s="53"/>
      <c r="O30" s="53"/>
    </row>
    <row r="31" ht="50.1" customHeight="1" spans="1:15">
      <c r="A31" s="17" t="s">
        <v>59</v>
      </c>
      <c r="B31" s="17"/>
      <c r="C31" s="53"/>
      <c r="D31" s="53"/>
      <c r="E31" s="53"/>
      <c r="F31" s="53"/>
      <c r="G31" s="53"/>
      <c r="H31" s="53"/>
      <c r="I31" s="17" t="s">
        <v>60</v>
      </c>
      <c r="J31" s="17"/>
      <c r="K31" s="53"/>
      <c r="L31" s="53"/>
      <c r="M31" s="53"/>
      <c r="N31" s="53"/>
      <c r="O31" s="53"/>
    </row>
    <row r="34" ht="13.5" spans="17:17">
      <c r="Q34"/>
    </row>
    <row r="37" ht="13.5" spans="2:2">
      <c r="B37"/>
    </row>
    <row r="38" ht="13.5" spans="2:2">
      <c r="B38"/>
    </row>
    <row r="77" ht="13.5" spans="3:3">
      <c r="C77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N10:N11"/>
    <mergeCell ref="O10:O11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77"/>
  <sheetViews>
    <sheetView workbookViewId="0">
      <selection activeCell="J9" sqref="J9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9" style="4" customWidth="1"/>
    <col min="5" max="5" width="6.625" style="3" customWidth="1"/>
    <col min="6" max="6" width="9.125" style="4" customWidth="1"/>
    <col min="7" max="7" width="4.75" style="1" customWidth="1"/>
    <col min="8" max="8" width="11" style="4" customWidth="1"/>
    <col min="9" max="9" width="8.75" style="1" customWidth="1"/>
    <col min="10" max="10" width="9.625" style="4" customWidth="1"/>
    <col min="11" max="11" width="10.125" style="1" customWidth="1"/>
    <col min="12" max="12" width="7.5" style="1" customWidth="1"/>
    <col min="13" max="13" width="6" style="1" customWidth="1"/>
    <col min="14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46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>
        <v>9349</v>
      </c>
      <c r="N2" s="58" t="s">
        <v>5</v>
      </c>
      <c r="O2" s="59" t="s">
        <v>6</v>
      </c>
      <c r="Q2" s="59" t="s">
        <v>7</v>
      </c>
      <c r="R2" s="108">
        <v>132</v>
      </c>
      <c r="S2" s="109">
        <v>9347</v>
      </c>
      <c r="T2" s="110" t="s">
        <v>3</v>
      </c>
      <c r="U2" s="111" t="s">
        <v>8</v>
      </c>
      <c r="V2" s="130">
        <v>1450000</v>
      </c>
      <c r="W2" s="131"/>
      <c r="X2" s="131" t="s">
        <v>9</v>
      </c>
      <c r="Y2" s="132" t="s">
        <v>10</v>
      </c>
      <c r="Z2" s="133" t="s">
        <v>11</v>
      </c>
      <c r="AA2" s="133" t="s">
        <v>12</v>
      </c>
      <c r="AB2" s="134" t="s">
        <v>13</v>
      </c>
      <c r="AC2" s="135"/>
      <c r="AD2" s="136" t="s">
        <v>14</v>
      </c>
      <c r="AE2" s="137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</row>
    <row r="3" ht="27.95" customHeight="1" spans="1:33">
      <c r="A3" s="6" t="s">
        <v>15</v>
      </c>
      <c r="B3" s="7"/>
      <c r="C3" s="10">
        <v>1450000</v>
      </c>
      <c r="D3" s="11"/>
      <c r="E3" s="12" t="s">
        <v>16</v>
      </c>
      <c r="F3" s="13" t="s">
        <v>8</v>
      </c>
      <c r="G3" s="14"/>
      <c r="H3" s="15" t="s">
        <v>17</v>
      </c>
      <c r="I3" s="61" t="s">
        <v>18</v>
      </c>
      <c r="J3" s="62"/>
      <c r="K3" s="62"/>
      <c r="L3" s="63"/>
      <c r="M3" s="64" t="s">
        <v>19</v>
      </c>
      <c r="N3" s="17" t="s">
        <v>20</v>
      </c>
      <c r="O3" s="65" t="s">
        <v>21</v>
      </c>
      <c r="Q3" s="108">
        <v>132</v>
      </c>
      <c r="R3" s="108">
        <v>132</v>
      </c>
      <c r="S3" s="108">
        <v>9347</v>
      </c>
      <c r="T3" s="110" t="s">
        <v>3</v>
      </c>
      <c r="U3" s="111" t="s">
        <v>8</v>
      </c>
      <c r="V3" s="130">
        <v>1450000</v>
      </c>
      <c r="W3" s="131"/>
      <c r="X3" s="131" t="s">
        <v>9</v>
      </c>
      <c r="Y3" s="132" t="s">
        <v>10</v>
      </c>
      <c r="Z3" s="133" t="s">
        <v>11</v>
      </c>
      <c r="AA3" s="133" t="s">
        <v>12</v>
      </c>
      <c r="AB3" s="134" t="s">
        <v>13</v>
      </c>
      <c r="AC3" s="135"/>
      <c r="AD3" s="136" t="s">
        <v>14</v>
      </c>
      <c r="AE3" s="137"/>
      <c r="AF3" s="138"/>
      <c r="AG3" s="138"/>
    </row>
    <row r="4" ht="27.95" customHeight="1" spans="1:15">
      <c r="A4" s="6" t="s">
        <v>22</v>
      </c>
      <c r="B4" s="7"/>
      <c r="C4" s="139"/>
      <c r="D4" s="140"/>
      <c r="E4" s="12" t="s">
        <v>23</v>
      </c>
      <c r="F4" s="13"/>
      <c r="G4" s="14"/>
      <c r="H4" s="16"/>
      <c r="I4" s="61"/>
      <c r="J4" s="62"/>
      <c r="K4" s="62"/>
      <c r="L4" s="63"/>
      <c r="M4" s="64" t="s">
        <v>24</v>
      </c>
      <c r="N4" s="12" t="s">
        <v>25</v>
      </c>
      <c r="O4" s="67" t="s">
        <v>12</v>
      </c>
    </row>
    <row r="5" ht="27.95" customHeight="1" spans="1:17">
      <c r="A5" s="17" t="s">
        <v>26</v>
      </c>
      <c r="B5" s="17" t="s">
        <v>27</v>
      </c>
      <c r="C5" s="17"/>
      <c r="D5" s="17"/>
      <c r="E5" s="17" t="s">
        <v>28</v>
      </c>
      <c r="F5" s="17"/>
      <c r="G5" s="17" t="s">
        <v>29</v>
      </c>
      <c r="H5" s="17"/>
      <c r="I5" s="17" t="s">
        <v>30</v>
      </c>
      <c r="J5" s="17" t="s">
        <v>31</v>
      </c>
      <c r="K5" s="17"/>
      <c r="L5" s="17" t="s">
        <v>32</v>
      </c>
      <c r="M5" s="17"/>
      <c r="N5" s="12" t="s">
        <v>33</v>
      </c>
      <c r="O5" s="12"/>
      <c r="Q5"/>
    </row>
    <row r="6" ht="27.95" customHeight="1" spans="1:15">
      <c r="A6" s="17"/>
      <c r="B6" s="18" t="s">
        <v>34</v>
      </c>
      <c r="C6" s="17" t="s">
        <v>35</v>
      </c>
      <c r="D6" s="12" t="s">
        <v>36</v>
      </c>
      <c r="E6" s="18" t="s">
        <v>34</v>
      </c>
      <c r="F6" s="12" t="s">
        <v>36</v>
      </c>
      <c r="G6" s="17" t="s">
        <v>37</v>
      </c>
      <c r="H6" s="12" t="s">
        <v>36</v>
      </c>
      <c r="I6" s="58" t="s">
        <v>36</v>
      </c>
      <c r="J6" s="12" t="s">
        <v>36</v>
      </c>
      <c r="K6" s="17" t="s">
        <v>38</v>
      </c>
      <c r="L6" s="17" t="s">
        <v>36</v>
      </c>
      <c r="M6" s="17" t="s">
        <v>38</v>
      </c>
      <c r="N6" s="12" t="s">
        <v>39</v>
      </c>
      <c r="O6" s="12" t="s">
        <v>36</v>
      </c>
    </row>
    <row r="7" s="2" customFormat="1" ht="48" customHeight="1" spans="1:17">
      <c r="A7" s="19">
        <v>1</v>
      </c>
      <c r="B7" s="20">
        <v>43263</v>
      </c>
      <c r="C7" s="21" t="s">
        <v>40</v>
      </c>
      <c r="D7" s="22">
        <v>482428</v>
      </c>
      <c r="E7" s="23">
        <v>43265</v>
      </c>
      <c r="F7" s="22">
        <v>482428</v>
      </c>
      <c r="G7" s="24">
        <v>0.015</v>
      </c>
      <c r="H7" s="25">
        <f>ROUNDUP(D7*G7,0)</f>
        <v>7237</v>
      </c>
      <c r="I7" s="25">
        <v>2686</v>
      </c>
      <c r="J7" s="70">
        <v>500</v>
      </c>
      <c r="K7" s="71" t="s">
        <v>41</v>
      </c>
      <c r="L7" s="72"/>
      <c r="M7" s="12"/>
      <c r="N7" s="73" t="s">
        <v>42</v>
      </c>
      <c r="O7" s="25">
        <v>400469.22</v>
      </c>
      <c r="Q7" s="113"/>
    </row>
    <row r="8" s="2" customFormat="1" ht="25" customHeight="1" spans="1:15">
      <c r="A8" s="19"/>
      <c r="B8" s="26"/>
      <c r="C8" s="21"/>
      <c r="D8" s="27"/>
      <c r="E8" s="23"/>
      <c r="F8" s="27"/>
      <c r="G8" s="28"/>
      <c r="H8" s="25"/>
      <c r="I8" s="25"/>
      <c r="J8" s="70"/>
      <c r="K8" s="71"/>
      <c r="L8" s="70"/>
      <c r="M8" s="12"/>
      <c r="N8" s="71" t="s">
        <v>43</v>
      </c>
      <c r="O8" s="22">
        <f>D7-H7-I7-J7-O7</f>
        <v>71535.78</v>
      </c>
    </row>
    <row r="9" ht="20.1" customHeight="1" spans="1:15">
      <c r="A9" s="19"/>
      <c r="B9" s="29"/>
      <c r="C9" s="21"/>
      <c r="D9" s="27"/>
      <c r="E9" s="23"/>
      <c r="F9" s="27"/>
      <c r="G9" s="28"/>
      <c r="H9" s="25"/>
      <c r="I9" s="25"/>
      <c r="J9" s="70"/>
      <c r="K9" s="76"/>
      <c r="L9" s="70"/>
      <c r="M9" s="77"/>
      <c r="N9" s="71"/>
      <c r="O9" s="37"/>
    </row>
    <row r="10" ht="28" customHeight="1" spans="1:15">
      <c r="A10" s="19">
        <v>2</v>
      </c>
      <c r="B10" s="20">
        <v>43362</v>
      </c>
      <c r="C10" s="21" t="s">
        <v>40</v>
      </c>
      <c r="D10" s="22">
        <v>200000</v>
      </c>
      <c r="E10" s="23">
        <v>43346</v>
      </c>
      <c r="F10" s="22">
        <v>233482.5</v>
      </c>
      <c r="G10" s="24">
        <v>0.015</v>
      </c>
      <c r="H10" s="25">
        <f>ROUNDUP(D10*G10,0)</f>
        <v>3000</v>
      </c>
      <c r="I10" s="25">
        <v>4647</v>
      </c>
      <c r="J10" s="70">
        <v>0</v>
      </c>
      <c r="K10" s="71"/>
      <c r="L10" s="188">
        <v>4200</v>
      </c>
      <c r="M10" s="189" t="s">
        <v>61</v>
      </c>
      <c r="N10" s="81" t="s">
        <v>42</v>
      </c>
      <c r="O10" s="82">
        <f>D10-H10-I10-J10-L10-L11</f>
        <v>186153</v>
      </c>
    </row>
    <row r="11" ht="23" customHeight="1" spans="1:17">
      <c r="A11" s="19"/>
      <c r="B11" s="26"/>
      <c r="C11" s="21"/>
      <c r="D11" s="27"/>
      <c r="E11" s="23"/>
      <c r="F11" s="27"/>
      <c r="G11" s="30" t="s">
        <v>62</v>
      </c>
      <c r="H11" s="25"/>
      <c r="I11" s="25"/>
      <c r="J11" s="70"/>
      <c r="K11" s="71"/>
      <c r="L11" s="84">
        <v>2000</v>
      </c>
      <c r="M11" s="77" t="s">
        <v>63</v>
      </c>
      <c r="N11" s="85"/>
      <c r="O11" s="86"/>
      <c r="Q11"/>
    </row>
    <row r="12" ht="20.1" customHeight="1" spans="1:15">
      <c r="A12" s="19"/>
      <c r="B12" s="29" t="s">
        <v>1</v>
      </c>
      <c r="C12" s="21"/>
      <c r="D12" s="27"/>
      <c r="E12" s="23"/>
      <c r="F12" s="27"/>
      <c r="G12" s="28"/>
      <c r="H12" s="25"/>
      <c r="I12" s="25"/>
      <c r="J12" s="70"/>
      <c r="K12" s="76"/>
      <c r="L12" s="70"/>
      <c r="M12" s="77"/>
      <c r="N12" s="71"/>
      <c r="O12" s="37"/>
    </row>
    <row r="13" ht="27" customHeight="1" spans="1:15">
      <c r="A13" s="31">
        <v>3</v>
      </c>
      <c r="B13" s="39">
        <v>43385</v>
      </c>
      <c r="C13" s="33" t="s">
        <v>40</v>
      </c>
      <c r="D13" s="40">
        <v>33482</v>
      </c>
      <c r="E13" s="35"/>
      <c r="F13" s="40"/>
      <c r="G13" s="41">
        <v>0.015</v>
      </c>
      <c r="H13" s="37">
        <f>ROUNDUP(D13*G13,0)</f>
        <v>503</v>
      </c>
      <c r="I13" s="37">
        <v>0</v>
      </c>
      <c r="J13" s="87">
        <v>0</v>
      </c>
      <c r="K13" s="76"/>
      <c r="L13" s="188">
        <v>-4200</v>
      </c>
      <c r="M13" s="189" t="s">
        <v>64</v>
      </c>
      <c r="N13" s="103" t="s">
        <v>42</v>
      </c>
      <c r="O13" s="190">
        <f>D13-H13-I13-J13-L13-L14</f>
        <v>36844</v>
      </c>
    </row>
    <row r="14" ht="27" customHeight="1" spans="1:15">
      <c r="A14" s="31"/>
      <c r="B14" s="32"/>
      <c r="C14" s="33"/>
      <c r="D14" s="34"/>
      <c r="E14" s="35"/>
      <c r="F14" s="34"/>
      <c r="G14" s="36"/>
      <c r="H14" s="37"/>
      <c r="I14" s="37"/>
      <c r="J14" s="87"/>
      <c r="K14" s="76"/>
      <c r="L14" s="84">
        <v>335</v>
      </c>
      <c r="M14" s="77" t="s">
        <v>63</v>
      </c>
      <c r="N14" s="191"/>
      <c r="O14" s="192"/>
    </row>
    <row r="15" ht="20.1" customHeight="1" spans="1:15">
      <c r="A15" s="19"/>
      <c r="B15" s="26"/>
      <c r="C15" s="21"/>
      <c r="D15" s="27"/>
      <c r="E15" s="23"/>
      <c r="F15" s="27"/>
      <c r="G15" s="28"/>
      <c r="H15" s="25"/>
      <c r="I15" s="25"/>
      <c r="J15" s="70"/>
      <c r="K15" s="71"/>
      <c r="L15" s="70"/>
      <c r="M15" s="71"/>
      <c r="N15" s="71"/>
      <c r="O15" s="25"/>
    </row>
    <row r="16" ht="20.1" customHeight="1" spans="1:15">
      <c r="A16" s="19"/>
      <c r="B16" s="26"/>
      <c r="C16" s="21"/>
      <c r="D16" s="27"/>
      <c r="E16" s="23"/>
      <c r="F16" s="27"/>
      <c r="G16" s="28"/>
      <c r="H16" s="25"/>
      <c r="I16" s="25"/>
      <c r="J16" s="70"/>
      <c r="K16" s="71"/>
      <c r="L16" s="70"/>
      <c r="M16" s="71"/>
      <c r="N16" s="71"/>
      <c r="O16" s="25"/>
    </row>
    <row r="17" ht="20.1" customHeight="1" spans="1:15">
      <c r="A17" s="19"/>
      <c r="B17" s="26"/>
      <c r="C17" s="21"/>
      <c r="D17" s="27"/>
      <c r="E17" s="23"/>
      <c r="F17" s="27"/>
      <c r="G17" s="28"/>
      <c r="H17" s="25"/>
      <c r="I17" s="25"/>
      <c r="J17" s="70"/>
      <c r="K17" s="71"/>
      <c r="L17" s="70"/>
      <c r="M17" s="71"/>
      <c r="N17" s="71"/>
      <c r="O17" s="25"/>
    </row>
    <row r="18" ht="20.1" customHeight="1" spans="1:15">
      <c r="A18" s="19"/>
      <c r="B18" s="26"/>
      <c r="C18" s="21"/>
      <c r="D18" s="27"/>
      <c r="E18" s="23"/>
      <c r="F18" s="27"/>
      <c r="G18" s="28"/>
      <c r="H18" s="25"/>
      <c r="I18" s="25"/>
      <c r="J18" s="70"/>
      <c r="K18" s="71"/>
      <c r="L18" s="70"/>
      <c r="M18" s="71"/>
      <c r="N18" s="71"/>
      <c r="O18" s="25"/>
    </row>
    <row r="19" ht="20.1" customHeight="1" spans="1:15">
      <c r="A19" s="19"/>
      <c r="B19" s="26"/>
      <c r="C19" s="21"/>
      <c r="D19" s="27"/>
      <c r="E19" s="23"/>
      <c r="F19" s="27"/>
      <c r="G19" s="28"/>
      <c r="H19" s="25"/>
      <c r="I19" s="25"/>
      <c r="J19" s="70"/>
      <c r="K19" s="71"/>
      <c r="L19" s="70"/>
      <c r="M19" s="71"/>
      <c r="N19" s="71"/>
      <c r="O19" s="25"/>
    </row>
    <row r="20" ht="20.1" customHeight="1" spans="1:15">
      <c r="A20" s="19"/>
      <c r="B20" s="26"/>
      <c r="C20" s="21"/>
      <c r="D20" s="27"/>
      <c r="E20" s="23"/>
      <c r="F20" s="27"/>
      <c r="G20" s="28"/>
      <c r="H20" s="25"/>
      <c r="I20" s="25"/>
      <c r="J20" s="70"/>
      <c r="K20" s="71"/>
      <c r="L20" s="70"/>
      <c r="M20" s="71"/>
      <c r="N20" s="71"/>
      <c r="O20" s="25"/>
    </row>
    <row r="21" ht="20.1" customHeight="1" spans="1:15">
      <c r="A21" s="19"/>
      <c r="B21" s="26"/>
      <c r="C21" s="21"/>
      <c r="D21" s="27"/>
      <c r="E21" s="23"/>
      <c r="F21" s="27"/>
      <c r="G21" s="28"/>
      <c r="H21" s="25"/>
      <c r="I21" s="25"/>
      <c r="J21" s="70"/>
      <c r="K21" s="71"/>
      <c r="L21" s="70"/>
      <c r="M21" s="71"/>
      <c r="N21" s="71"/>
      <c r="O21" s="25"/>
    </row>
    <row r="22" ht="20.1" customHeight="1" spans="1:15">
      <c r="A22" s="19"/>
      <c r="B22" s="26"/>
      <c r="C22" s="21"/>
      <c r="D22" s="27"/>
      <c r="E22" s="23"/>
      <c r="F22" s="27"/>
      <c r="G22" s="28"/>
      <c r="H22" s="25"/>
      <c r="I22" s="25"/>
      <c r="J22" s="70"/>
      <c r="K22" s="71"/>
      <c r="L22" s="70"/>
      <c r="M22" s="71"/>
      <c r="N22" s="71"/>
      <c r="O22" s="25"/>
    </row>
    <row r="23" ht="20.1" customHeight="1" spans="1:15">
      <c r="A23" s="19"/>
      <c r="B23" s="26"/>
      <c r="C23" s="21"/>
      <c r="D23" s="27"/>
      <c r="E23" s="23"/>
      <c r="F23" s="27"/>
      <c r="G23" s="28"/>
      <c r="H23" s="25"/>
      <c r="I23" s="25"/>
      <c r="J23" s="70"/>
      <c r="K23" s="71"/>
      <c r="L23" s="70"/>
      <c r="M23" s="71"/>
      <c r="N23" s="71"/>
      <c r="O23" s="25"/>
    </row>
    <row r="24" ht="20.1" customHeight="1" spans="1:15">
      <c r="A24" s="19"/>
      <c r="B24" s="26"/>
      <c r="C24" s="21"/>
      <c r="D24" s="27"/>
      <c r="E24" s="23"/>
      <c r="F24" s="27"/>
      <c r="G24" s="28"/>
      <c r="H24" s="25"/>
      <c r="I24" s="25"/>
      <c r="J24" s="70"/>
      <c r="K24" s="71"/>
      <c r="L24" s="70"/>
      <c r="M24" s="71"/>
      <c r="N24" s="71"/>
      <c r="O24" s="25"/>
    </row>
    <row r="25" ht="30" customHeight="1" spans="1:15">
      <c r="A25" s="17" t="s">
        <v>44</v>
      </c>
      <c r="B25" s="17"/>
      <c r="C25" s="46" t="s">
        <v>45</v>
      </c>
      <c r="D25" s="186">
        <f t="shared" ref="D25:J25" si="0">SUM(D7:D24)</f>
        <v>715910</v>
      </c>
      <c r="E25" s="46" t="s">
        <v>45</v>
      </c>
      <c r="F25" s="186">
        <f t="shared" si="0"/>
        <v>715910.5</v>
      </c>
      <c r="G25" s="46" t="s">
        <v>45</v>
      </c>
      <c r="H25" s="186">
        <f t="shared" si="0"/>
        <v>10740</v>
      </c>
      <c r="I25" s="186">
        <f t="shared" si="0"/>
        <v>7333</v>
      </c>
      <c r="J25" s="186">
        <f t="shared" si="0"/>
        <v>500</v>
      </c>
      <c r="K25" s="46" t="s">
        <v>45</v>
      </c>
      <c r="L25" s="186">
        <f>SUM(L7:L24)</f>
        <v>2335</v>
      </c>
      <c r="M25" s="46" t="s">
        <v>45</v>
      </c>
      <c r="N25" s="46" t="s">
        <v>45</v>
      </c>
      <c r="O25" s="186">
        <f>SUM(O7:O24)</f>
        <v>695002</v>
      </c>
    </row>
    <row r="26" ht="30" customHeight="1" spans="1:15">
      <c r="A26" s="17" t="s">
        <v>46</v>
      </c>
      <c r="B26" s="17"/>
      <c r="C26" s="17" t="s">
        <v>47</v>
      </c>
      <c r="D26" s="17"/>
      <c r="E26" s="49">
        <f>E27+L26</f>
        <v>36844</v>
      </c>
      <c r="F26" s="49"/>
      <c r="G26" s="49"/>
      <c r="H26" s="49"/>
      <c r="I26" s="17" t="s">
        <v>48</v>
      </c>
      <c r="J26" s="17"/>
      <c r="K26" s="17" t="s">
        <v>49</v>
      </c>
      <c r="L26" s="49">
        <v>0</v>
      </c>
      <c r="M26" s="49"/>
      <c r="N26" s="49"/>
      <c r="O26" s="49"/>
    </row>
    <row r="27" ht="30" customHeight="1" spans="1:15">
      <c r="A27" s="17"/>
      <c r="B27" s="17"/>
      <c r="C27" s="17" t="s">
        <v>50</v>
      </c>
      <c r="D27" s="17"/>
      <c r="E27" s="168">
        <f>O13</f>
        <v>36844</v>
      </c>
      <c r="F27" s="168"/>
      <c r="G27" s="168"/>
      <c r="H27" s="168"/>
      <c r="I27" s="17"/>
      <c r="J27" s="17"/>
      <c r="K27" s="17" t="s">
        <v>51</v>
      </c>
      <c r="L27" s="4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48"/>
      <c r="N27" s="48"/>
      <c r="O27" s="48"/>
    </row>
    <row r="28" ht="50.1" customHeight="1" spans="1:15">
      <c r="A28" s="17" t="s">
        <v>52</v>
      </c>
      <c r="B28" s="17"/>
      <c r="C28" s="52"/>
      <c r="D28" s="52"/>
      <c r="E28" s="52"/>
      <c r="F28" s="52"/>
      <c r="G28" s="52"/>
      <c r="H28" s="52"/>
      <c r="I28" s="17" t="s">
        <v>53</v>
      </c>
      <c r="J28" s="17"/>
      <c r="K28" s="17" t="s">
        <v>54</v>
      </c>
      <c r="L28" s="17"/>
      <c r="M28" s="17"/>
      <c r="N28" s="17"/>
      <c r="O28" s="17"/>
    </row>
    <row r="29" ht="50.1" customHeight="1" spans="1:15">
      <c r="A29" s="17" t="s">
        <v>55</v>
      </c>
      <c r="B29" s="17"/>
      <c r="C29" s="52"/>
      <c r="D29" s="52"/>
      <c r="E29" s="52"/>
      <c r="F29" s="52"/>
      <c r="G29" s="52"/>
      <c r="H29" s="52"/>
      <c r="I29" s="17" t="s">
        <v>56</v>
      </c>
      <c r="J29" s="17"/>
      <c r="K29" s="52"/>
      <c r="L29" s="52"/>
      <c r="M29" s="52"/>
      <c r="N29" s="52"/>
      <c r="O29" s="52"/>
    </row>
    <row r="30" ht="50.1" customHeight="1" spans="1:15">
      <c r="A30" s="17" t="s">
        <v>57</v>
      </c>
      <c r="B30" s="17"/>
      <c r="C30" s="53"/>
      <c r="D30" s="53"/>
      <c r="E30" s="53"/>
      <c r="F30" s="53"/>
      <c r="G30" s="53"/>
      <c r="H30" s="53"/>
      <c r="I30" s="17" t="s">
        <v>58</v>
      </c>
      <c r="J30" s="17"/>
      <c r="K30" s="53"/>
      <c r="L30" s="53"/>
      <c r="M30" s="53"/>
      <c r="N30" s="53"/>
      <c r="O30" s="53"/>
    </row>
    <row r="31" ht="50.1" customHeight="1" spans="1:15">
      <c r="A31" s="17" t="s">
        <v>59</v>
      </c>
      <c r="B31" s="17"/>
      <c r="C31" s="53"/>
      <c r="D31" s="53"/>
      <c r="E31" s="53"/>
      <c r="F31" s="53"/>
      <c r="G31" s="53"/>
      <c r="H31" s="53"/>
      <c r="I31" s="17" t="s">
        <v>60</v>
      </c>
      <c r="J31" s="17"/>
      <c r="K31" s="53"/>
      <c r="L31" s="53"/>
      <c r="M31" s="53"/>
      <c r="N31" s="53"/>
      <c r="O31" s="53"/>
    </row>
    <row r="34" ht="13.5" spans="17:17">
      <c r="Q34"/>
    </row>
    <row r="37" ht="13.5" spans="2:2">
      <c r="B37"/>
    </row>
    <row r="38" ht="13.5" spans="2:2">
      <c r="B38"/>
    </row>
    <row r="77" ht="13.5" spans="3:3">
      <c r="C77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N10:N11"/>
    <mergeCell ref="N13:N14"/>
    <mergeCell ref="O10:O11"/>
    <mergeCell ref="O13:O1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77"/>
  <sheetViews>
    <sheetView workbookViewId="0">
      <selection activeCell="H21" sqref="H21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9" style="4" customWidth="1"/>
    <col min="5" max="5" width="6.625" style="3" customWidth="1"/>
    <col min="6" max="6" width="9.125" style="4" customWidth="1"/>
    <col min="7" max="7" width="4.75" style="1" customWidth="1"/>
    <col min="8" max="8" width="11" style="4" customWidth="1"/>
    <col min="9" max="9" width="8.75" style="1" customWidth="1"/>
    <col min="10" max="10" width="9.625" style="4" customWidth="1"/>
    <col min="11" max="11" width="10.125" style="1" customWidth="1"/>
    <col min="12" max="12" width="7.5" style="1" customWidth="1"/>
    <col min="13" max="13" width="6" style="1" customWidth="1"/>
    <col min="14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46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>
        <v>9349</v>
      </c>
      <c r="N2" s="58" t="s">
        <v>5</v>
      </c>
      <c r="O2" s="59" t="s">
        <v>6</v>
      </c>
      <c r="Q2" s="59" t="s">
        <v>7</v>
      </c>
      <c r="R2" s="108">
        <v>132</v>
      </c>
      <c r="S2" s="109">
        <v>9347</v>
      </c>
      <c r="T2" s="110" t="s">
        <v>3</v>
      </c>
      <c r="U2" s="111" t="s">
        <v>8</v>
      </c>
      <c r="V2" s="130">
        <v>1450000</v>
      </c>
      <c r="W2" s="131"/>
      <c r="X2" s="131" t="s">
        <v>9</v>
      </c>
      <c r="Y2" s="132" t="s">
        <v>10</v>
      </c>
      <c r="Z2" s="133" t="s">
        <v>11</v>
      </c>
      <c r="AA2" s="133" t="s">
        <v>12</v>
      </c>
      <c r="AB2" s="134" t="s">
        <v>13</v>
      </c>
      <c r="AC2" s="135"/>
      <c r="AD2" s="136" t="s">
        <v>14</v>
      </c>
      <c r="AE2" s="137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</row>
    <row r="3" ht="27.95" customHeight="1" spans="1:33">
      <c r="A3" s="6" t="s">
        <v>15</v>
      </c>
      <c r="B3" s="7"/>
      <c r="C3" s="10">
        <v>1450000</v>
      </c>
      <c r="D3" s="11"/>
      <c r="E3" s="12" t="s">
        <v>16</v>
      </c>
      <c r="F3" s="13" t="s">
        <v>8</v>
      </c>
      <c r="G3" s="14"/>
      <c r="H3" s="15" t="s">
        <v>17</v>
      </c>
      <c r="I3" s="61" t="s">
        <v>18</v>
      </c>
      <c r="J3" s="62"/>
      <c r="K3" s="62"/>
      <c r="L3" s="63"/>
      <c r="M3" s="64" t="s">
        <v>19</v>
      </c>
      <c r="N3" s="17" t="s">
        <v>20</v>
      </c>
      <c r="O3" s="65" t="s">
        <v>21</v>
      </c>
      <c r="Q3" s="108">
        <v>132</v>
      </c>
      <c r="R3" s="108">
        <v>132</v>
      </c>
      <c r="S3" s="108">
        <v>9347</v>
      </c>
      <c r="T3" s="110" t="s">
        <v>3</v>
      </c>
      <c r="U3" s="111" t="s">
        <v>8</v>
      </c>
      <c r="V3" s="130">
        <v>1450000</v>
      </c>
      <c r="W3" s="131"/>
      <c r="X3" s="131" t="s">
        <v>9</v>
      </c>
      <c r="Y3" s="132" t="s">
        <v>10</v>
      </c>
      <c r="Z3" s="133" t="s">
        <v>11</v>
      </c>
      <c r="AA3" s="133" t="s">
        <v>12</v>
      </c>
      <c r="AB3" s="134" t="s">
        <v>13</v>
      </c>
      <c r="AC3" s="135"/>
      <c r="AD3" s="136" t="s">
        <v>14</v>
      </c>
      <c r="AE3" s="137"/>
      <c r="AF3" s="138"/>
      <c r="AG3" s="138"/>
    </row>
    <row r="4" ht="27.95" customHeight="1" spans="1:15">
      <c r="A4" s="6" t="s">
        <v>22</v>
      </c>
      <c r="B4" s="7"/>
      <c r="C4" s="139"/>
      <c r="D4" s="140"/>
      <c r="E4" s="12" t="s">
        <v>23</v>
      </c>
      <c r="F4" s="13"/>
      <c r="G4" s="14"/>
      <c r="H4" s="16"/>
      <c r="I4" s="61"/>
      <c r="J4" s="62"/>
      <c r="K4" s="62"/>
      <c r="L4" s="63"/>
      <c r="M4" s="64" t="s">
        <v>24</v>
      </c>
      <c r="N4" s="12" t="s">
        <v>25</v>
      </c>
      <c r="O4" s="67" t="s">
        <v>12</v>
      </c>
    </row>
    <row r="5" ht="27.95" customHeight="1" spans="1:17">
      <c r="A5" s="17" t="s">
        <v>26</v>
      </c>
      <c r="B5" s="17" t="s">
        <v>27</v>
      </c>
      <c r="C5" s="17"/>
      <c r="D5" s="17"/>
      <c r="E5" s="17" t="s">
        <v>28</v>
      </c>
      <c r="F5" s="17"/>
      <c r="G5" s="17" t="s">
        <v>29</v>
      </c>
      <c r="H5" s="17"/>
      <c r="I5" s="17" t="s">
        <v>30</v>
      </c>
      <c r="J5" s="17" t="s">
        <v>31</v>
      </c>
      <c r="K5" s="17"/>
      <c r="L5" s="17" t="s">
        <v>32</v>
      </c>
      <c r="M5" s="17"/>
      <c r="N5" s="12" t="s">
        <v>33</v>
      </c>
      <c r="O5" s="12"/>
      <c r="Q5"/>
    </row>
    <row r="6" ht="27.95" customHeight="1" spans="1:15">
      <c r="A6" s="17"/>
      <c r="B6" s="18" t="s">
        <v>34</v>
      </c>
      <c r="C6" s="17" t="s">
        <v>35</v>
      </c>
      <c r="D6" s="12" t="s">
        <v>36</v>
      </c>
      <c r="E6" s="18" t="s">
        <v>34</v>
      </c>
      <c r="F6" s="12" t="s">
        <v>36</v>
      </c>
      <c r="G6" s="17" t="s">
        <v>37</v>
      </c>
      <c r="H6" s="12" t="s">
        <v>36</v>
      </c>
      <c r="I6" s="58" t="s">
        <v>36</v>
      </c>
      <c r="J6" s="12" t="s">
        <v>36</v>
      </c>
      <c r="K6" s="17" t="s">
        <v>38</v>
      </c>
      <c r="L6" s="17" t="s">
        <v>36</v>
      </c>
      <c r="M6" s="17" t="s">
        <v>38</v>
      </c>
      <c r="N6" s="12" t="s">
        <v>39</v>
      </c>
      <c r="O6" s="12" t="s">
        <v>36</v>
      </c>
    </row>
    <row r="7" s="2" customFormat="1" ht="48" customHeight="1" spans="1:17">
      <c r="A7" s="19">
        <v>1</v>
      </c>
      <c r="B7" s="20">
        <v>43263</v>
      </c>
      <c r="C7" s="21" t="s">
        <v>40</v>
      </c>
      <c r="D7" s="22">
        <v>482428</v>
      </c>
      <c r="E7" s="23">
        <v>43265</v>
      </c>
      <c r="F7" s="22">
        <v>482428</v>
      </c>
      <c r="G7" s="24">
        <v>0.015</v>
      </c>
      <c r="H7" s="25">
        <f>ROUNDUP(D7*G7,0)</f>
        <v>7237</v>
      </c>
      <c r="I7" s="25">
        <v>2686</v>
      </c>
      <c r="J7" s="70">
        <v>500</v>
      </c>
      <c r="K7" s="71" t="s">
        <v>41</v>
      </c>
      <c r="L7" s="72"/>
      <c r="M7" s="12"/>
      <c r="N7" s="73" t="s">
        <v>42</v>
      </c>
      <c r="O7" s="25">
        <v>400469.22</v>
      </c>
      <c r="Q7" s="113"/>
    </row>
    <row r="8" s="2" customFormat="1" ht="25" customHeight="1" spans="1:15">
      <c r="A8" s="19"/>
      <c r="B8" s="26"/>
      <c r="C8" s="21"/>
      <c r="D8" s="27"/>
      <c r="E8" s="23"/>
      <c r="F8" s="27"/>
      <c r="G8" s="28"/>
      <c r="H8" s="25"/>
      <c r="I8" s="25"/>
      <c r="J8" s="70"/>
      <c r="K8" s="71"/>
      <c r="L8" s="70"/>
      <c r="M8" s="12"/>
      <c r="N8" s="71" t="s">
        <v>43</v>
      </c>
      <c r="O8" s="22">
        <f>D7-H7-I7-J7-O7</f>
        <v>71535.78</v>
      </c>
    </row>
    <row r="9" ht="20.1" customHeight="1" spans="1:15">
      <c r="A9" s="19"/>
      <c r="B9" s="29"/>
      <c r="C9" s="21"/>
      <c r="D9" s="27"/>
      <c r="E9" s="23"/>
      <c r="F9" s="27"/>
      <c r="G9" s="28"/>
      <c r="H9" s="25"/>
      <c r="I9" s="25"/>
      <c r="J9" s="70"/>
      <c r="K9" s="76"/>
      <c r="L9" s="70"/>
      <c r="M9" s="77"/>
      <c r="N9" s="71"/>
      <c r="O9" s="37"/>
    </row>
    <row r="10" ht="28" customHeight="1" spans="1:15">
      <c r="A10" s="19">
        <v>2</v>
      </c>
      <c r="B10" s="20">
        <v>43362</v>
      </c>
      <c r="C10" s="21" t="s">
        <v>40</v>
      </c>
      <c r="D10" s="22">
        <v>200000</v>
      </c>
      <c r="E10" s="23">
        <v>43346</v>
      </c>
      <c r="F10" s="22">
        <v>233482.5</v>
      </c>
      <c r="G10" s="24">
        <v>0.015</v>
      </c>
      <c r="H10" s="25">
        <f>ROUNDUP(D10*G10,0)</f>
        <v>3000</v>
      </c>
      <c r="I10" s="25">
        <v>4647</v>
      </c>
      <c r="J10" s="70">
        <v>0</v>
      </c>
      <c r="K10" s="71"/>
      <c r="L10" s="79">
        <v>4200</v>
      </c>
      <c r="M10" s="80" t="s">
        <v>61</v>
      </c>
      <c r="N10" s="81" t="s">
        <v>42</v>
      </c>
      <c r="O10" s="82">
        <f>D10-H10-I10-J10-L10-L11</f>
        <v>186153</v>
      </c>
    </row>
    <row r="11" ht="23" customHeight="1" spans="1:17">
      <c r="A11" s="19"/>
      <c r="B11" s="26"/>
      <c r="C11" s="21"/>
      <c r="D11" s="27"/>
      <c r="E11" s="23"/>
      <c r="F11" s="27"/>
      <c r="G11" s="30" t="s">
        <v>62</v>
      </c>
      <c r="H11" s="25"/>
      <c r="I11" s="25"/>
      <c r="J11" s="70"/>
      <c r="K11" s="71"/>
      <c r="L11" s="84">
        <v>2000</v>
      </c>
      <c r="M11" s="77" t="s">
        <v>63</v>
      </c>
      <c r="N11" s="85"/>
      <c r="O11" s="86"/>
      <c r="Q11"/>
    </row>
    <row r="12" ht="20.1" customHeight="1" spans="1:15">
      <c r="A12" s="19"/>
      <c r="B12" s="29"/>
      <c r="C12" s="21"/>
      <c r="D12" s="27"/>
      <c r="E12" s="23"/>
      <c r="F12" s="27"/>
      <c r="G12" s="28"/>
      <c r="H12" s="25"/>
      <c r="I12" s="25"/>
      <c r="J12" s="70"/>
      <c r="K12" s="76"/>
      <c r="L12" s="70"/>
      <c r="M12" s="77"/>
      <c r="N12" s="71"/>
      <c r="O12" s="37"/>
    </row>
    <row r="13" ht="27" customHeight="1" spans="1:15">
      <c r="A13" s="19">
        <v>3</v>
      </c>
      <c r="B13" s="20">
        <v>43385</v>
      </c>
      <c r="C13" s="21" t="s">
        <v>40</v>
      </c>
      <c r="D13" s="22">
        <v>33482</v>
      </c>
      <c r="E13" s="23"/>
      <c r="F13" s="22"/>
      <c r="G13" s="24">
        <v>0.015</v>
      </c>
      <c r="H13" s="25">
        <f>ROUNDUP(D13*G13,0)</f>
        <v>503</v>
      </c>
      <c r="I13" s="25">
        <v>0</v>
      </c>
      <c r="J13" s="70">
        <v>0</v>
      </c>
      <c r="K13" s="76"/>
      <c r="L13" s="79">
        <v>-4200</v>
      </c>
      <c r="M13" s="80" t="s">
        <v>64</v>
      </c>
      <c r="N13" s="81" t="s">
        <v>42</v>
      </c>
      <c r="O13" s="82">
        <f>D13-H13-I13-J13-L13-L14</f>
        <v>36844</v>
      </c>
    </row>
    <row r="14" ht="27" customHeight="1" spans="1:15">
      <c r="A14" s="31"/>
      <c r="B14" s="32"/>
      <c r="C14" s="33"/>
      <c r="D14" s="34"/>
      <c r="E14" s="35"/>
      <c r="F14" s="34"/>
      <c r="G14" s="36"/>
      <c r="H14" s="37"/>
      <c r="I14" s="37"/>
      <c r="J14" s="87"/>
      <c r="K14" s="76"/>
      <c r="L14" s="84">
        <v>335</v>
      </c>
      <c r="M14" s="77" t="s">
        <v>63</v>
      </c>
      <c r="N14" s="85"/>
      <c r="O14" s="86"/>
    </row>
    <row r="15" ht="20.1" customHeight="1" spans="1:15">
      <c r="A15" s="19"/>
      <c r="B15" s="29" t="s">
        <v>1</v>
      </c>
      <c r="C15" s="21"/>
      <c r="D15" s="27"/>
      <c r="E15" s="23"/>
      <c r="F15" s="27"/>
      <c r="G15" s="28"/>
      <c r="H15" s="25"/>
      <c r="I15" s="25"/>
      <c r="J15" s="70"/>
      <c r="K15" s="76"/>
      <c r="L15" s="70"/>
      <c r="M15" s="77"/>
      <c r="N15" s="71"/>
      <c r="O15" s="37"/>
    </row>
    <row r="16" ht="40" customHeight="1" spans="1:15">
      <c r="A16" s="31">
        <v>4</v>
      </c>
      <c r="B16" s="39">
        <v>43458</v>
      </c>
      <c r="C16" s="33" t="s">
        <v>40</v>
      </c>
      <c r="D16" s="40">
        <v>290900</v>
      </c>
      <c r="E16" s="35">
        <v>43455</v>
      </c>
      <c r="F16" s="40">
        <v>393950</v>
      </c>
      <c r="G16" s="41">
        <v>0.015</v>
      </c>
      <c r="H16" s="37">
        <f>ROUNDUP(D16*G16,0)</f>
        <v>4364</v>
      </c>
      <c r="I16" s="37">
        <v>685</v>
      </c>
      <c r="J16" s="87">
        <v>500</v>
      </c>
      <c r="K16" s="76" t="s">
        <v>65</v>
      </c>
      <c r="L16" s="84">
        <f>D16*0.01</f>
        <v>2909</v>
      </c>
      <c r="M16" s="77" t="s">
        <v>63</v>
      </c>
      <c r="N16" s="187" t="s">
        <v>42</v>
      </c>
      <c r="O16" s="143">
        <f>D16-H16-I16-J16-L16-L17</f>
        <v>282442</v>
      </c>
    </row>
    <row r="17" ht="20.1" customHeight="1" spans="1:15">
      <c r="A17" s="31"/>
      <c r="B17" s="32"/>
      <c r="C17" s="33"/>
      <c r="D17" s="34"/>
      <c r="E17" s="35"/>
      <c r="F17" s="34"/>
      <c r="G17" s="36"/>
      <c r="H17" s="37"/>
      <c r="I17" s="37"/>
      <c r="J17" s="87"/>
      <c r="K17" s="76"/>
      <c r="L17" s="70"/>
      <c r="M17" s="71"/>
      <c r="N17" s="71"/>
      <c r="O17" s="25"/>
    </row>
    <row r="18" ht="20.1" customHeight="1" spans="1:15">
      <c r="A18" s="19"/>
      <c r="B18" s="26"/>
      <c r="C18" s="21"/>
      <c r="D18" s="27"/>
      <c r="E18" s="23"/>
      <c r="F18" s="27"/>
      <c r="G18" s="28"/>
      <c r="H18" s="25"/>
      <c r="I18" s="25"/>
      <c r="J18" s="70"/>
      <c r="K18" s="71"/>
      <c r="L18" s="70"/>
      <c r="M18" s="71"/>
      <c r="N18" s="71"/>
      <c r="O18" s="25"/>
    </row>
    <row r="19" ht="20.1" customHeight="1" spans="1:15">
      <c r="A19" s="19"/>
      <c r="B19" s="26"/>
      <c r="C19" s="21"/>
      <c r="D19" s="27"/>
      <c r="E19" s="23"/>
      <c r="F19" s="27"/>
      <c r="G19" s="28"/>
      <c r="H19" s="25"/>
      <c r="I19" s="25"/>
      <c r="J19" s="70"/>
      <c r="K19" s="71"/>
      <c r="L19" s="70"/>
      <c r="M19" s="71"/>
      <c r="N19" s="71"/>
      <c r="O19" s="25"/>
    </row>
    <row r="20" ht="20.1" customHeight="1" spans="1:15">
      <c r="A20" s="19"/>
      <c r="B20" s="26"/>
      <c r="C20" s="21"/>
      <c r="D20" s="27"/>
      <c r="E20" s="23"/>
      <c r="F20" s="27"/>
      <c r="G20" s="28"/>
      <c r="H20" s="25"/>
      <c r="I20" s="25"/>
      <c r="J20" s="70"/>
      <c r="K20" s="71"/>
      <c r="L20" s="70"/>
      <c r="M20" s="71"/>
      <c r="N20" s="71"/>
      <c r="O20" s="25"/>
    </row>
    <row r="21" ht="20.1" customHeight="1" spans="1:15">
      <c r="A21" s="19"/>
      <c r="B21" s="26"/>
      <c r="C21" s="21"/>
      <c r="D21" s="27"/>
      <c r="E21" s="23"/>
      <c r="F21" s="27"/>
      <c r="G21" s="28"/>
      <c r="H21" s="25"/>
      <c r="I21" s="25"/>
      <c r="J21" s="70"/>
      <c r="K21" s="71"/>
      <c r="L21" s="70"/>
      <c r="M21" s="71"/>
      <c r="N21" s="71"/>
      <c r="O21" s="25"/>
    </row>
    <row r="22" ht="20.1" customHeight="1" spans="1:15">
      <c r="A22" s="19"/>
      <c r="B22" s="26"/>
      <c r="C22" s="21"/>
      <c r="D22" s="27"/>
      <c r="E22" s="23"/>
      <c r="F22" s="27"/>
      <c r="G22" s="28"/>
      <c r="H22" s="25"/>
      <c r="I22" s="25"/>
      <c r="J22" s="70"/>
      <c r="K22" s="71"/>
      <c r="L22" s="70"/>
      <c r="M22" s="71"/>
      <c r="N22" s="71"/>
      <c r="O22" s="25"/>
    </row>
    <row r="23" ht="20.1" customHeight="1" spans="1:15">
      <c r="A23" s="19"/>
      <c r="B23" s="26"/>
      <c r="C23" s="21"/>
      <c r="D23" s="27"/>
      <c r="E23" s="23"/>
      <c r="F23" s="27"/>
      <c r="G23" s="28"/>
      <c r="H23" s="25"/>
      <c r="I23" s="25"/>
      <c r="J23" s="70"/>
      <c r="K23" s="71"/>
      <c r="L23" s="70"/>
      <c r="M23" s="71"/>
      <c r="N23" s="71"/>
      <c r="O23" s="25"/>
    </row>
    <row r="24" ht="20.1" customHeight="1" spans="1:15">
      <c r="A24" s="19"/>
      <c r="B24" s="26"/>
      <c r="C24" s="21"/>
      <c r="D24" s="27"/>
      <c r="E24" s="23"/>
      <c r="F24" s="27"/>
      <c r="G24" s="28"/>
      <c r="H24" s="25"/>
      <c r="I24" s="25"/>
      <c r="J24" s="70"/>
      <c r="K24" s="71"/>
      <c r="L24" s="70"/>
      <c r="M24" s="71"/>
      <c r="N24" s="71"/>
      <c r="O24" s="25"/>
    </row>
    <row r="25" ht="30" customHeight="1" spans="1:15">
      <c r="A25" s="17" t="s">
        <v>44</v>
      </c>
      <c r="B25" s="17"/>
      <c r="C25" s="46" t="s">
        <v>45</v>
      </c>
      <c r="D25" s="186">
        <f t="shared" ref="D25:J25" si="0">SUM(D7:D24)</f>
        <v>1006810</v>
      </c>
      <c r="E25" s="46" t="s">
        <v>45</v>
      </c>
      <c r="F25" s="186">
        <f t="shared" si="0"/>
        <v>1109860.5</v>
      </c>
      <c r="G25" s="46" t="s">
        <v>45</v>
      </c>
      <c r="H25" s="186">
        <f t="shared" si="0"/>
        <v>15104</v>
      </c>
      <c r="I25" s="186">
        <f t="shared" si="0"/>
        <v>8018</v>
      </c>
      <c r="J25" s="186">
        <f t="shared" si="0"/>
        <v>1000</v>
      </c>
      <c r="K25" s="46" t="s">
        <v>45</v>
      </c>
      <c r="L25" s="186">
        <f>SUM(L7:L24)</f>
        <v>5244</v>
      </c>
      <c r="M25" s="46" t="s">
        <v>45</v>
      </c>
      <c r="N25" s="46" t="s">
        <v>45</v>
      </c>
      <c r="O25" s="186">
        <f>SUM(O7:O24)</f>
        <v>977444</v>
      </c>
    </row>
    <row r="26" ht="30" customHeight="1" spans="1:15">
      <c r="A26" s="17" t="s">
        <v>46</v>
      </c>
      <c r="B26" s="17"/>
      <c r="C26" s="17" t="s">
        <v>47</v>
      </c>
      <c r="D26" s="17"/>
      <c r="E26" s="49">
        <f>E27+L26</f>
        <v>282442</v>
      </c>
      <c r="F26" s="49"/>
      <c r="G26" s="49"/>
      <c r="H26" s="49"/>
      <c r="I26" s="17" t="s">
        <v>48</v>
      </c>
      <c r="J26" s="17"/>
      <c r="K26" s="17" t="s">
        <v>49</v>
      </c>
      <c r="L26" s="49">
        <v>0</v>
      </c>
      <c r="M26" s="49"/>
      <c r="N26" s="49"/>
      <c r="O26" s="49"/>
    </row>
    <row r="27" ht="30" customHeight="1" spans="1:15">
      <c r="A27" s="17"/>
      <c r="B27" s="17"/>
      <c r="C27" s="17" t="s">
        <v>50</v>
      </c>
      <c r="D27" s="17"/>
      <c r="E27" s="168">
        <f>O16</f>
        <v>282442</v>
      </c>
      <c r="F27" s="168"/>
      <c r="G27" s="168"/>
      <c r="H27" s="168"/>
      <c r="I27" s="17"/>
      <c r="J27" s="17"/>
      <c r="K27" s="17" t="s">
        <v>51</v>
      </c>
      <c r="L27" s="4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48"/>
      <c r="N27" s="48"/>
      <c r="O27" s="48"/>
    </row>
    <row r="28" ht="50.1" customHeight="1" spans="1:15">
      <c r="A28" s="17" t="s">
        <v>52</v>
      </c>
      <c r="B28" s="17"/>
      <c r="C28" s="51"/>
      <c r="D28" s="51"/>
      <c r="E28" s="51"/>
      <c r="F28" s="51"/>
      <c r="G28" s="51"/>
      <c r="H28" s="51"/>
      <c r="I28" s="17" t="s">
        <v>53</v>
      </c>
      <c r="J28" s="17"/>
      <c r="K28" s="17" t="s">
        <v>54</v>
      </c>
      <c r="L28" s="17"/>
      <c r="M28" s="17"/>
      <c r="N28" s="17"/>
      <c r="O28" s="17"/>
    </row>
    <row r="29" ht="50.1" customHeight="1" spans="1:15">
      <c r="A29" s="17" t="s">
        <v>55</v>
      </c>
      <c r="B29" s="17"/>
      <c r="C29" s="52"/>
      <c r="D29" s="52"/>
      <c r="E29" s="52"/>
      <c r="F29" s="52"/>
      <c r="G29" s="52"/>
      <c r="H29" s="52"/>
      <c r="I29" s="17" t="s">
        <v>56</v>
      </c>
      <c r="J29" s="17"/>
      <c r="K29" s="52"/>
      <c r="L29" s="52"/>
      <c r="M29" s="52"/>
      <c r="N29" s="52"/>
      <c r="O29" s="52"/>
    </row>
    <row r="30" ht="50.1" customHeight="1" spans="1:15">
      <c r="A30" s="17" t="s">
        <v>57</v>
      </c>
      <c r="B30" s="17"/>
      <c r="C30" s="53"/>
      <c r="D30" s="53"/>
      <c r="E30" s="53"/>
      <c r="F30" s="53"/>
      <c r="G30" s="53"/>
      <c r="H30" s="53"/>
      <c r="I30" s="17" t="s">
        <v>58</v>
      </c>
      <c r="J30" s="17"/>
      <c r="K30" s="53"/>
      <c r="L30" s="53"/>
      <c r="M30" s="53"/>
      <c r="N30" s="53"/>
      <c r="O30" s="53"/>
    </row>
    <row r="31" ht="50.1" customHeight="1" spans="1:15">
      <c r="A31" s="17" t="s">
        <v>59</v>
      </c>
      <c r="B31" s="17"/>
      <c r="C31" s="53"/>
      <c r="D31" s="53"/>
      <c r="E31" s="53"/>
      <c r="F31" s="53"/>
      <c r="G31" s="53"/>
      <c r="H31" s="53"/>
      <c r="I31" s="17" t="s">
        <v>60</v>
      </c>
      <c r="J31" s="17"/>
      <c r="K31" s="53"/>
      <c r="L31" s="53"/>
      <c r="M31" s="53"/>
      <c r="N31" s="53"/>
      <c r="O31" s="53"/>
    </row>
    <row r="34" ht="13.5" spans="17:17">
      <c r="Q34"/>
    </row>
    <row r="37" ht="13.5" spans="2:2">
      <c r="B37"/>
    </row>
    <row r="38" ht="13.5" spans="2:2">
      <c r="B38"/>
    </row>
    <row r="77" ht="13.5" spans="3:3">
      <c r="C77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N10:N11"/>
    <mergeCell ref="N13:N14"/>
    <mergeCell ref="O10:O11"/>
    <mergeCell ref="O13:O1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77"/>
  <sheetViews>
    <sheetView topLeftCell="A7" workbookViewId="0">
      <selection activeCell="C28" sqref="C28:H28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9" style="4" customWidth="1"/>
    <col min="5" max="5" width="6.625" style="3" customWidth="1"/>
    <col min="6" max="6" width="9.125" style="4" customWidth="1"/>
    <col min="7" max="7" width="4.75" style="1" customWidth="1"/>
    <col min="8" max="8" width="11" style="4" customWidth="1"/>
    <col min="9" max="9" width="8.75" style="1" customWidth="1"/>
    <col min="10" max="10" width="9.625" style="4" customWidth="1"/>
    <col min="11" max="11" width="10.125" style="1" customWidth="1"/>
    <col min="12" max="12" width="7.5" style="1" customWidth="1"/>
    <col min="13" max="13" width="6" style="1" customWidth="1"/>
    <col min="14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46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>
        <v>9349</v>
      </c>
      <c r="N2" s="58" t="s">
        <v>5</v>
      </c>
      <c r="O2" s="59" t="s">
        <v>6</v>
      </c>
      <c r="Q2" s="59" t="s">
        <v>7</v>
      </c>
      <c r="R2" s="108">
        <v>132</v>
      </c>
      <c r="S2" s="109">
        <v>9347</v>
      </c>
      <c r="T2" s="110" t="s">
        <v>3</v>
      </c>
      <c r="U2" s="111" t="s">
        <v>8</v>
      </c>
      <c r="V2" s="130">
        <v>1450000</v>
      </c>
      <c r="W2" s="131"/>
      <c r="X2" s="131" t="s">
        <v>9</v>
      </c>
      <c r="Y2" s="132" t="s">
        <v>10</v>
      </c>
      <c r="Z2" s="133" t="s">
        <v>11</v>
      </c>
      <c r="AA2" s="133" t="s">
        <v>12</v>
      </c>
      <c r="AB2" s="134" t="s">
        <v>13</v>
      </c>
      <c r="AC2" s="135"/>
      <c r="AD2" s="136" t="s">
        <v>14</v>
      </c>
      <c r="AE2" s="137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</row>
    <row r="3" ht="27.95" customHeight="1" spans="1:33">
      <c r="A3" s="6" t="s">
        <v>15</v>
      </c>
      <c r="B3" s="7"/>
      <c r="C3" s="10">
        <v>1450000</v>
      </c>
      <c r="D3" s="11"/>
      <c r="E3" s="12" t="s">
        <v>16</v>
      </c>
      <c r="F3" s="13" t="s">
        <v>8</v>
      </c>
      <c r="G3" s="14"/>
      <c r="H3" s="15" t="s">
        <v>17</v>
      </c>
      <c r="I3" s="61" t="s">
        <v>18</v>
      </c>
      <c r="J3" s="62"/>
      <c r="K3" s="62"/>
      <c r="L3" s="63"/>
      <c r="M3" s="64" t="s">
        <v>19</v>
      </c>
      <c r="N3" s="17" t="s">
        <v>20</v>
      </c>
      <c r="O3" s="65" t="s">
        <v>21</v>
      </c>
      <c r="Q3" s="108">
        <v>132</v>
      </c>
      <c r="R3" s="108">
        <v>132</v>
      </c>
      <c r="S3" s="108">
        <v>9347</v>
      </c>
      <c r="T3" s="110" t="s">
        <v>3</v>
      </c>
      <c r="U3" s="111" t="s">
        <v>8</v>
      </c>
      <c r="V3" s="130">
        <v>1450000</v>
      </c>
      <c r="W3" s="131"/>
      <c r="X3" s="131" t="s">
        <v>9</v>
      </c>
      <c r="Y3" s="132" t="s">
        <v>10</v>
      </c>
      <c r="Z3" s="133" t="s">
        <v>11</v>
      </c>
      <c r="AA3" s="133" t="s">
        <v>12</v>
      </c>
      <c r="AB3" s="134" t="s">
        <v>13</v>
      </c>
      <c r="AC3" s="135"/>
      <c r="AD3" s="136" t="s">
        <v>14</v>
      </c>
      <c r="AE3" s="137"/>
      <c r="AF3" s="138"/>
      <c r="AG3" s="138"/>
    </row>
    <row r="4" ht="27.95" customHeight="1" spans="1:15">
      <c r="A4" s="6" t="s">
        <v>22</v>
      </c>
      <c r="B4" s="7"/>
      <c r="C4" s="139"/>
      <c r="D4" s="140"/>
      <c r="E4" s="12" t="s">
        <v>23</v>
      </c>
      <c r="F4" s="13"/>
      <c r="G4" s="14"/>
      <c r="H4" s="16"/>
      <c r="I4" s="61"/>
      <c r="J4" s="62"/>
      <c r="K4" s="62"/>
      <c r="L4" s="63"/>
      <c r="M4" s="64" t="s">
        <v>24</v>
      </c>
      <c r="N4" s="12" t="s">
        <v>25</v>
      </c>
      <c r="O4" s="67" t="s">
        <v>12</v>
      </c>
    </row>
    <row r="5" ht="27.95" customHeight="1" spans="1:17">
      <c r="A5" s="17" t="s">
        <v>26</v>
      </c>
      <c r="B5" s="17" t="s">
        <v>27</v>
      </c>
      <c r="C5" s="17"/>
      <c r="D5" s="17"/>
      <c r="E5" s="17" t="s">
        <v>28</v>
      </c>
      <c r="F5" s="17"/>
      <c r="G5" s="17" t="s">
        <v>29</v>
      </c>
      <c r="H5" s="17"/>
      <c r="I5" s="17" t="s">
        <v>30</v>
      </c>
      <c r="J5" s="17" t="s">
        <v>31</v>
      </c>
      <c r="K5" s="17"/>
      <c r="L5" s="17" t="s">
        <v>32</v>
      </c>
      <c r="M5" s="17"/>
      <c r="N5" s="12" t="s">
        <v>33</v>
      </c>
      <c r="O5" s="12"/>
      <c r="Q5"/>
    </row>
    <row r="6" ht="27.95" customHeight="1" spans="1:15">
      <c r="A6" s="17"/>
      <c r="B6" s="18" t="s">
        <v>34</v>
      </c>
      <c r="C6" s="17" t="s">
        <v>35</v>
      </c>
      <c r="D6" s="12" t="s">
        <v>36</v>
      </c>
      <c r="E6" s="18" t="s">
        <v>34</v>
      </c>
      <c r="F6" s="12" t="s">
        <v>36</v>
      </c>
      <c r="G6" s="17" t="s">
        <v>37</v>
      </c>
      <c r="H6" s="12" t="s">
        <v>36</v>
      </c>
      <c r="I6" s="58" t="s">
        <v>36</v>
      </c>
      <c r="J6" s="12" t="s">
        <v>36</v>
      </c>
      <c r="K6" s="17" t="s">
        <v>38</v>
      </c>
      <c r="L6" s="17" t="s">
        <v>36</v>
      </c>
      <c r="M6" s="17" t="s">
        <v>38</v>
      </c>
      <c r="N6" s="12" t="s">
        <v>39</v>
      </c>
      <c r="O6" s="12" t="s">
        <v>36</v>
      </c>
    </row>
    <row r="7" s="2" customFormat="1" ht="48" customHeight="1" spans="1:17">
      <c r="A7" s="19">
        <v>1</v>
      </c>
      <c r="B7" s="20">
        <v>43263</v>
      </c>
      <c r="C7" s="21" t="s">
        <v>40</v>
      </c>
      <c r="D7" s="22">
        <v>482428</v>
      </c>
      <c r="E7" s="23">
        <v>43265</v>
      </c>
      <c r="F7" s="22">
        <v>482428</v>
      </c>
      <c r="G7" s="24">
        <v>0.015</v>
      </c>
      <c r="H7" s="25">
        <f>ROUNDUP(D7*G7,0)</f>
        <v>7237</v>
      </c>
      <c r="I7" s="25">
        <v>2686</v>
      </c>
      <c r="J7" s="70">
        <v>500</v>
      </c>
      <c r="K7" s="71" t="s">
        <v>41</v>
      </c>
      <c r="L7" s="72"/>
      <c r="M7" s="12"/>
      <c r="N7" s="73" t="s">
        <v>42</v>
      </c>
      <c r="O7" s="25">
        <v>400469.22</v>
      </c>
      <c r="Q7" s="113"/>
    </row>
    <row r="8" s="2" customFormat="1" ht="25" customHeight="1" spans="1:15">
      <c r="A8" s="19"/>
      <c r="B8" s="26"/>
      <c r="C8" s="21"/>
      <c r="D8" s="27"/>
      <c r="E8" s="23"/>
      <c r="F8" s="27"/>
      <c r="G8" s="28"/>
      <c r="H8" s="25"/>
      <c r="I8" s="25"/>
      <c r="J8" s="70"/>
      <c r="K8" s="71"/>
      <c r="L8" s="70"/>
      <c r="M8" s="12"/>
      <c r="N8" s="71" t="s">
        <v>43</v>
      </c>
      <c r="O8" s="22">
        <f>D7-H7-I7-J7-O7</f>
        <v>71535.78</v>
      </c>
    </row>
    <row r="9" ht="9" customHeight="1" spans="1:15">
      <c r="A9" s="19"/>
      <c r="B9" s="29"/>
      <c r="C9" s="21"/>
      <c r="D9" s="27"/>
      <c r="E9" s="23"/>
      <c r="F9" s="27"/>
      <c r="G9" s="28"/>
      <c r="H9" s="25"/>
      <c r="I9" s="25"/>
      <c r="J9" s="70"/>
      <c r="K9" s="76"/>
      <c r="L9" s="70"/>
      <c r="M9" s="77"/>
      <c r="N9" s="71"/>
      <c r="O9" s="37"/>
    </row>
    <row r="10" ht="28" customHeight="1" spans="1:15">
      <c r="A10" s="19">
        <v>2</v>
      </c>
      <c r="B10" s="20">
        <v>43362</v>
      </c>
      <c r="C10" s="21" t="s">
        <v>40</v>
      </c>
      <c r="D10" s="22">
        <v>200000</v>
      </c>
      <c r="E10" s="23">
        <v>43346</v>
      </c>
      <c r="F10" s="22">
        <v>233482.5</v>
      </c>
      <c r="G10" s="24">
        <v>0.015</v>
      </c>
      <c r="H10" s="25">
        <f>ROUNDUP(D10*G10,0)</f>
        <v>3000</v>
      </c>
      <c r="I10" s="25">
        <v>4647</v>
      </c>
      <c r="J10" s="70">
        <v>0</v>
      </c>
      <c r="K10" s="71"/>
      <c r="L10" s="79">
        <v>4200</v>
      </c>
      <c r="M10" s="80" t="s">
        <v>61</v>
      </c>
      <c r="N10" s="81" t="s">
        <v>42</v>
      </c>
      <c r="O10" s="82">
        <f>D10-H10-I10-J10-L10-L11</f>
        <v>186153</v>
      </c>
    </row>
    <row r="11" ht="23" customHeight="1" spans="1:17">
      <c r="A11" s="19"/>
      <c r="B11" s="26"/>
      <c r="C11" s="21"/>
      <c r="D11" s="27"/>
      <c r="E11" s="23"/>
      <c r="F11" s="27"/>
      <c r="G11" s="30" t="s">
        <v>62</v>
      </c>
      <c r="H11" s="25"/>
      <c r="I11" s="25"/>
      <c r="J11" s="70"/>
      <c r="K11" s="71"/>
      <c r="L11" s="84">
        <v>2000</v>
      </c>
      <c r="M11" s="77" t="s">
        <v>63</v>
      </c>
      <c r="N11" s="85"/>
      <c r="O11" s="86"/>
      <c r="Q11"/>
    </row>
    <row r="12" ht="7" customHeight="1" spans="1:15">
      <c r="A12" s="19"/>
      <c r="B12" s="29"/>
      <c r="C12" s="21"/>
      <c r="D12" s="27"/>
      <c r="E12" s="23"/>
      <c r="F12" s="27"/>
      <c r="G12" s="28"/>
      <c r="H12" s="25"/>
      <c r="I12" s="25"/>
      <c r="J12" s="70"/>
      <c r="K12" s="76"/>
      <c r="L12" s="70"/>
      <c r="M12" s="77"/>
      <c r="N12" s="71"/>
      <c r="O12" s="37"/>
    </row>
    <row r="13" ht="27" customHeight="1" spans="1:15">
      <c r="A13" s="19">
        <v>3</v>
      </c>
      <c r="B13" s="20">
        <v>43385</v>
      </c>
      <c r="C13" s="21" t="s">
        <v>40</v>
      </c>
      <c r="D13" s="22">
        <v>33482</v>
      </c>
      <c r="E13" s="23"/>
      <c r="F13" s="22"/>
      <c r="G13" s="24">
        <v>0.015</v>
      </c>
      <c r="H13" s="25">
        <f>ROUNDUP(D13*G13,0)</f>
        <v>503</v>
      </c>
      <c r="I13" s="25">
        <v>0</v>
      </c>
      <c r="J13" s="70">
        <v>0</v>
      </c>
      <c r="K13" s="76"/>
      <c r="L13" s="79">
        <v>-4200</v>
      </c>
      <c r="M13" s="80" t="s">
        <v>64</v>
      </c>
      <c r="N13" s="81" t="s">
        <v>42</v>
      </c>
      <c r="O13" s="82">
        <f t="shared" ref="O13:O18" si="0">D13-H13-I13-J13-L13-L14</f>
        <v>36844</v>
      </c>
    </row>
    <row r="14" ht="27" customHeight="1" spans="1:15">
      <c r="A14" s="31"/>
      <c r="B14" s="32"/>
      <c r="C14" s="33"/>
      <c r="D14" s="34"/>
      <c r="E14" s="35"/>
      <c r="F14" s="34"/>
      <c r="G14" s="36"/>
      <c r="H14" s="37"/>
      <c r="I14" s="37"/>
      <c r="J14" s="87"/>
      <c r="K14" s="76"/>
      <c r="L14" s="84">
        <v>335</v>
      </c>
      <c r="M14" s="77" t="s">
        <v>63</v>
      </c>
      <c r="N14" s="85"/>
      <c r="O14" s="86"/>
    </row>
    <row r="15" ht="9" customHeight="1" spans="1:15">
      <c r="A15" s="19"/>
      <c r="B15" s="29"/>
      <c r="C15" s="21"/>
      <c r="D15" s="27"/>
      <c r="E15" s="23"/>
      <c r="F15" s="27"/>
      <c r="G15" s="28"/>
      <c r="H15" s="25"/>
      <c r="I15" s="25"/>
      <c r="J15" s="70"/>
      <c r="K15" s="76"/>
      <c r="L15" s="70"/>
      <c r="M15" s="77"/>
      <c r="N15" s="71"/>
      <c r="O15" s="37"/>
    </row>
    <row r="16" ht="40" customHeight="1" spans="1:15">
      <c r="A16" s="19">
        <v>4</v>
      </c>
      <c r="B16" s="20">
        <v>43458</v>
      </c>
      <c r="C16" s="21" t="s">
        <v>40</v>
      </c>
      <c r="D16" s="22">
        <v>290900</v>
      </c>
      <c r="E16" s="23">
        <v>43455</v>
      </c>
      <c r="F16" s="40">
        <v>373950</v>
      </c>
      <c r="G16" s="24">
        <v>0.015</v>
      </c>
      <c r="H16" s="25">
        <f>ROUNDUP(D16*G16,0)</f>
        <v>4364</v>
      </c>
      <c r="I16" s="25">
        <v>685</v>
      </c>
      <c r="J16" s="70">
        <v>500</v>
      </c>
      <c r="K16" s="71" t="s">
        <v>65</v>
      </c>
      <c r="L16" s="84">
        <f>D16*0.01</f>
        <v>2909</v>
      </c>
      <c r="M16" s="77" t="s">
        <v>63</v>
      </c>
      <c r="N16" s="81" t="s">
        <v>42</v>
      </c>
      <c r="O16" s="88">
        <f t="shared" si="0"/>
        <v>282442</v>
      </c>
    </row>
    <row r="17" ht="20.1" customHeight="1" spans="1:15">
      <c r="A17" s="19"/>
      <c r="B17" s="29" t="s">
        <v>1</v>
      </c>
      <c r="C17" s="21"/>
      <c r="D17" s="27"/>
      <c r="E17" s="23"/>
      <c r="F17" s="27"/>
      <c r="G17" s="28"/>
      <c r="H17" s="25"/>
      <c r="I17" s="25"/>
      <c r="J17" s="70"/>
      <c r="K17" s="76"/>
      <c r="L17" s="70"/>
      <c r="M17" s="77"/>
      <c r="N17" s="71"/>
      <c r="O17" s="37"/>
    </row>
    <row r="18" ht="27" customHeight="1" spans="1:15">
      <c r="A18" s="31">
        <v>5</v>
      </c>
      <c r="B18" s="39">
        <v>43543</v>
      </c>
      <c r="C18" s="33" t="s">
        <v>40</v>
      </c>
      <c r="D18" s="40">
        <v>76000</v>
      </c>
      <c r="E18" s="35"/>
      <c r="F18" s="40"/>
      <c r="G18" s="41">
        <v>0.015</v>
      </c>
      <c r="H18" s="37">
        <f>ROUNDUP(D18*G18,0)</f>
        <v>1140</v>
      </c>
      <c r="I18" s="37">
        <v>0</v>
      </c>
      <c r="J18" s="87">
        <v>0</v>
      </c>
      <c r="K18" s="76"/>
      <c r="L18" s="84">
        <f>D18*0.01</f>
        <v>760</v>
      </c>
      <c r="M18" s="77" t="s">
        <v>63</v>
      </c>
      <c r="N18" s="103" t="s">
        <v>42</v>
      </c>
      <c r="O18" s="143">
        <f t="shared" si="0"/>
        <v>74100</v>
      </c>
    </row>
    <row r="19" ht="20.1" customHeight="1" spans="1:15">
      <c r="A19" s="19"/>
      <c r="B19" s="26"/>
      <c r="C19" s="21"/>
      <c r="D19" s="27"/>
      <c r="E19" s="23"/>
      <c r="F19" s="27"/>
      <c r="G19" s="28"/>
      <c r="H19" s="25"/>
      <c r="I19" s="25"/>
      <c r="J19" s="70"/>
      <c r="K19" s="71"/>
      <c r="L19" s="70"/>
      <c r="M19" s="71"/>
      <c r="N19" s="71"/>
      <c r="O19" s="25"/>
    </row>
    <row r="20" ht="20.1" customHeight="1" spans="1:15">
      <c r="A20" s="19"/>
      <c r="B20" s="26"/>
      <c r="C20" s="21"/>
      <c r="D20" s="27"/>
      <c r="E20" s="23"/>
      <c r="F20" s="27"/>
      <c r="G20" s="28"/>
      <c r="H20" s="25"/>
      <c r="I20" s="25"/>
      <c r="J20" s="70"/>
      <c r="K20" s="71"/>
      <c r="L20" s="70"/>
      <c r="M20" s="71"/>
      <c r="N20" s="71"/>
      <c r="O20" s="25"/>
    </row>
    <row r="21" ht="20.1" customHeight="1" spans="1:15">
      <c r="A21" s="19"/>
      <c r="B21" s="26"/>
      <c r="C21" s="21"/>
      <c r="D21" s="27"/>
      <c r="E21" s="23"/>
      <c r="F21" s="27"/>
      <c r="G21" s="28"/>
      <c r="H21" s="25"/>
      <c r="I21" s="25"/>
      <c r="J21" s="70"/>
      <c r="K21" s="71"/>
      <c r="L21" s="70"/>
      <c r="M21" s="71"/>
      <c r="N21" s="71"/>
      <c r="O21" s="25"/>
    </row>
    <row r="22" ht="20.1" customHeight="1" spans="1:15">
      <c r="A22" s="19"/>
      <c r="B22" s="26"/>
      <c r="C22" s="21"/>
      <c r="D22" s="27"/>
      <c r="E22" s="23"/>
      <c r="F22" s="27"/>
      <c r="G22" s="28"/>
      <c r="H22" s="25"/>
      <c r="I22" s="25"/>
      <c r="J22" s="70"/>
      <c r="K22" s="71"/>
      <c r="L22" s="70"/>
      <c r="M22" s="71"/>
      <c r="N22" s="71"/>
      <c r="O22" s="25"/>
    </row>
    <row r="23" ht="20.1" customHeight="1" spans="1:15">
      <c r="A23" s="19"/>
      <c r="B23" s="26"/>
      <c r="C23" s="21"/>
      <c r="D23" s="27"/>
      <c r="E23" s="23"/>
      <c r="F23" s="27"/>
      <c r="G23" s="28"/>
      <c r="H23" s="25"/>
      <c r="I23" s="25"/>
      <c r="J23" s="70"/>
      <c r="K23" s="71"/>
      <c r="L23" s="70"/>
      <c r="M23" s="71"/>
      <c r="N23" s="71"/>
      <c r="O23" s="25"/>
    </row>
    <row r="24" ht="20.1" customHeight="1" spans="1:15">
      <c r="A24" s="19"/>
      <c r="B24" s="26"/>
      <c r="C24" s="21"/>
      <c r="D24" s="27"/>
      <c r="E24" s="23"/>
      <c r="F24" s="27"/>
      <c r="G24" s="28"/>
      <c r="H24" s="25"/>
      <c r="I24" s="25"/>
      <c r="J24" s="70"/>
      <c r="K24" s="106" t="s">
        <v>66</v>
      </c>
      <c r="L24" s="70"/>
      <c r="M24" s="71"/>
      <c r="N24" s="71"/>
      <c r="O24" s="25"/>
    </row>
    <row r="25" ht="30" customHeight="1" spans="1:20">
      <c r="A25" s="17" t="s">
        <v>44</v>
      </c>
      <c r="B25" s="17"/>
      <c r="C25" s="46" t="s">
        <v>45</v>
      </c>
      <c r="D25" s="186">
        <f t="shared" ref="D25:J25" si="1">SUM(D7:D24)</f>
        <v>1082810</v>
      </c>
      <c r="E25" s="46" t="s">
        <v>45</v>
      </c>
      <c r="F25" s="186">
        <f t="shared" si="1"/>
        <v>1089860.5</v>
      </c>
      <c r="G25" s="46" t="s">
        <v>45</v>
      </c>
      <c r="H25" s="186">
        <f t="shared" si="1"/>
        <v>16244</v>
      </c>
      <c r="I25" s="186">
        <f t="shared" si="1"/>
        <v>8018</v>
      </c>
      <c r="J25" s="186">
        <f t="shared" si="1"/>
        <v>1000</v>
      </c>
      <c r="K25" s="46" t="s">
        <v>45</v>
      </c>
      <c r="L25" s="186">
        <f>SUM(L7:L24)</f>
        <v>6004</v>
      </c>
      <c r="M25" s="46" t="s">
        <v>45</v>
      </c>
      <c r="N25" s="46" t="s">
        <v>45</v>
      </c>
      <c r="O25" s="186">
        <f>SUM(O7:O24)</f>
        <v>1051544</v>
      </c>
      <c r="P25" s="126"/>
      <c r="S25" s="127">
        <v>43265</v>
      </c>
      <c r="T25" s="128">
        <v>482428</v>
      </c>
    </row>
    <row r="26" ht="30" customHeight="1" spans="1:20">
      <c r="A26" s="17" t="s">
        <v>46</v>
      </c>
      <c r="B26" s="17"/>
      <c r="C26" s="17" t="s">
        <v>47</v>
      </c>
      <c r="D26" s="17"/>
      <c r="E26" s="49">
        <f>E27+L26</f>
        <v>74100</v>
      </c>
      <c r="F26" s="49"/>
      <c r="G26" s="49"/>
      <c r="H26" s="49"/>
      <c r="I26" s="17" t="s">
        <v>48</v>
      </c>
      <c r="J26" s="17"/>
      <c r="K26" s="17" t="s">
        <v>49</v>
      </c>
      <c r="L26" s="49">
        <v>0</v>
      </c>
      <c r="M26" s="49"/>
      <c r="N26" s="49"/>
      <c r="O26" s="49"/>
      <c r="S26" s="127">
        <v>43346</v>
      </c>
      <c r="T26" s="128">
        <v>233482.5</v>
      </c>
    </row>
    <row r="27" ht="30" customHeight="1" spans="1:20">
      <c r="A27" s="17"/>
      <c r="B27" s="17"/>
      <c r="C27" s="17" t="s">
        <v>50</v>
      </c>
      <c r="D27" s="17"/>
      <c r="E27" s="168">
        <f>O18</f>
        <v>74100</v>
      </c>
      <c r="F27" s="168"/>
      <c r="G27" s="168"/>
      <c r="H27" s="168"/>
      <c r="I27" s="17"/>
      <c r="J27" s="17"/>
      <c r="K27" s="17" t="s">
        <v>51</v>
      </c>
      <c r="L27" s="4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48"/>
      <c r="N27" s="48"/>
      <c r="O27" s="48"/>
      <c r="S27" s="127">
        <v>43455</v>
      </c>
      <c r="T27" s="128">
        <v>373950</v>
      </c>
    </row>
    <row r="28" ht="50.1" customHeight="1" spans="1:15">
      <c r="A28" s="17" t="s">
        <v>52</v>
      </c>
      <c r="B28" s="17"/>
      <c r="C28" s="51"/>
      <c r="D28" s="51"/>
      <c r="E28" s="51"/>
      <c r="F28" s="51"/>
      <c r="G28" s="51"/>
      <c r="H28" s="51"/>
      <c r="I28" s="17" t="s">
        <v>53</v>
      </c>
      <c r="J28" s="17"/>
      <c r="K28" s="17" t="s">
        <v>54</v>
      </c>
      <c r="L28" s="17"/>
      <c r="M28" s="17"/>
      <c r="N28" s="17"/>
      <c r="O28" s="17"/>
    </row>
    <row r="29" ht="50.1" customHeight="1" spans="1:15">
      <c r="A29" s="17" t="s">
        <v>55</v>
      </c>
      <c r="B29" s="17"/>
      <c r="C29" s="52"/>
      <c r="D29" s="52"/>
      <c r="E29" s="52"/>
      <c r="F29" s="52"/>
      <c r="G29" s="52"/>
      <c r="H29" s="52"/>
      <c r="I29" s="17" t="s">
        <v>56</v>
      </c>
      <c r="J29" s="17"/>
      <c r="K29" s="52"/>
      <c r="L29" s="52"/>
      <c r="M29" s="52"/>
      <c r="N29" s="52"/>
      <c r="O29" s="52"/>
    </row>
    <row r="30" ht="50.1" customHeight="1" spans="1:15">
      <c r="A30" s="17" t="s">
        <v>57</v>
      </c>
      <c r="B30" s="17"/>
      <c r="C30" s="53"/>
      <c r="D30" s="53"/>
      <c r="E30" s="53"/>
      <c r="F30" s="53"/>
      <c r="G30" s="53"/>
      <c r="H30" s="53"/>
      <c r="I30" s="17" t="s">
        <v>58</v>
      </c>
      <c r="J30" s="17"/>
      <c r="K30" s="53"/>
      <c r="L30" s="53"/>
      <c r="M30" s="53"/>
      <c r="N30" s="53"/>
      <c r="O30" s="53"/>
    </row>
    <row r="31" ht="50.1" customHeight="1" spans="1:15">
      <c r="A31" s="17" t="s">
        <v>59</v>
      </c>
      <c r="B31" s="17"/>
      <c r="C31" s="53"/>
      <c r="D31" s="53"/>
      <c r="E31" s="53"/>
      <c r="F31" s="53"/>
      <c r="G31" s="53"/>
      <c r="H31" s="53"/>
      <c r="I31" s="17" t="s">
        <v>60</v>
      </c>
      <c r="J31" s="17"/>
      <c r="K31" s="53"/>
      <c r="L31" s="53"/>
      <c r="M31" s="53"/>
      <c r="N31" s="53"/>
      <c r="O31" s="53"/>
    </row>
    <row r="34" ht="13.5" spans="17:17">
      <c r="Q34"/>
    </row>
    <row r="37" ht="13.5" spans="2:2">
      <c r="B37"/>
    </row>
    <row r="38" ht="13.5" spans="2:2">
      <c r="B38"/>
    </row>
    <row r="77" ht="13.5" spans="3:3">
      <c r="C77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N10:N11"/>
    <mergeCell ref="N13:N14"/>
    <mergeCell ref="O10:O11"/>
    <mergeCell ref="O13:O1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77"/>
  <sheetViews>
    <sheetView topLeftCell="A4" workbookViewId="0">
      <selection activeCell="P30" sqref="P30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9" style="4" customWidth="1"/>
    <col min="5" max="5" width="6.625" style="3" customWidth="1"/>
    <col min="6" max="6" width="9.125" style="4" customWidth="1"/>
    <col min="7" max="7" width="4.75" style="1" customWidth="1"/>
    <col min="8" max="8" width="11" style="4" customWidth="1"/>
    <col min="9" max="9" width="8.75" style="1" customWidth="1"/>
    <col min="10" max="10" width="9.625" style="4" customWidth="1"/>
    <col min="11" max="11" width="10.125" style="1" customWidth="1"/>
    <col min="12" max="12" width="7.5" style="1" customWidth="1"/>
    <col min="13" max="13" width="6" style="1" customWidth="1"/>
    <col min="14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46">
      <c r="A2" s="6" t="s">
        <v>2</v>
      </c>
      <c r="B2" s="7"/>
      <c r="C2" s="8" t="s">
        <v>67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>
        <v>9349</v>
      </c>
      <c r="N2" s="58" t="s">
        <v>5</v>
      </c>
      <c r="O2" s="59" t="s">
        <v>6</v>
      </c>
      <c r="Q2" s="59" t="s">
        <v>7</v>
      </c>
      <c r="R2" s="108">
        <v>132</v>
      </c>
      <c r="S2" s="109">
        <v>9347</v>
      </c>
      <c r="T2" s="110" t="s">
        <v>3</v>
      </c>
      <c r="U2" s="111" t="s">
        <v>8</v>
      </c>
      <c r="V2" s="130">
        <v>1450000</v>
      </c>
      <c r="W2" s="131"/>
      <c r="X2" s="131" t="s">
        <v>9</v>
      </c>
      <c r="Y2" s="132" t="s">
        <v>10</v>
      </c>
      <c r="Z2" s="133" t="s">
        <v>11</v>
      </c>
      <c r="AA2" s="133" t="s">
        <v>12</v>
      </c>
      <c r="AB2" s="134" t="s">
        <v>13</v>
      </c>
      <c r="AC2" s="135"/>
      <c r="AD2" s="136" t="s">
        <v>14</v>
      </c>
      <c r="AE2" s="137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</row>
    <row r="3" ht="27.95" customHeight="1" spans="1:33">
      <c r="A3" s="6" t="s">
        <v>15</v>
      </c>
      <c r="B3" s="7"/>
      <c r="C3" s="10" t="s">
        <v>68</v>
      </c>
      <c r="D3" s="11"/>
      <c r="E3" s="12" t="s">
        <v>16</v>
      </c>
      <c r="F3" s="13" t="s">
        <v>8</v>
      </c>
      <c r="G3" s="14"/>
      <c r="H3" s="15" t="s">
        <v>17</v>
      </c>
      <c r="I3" s="61" t="s">
        <v>18</v>
      </c>
      <c r="J3" s="62"/>
      <c r="K3" s="62"/>
      <c r="L3" s="63"/>
      <c r="M3" s="64" t="s">
        <v>19</v>
      </c>
      <c r="N3" s="17" t="s">
        <v>20</v>
      </c>
      <c r="O3" s="65" t="s">
        <v>21</v>
      </c>
      <c r="Q3" s="108">
        <v>132</v>
      </c>
      <c r="R3" s="108">
        <v>132</v>
      </c>
      <c r="S3" s="108">
        <v>9347</v>
      </c>
      <c r="T3" s="110" t="s">
        <v>3</v>
      </c>
      <c r="U3" s="111" t="s">
        <v>8</v>
      </c>
      <c r="V3" s="130">
        <v>1450000</v>
      </c>
      <c r="W3" s="131"/>
      <c r="X3" s="131" t="s">
        <v>9</v>
      </c>
      <c r="Y3" s="132" t="s">
        <v>10</v>
      </c>
      <c r="Z3" s="133" t="s">
        <v>11</v>
      </c>
      <c r="AA3" s="133" t="s">
        <v>12</v>
      </c>
      <c r="AB3" s="134" t="s">
        <v>13</v>
      </c>
      <c r="AC3" s="135"/>
      <c r="AD3" s="136" t="s">
        <v>14</v>
      </c>
      <c r="AE3" s="137"/>
      <c r="AF3" s="138"/>
      <c r="AG3" s="138"/>
    </row>
    <row r="4" ht="27.95" customHeight="1" spans="1:15">
      <c r="A4" s="6" t="s">
        <v>22</v>
      </c>
      <c r="B4" s="7"/>
      <c r="C4" s="139"/>
      <c r="D4" s="140"/>
      <c r="E4" s="12" t="s">
        <v>23</v>
      </c>
      <c r="F4" s="13"/>
      <c r="G4" s="14"/>
      <c r="H4" s="16"/>
      <c r="I4" s="61"/>
      <c r="J4" s="62"/>
      <c r="K4" s="62"/>
      <c r="L4" s="63"/>
      <c r="M4" s="64" t="s">
        <v>24</v>
      </c>
      <c r="N4" s="12" t="s">
        <v>25</v>
      </c>
      <c r="O4" s="67" t="s">
        <v>12</v>
      </c>
    </row>
    <row r="5" ht="27.95" customHeight="1" spans="1:17">
      <c r="A5" s="17" t="s">
        <v>26</v>
      </c>
      <c r="B5" s="17" t="s">
        <v>27</v>
      </c>
      <c r="C5" s="17"/>
      <c r="D5" s="17"/>
      <c r="E5" s="17" t="s">
        <v>28</v>
      </c>
      <c r="F5" s="17"/>
      <c r="G5" s="17" t="s">
        <v>29</v>
      </c>
      <c r="H5" s="17"/>
      <c r="I5" s="17" t="s">
        <v>30</v>
      </c>
      <c r="J5" s="17" t="s">
        <v>31</v>
      </c>
      <c r="K5" s="17"/>
      <c r="L5" s="17" t="s">
        <v>32</v>
      </c>
      <c r="M5" s="17"/>
      <c r="N5" s="12" t="s">
        <v>33</v>
      </c>
      <c r="O5" s="12"/>
      <c r="Q5"/>
    </row>
    <row r="6" ht="27.95" customHeight="1" spans="1:15">
      <c r="A6" s="17"/>
      <c r="B6" s="18" t="s">
        <v>34</v>
      </c>
      <c r="C6" s="17" t="s">
        <v>35</v>
      </c>
      <c r="D6" s="12" t="s">
        <v>36</v>
      </c>
      <c r="E6" s="18" t="s">
        <v>34</v>
      </c>
      <c r="F6" s="12" t="s">
        <v>36</v>
      </c>
      <c r="G6" s="17" t="s">
        <v>37</v>
      </c>
      <c r="H6" s="12" t="s">
        <v>36</v>
      </c>
      <c r="I6" s="58" t="s">
        <v>36</v>
      </c>
      <c r="J6" s="12" t="s">
        <v>36</v>
      </c>
      <c r="K6" s="17" t="s">
        <v>38</v>
      </c>
      <c r="L6" s="17" t="s">
        <v>36</v>
      </c>
      <c r="M6" s="17" t="s">
        <v>38</v>
      </c>
      <c r="N6" s="12" t="s">
        <v>39</v>
      </c>
      <c r="O6" s="12" t="s">
        <v>36</v>
      </c>
    </row>
    <row r="7" s="2" customFormat="1" ht="48" customHeight="1" spans="1:17">
      <c r="A7" s="19">
        <v>1</v>
      </c>
      <c r="B7" s="20">
        <v>43263</v>
      </c>
      <c r="C7" s="21" t="s">
        <v>40</v>
      </c>
      <c r="D7" s="22">
        <v>482428</v>
      </c>
      <c r="E7" s="23">
        <v>43265</v>
      </c>
      <c r="F7" s="22">
        <v>482428</v>
      </c>
      <c r="G7" s="24">
        <v>0.015</v>
      </c>
      <c r="H7" s="25">
        <f>ROUNDUP(D7*G7,0)</f>
        <v>7237</v>
      </c>
      <c r="I7" s="25">
        <v>2686</v>
      </c>
      <c r="J7" s="70">
        <v>500</v>
      </c>
      <c r="K7" s="71" t="s">
        <v>41</v>
      </c>
      <c r="L7" s="72"/>
      <c r="M7" s="12"/>
      <c r="N7" s="73" t="s">
        <v>42</v>
      </c>
      <c r="O7" s="25">
        <v>400469.22</v>
      </c>
      <c r="Q7" s="113"/>
    </row>
    <row r="8" s="2" customFormat="1" ht="25" customHeight="1" spans="1:15">
      <c r="A8" s="19"/>
      <c r="B8" s="26"/>
      <c r="C8" s="21"/>
      <c r="D8" s="27"/>
      <c r="E8" s="23"/>
      <c r="F8" s="27"/>
      <c r="G8" s="28"/>
      <c r="H8" s="25"/>
      <c r="I8" s="25"/>
      <c r="J8" s="70"/>
      <c r="K8" s="71"/>
      <c r="L8" s="70"/>
      <c r="M8" s="12"/>
      <c r="N8" s="71" t="s">
        <v>43</v>
      </c>
      <c r="O8" s="22">
        <f>D7-H7-I7-J7-O7</f>
        <v>71535.78</v>
      </c>
    </row>
    <row r="9" ht="9" customHeight="1" spans="1:15">
      <c r="A9" s="19"/>
      <c r="B9" s="29"/>
      <c r="C9" s="21"/>
      <c r="D9" s="27"/>
      <c r="E9" s="23"/>
      <c r="F9" s="27"/>
      <c r="G9" s="28"/>
      <c r="H9" s="25"/>
      <c r="I9" s="25"/>
      <c r="J9" s="70"/>
      <c r="K9" s="76"/>
      <c r="L9" s="70"/>
      <c r="M9" s="77"/>
      <c r="N9" s="71"/>
      <c r="O9" s="37"/>
    </row>
    <row r="10" ht="28" customHeight="1" spans="1:15">
      <c r="A10" s="19">
        <v>2</v>
      </c>
      <c r="B10" s="20">
        <v>43362</v>
      </c>
      <c r="C10" s="21" t="s">
        <v>40</v>
      </c>
      <c r="D10" s="22">
        <v>200000</v>
      </c>
      <c r="E10" s="23">
        <v>43346</v>
      </c>
      <c r="F10" s="22">
        <v>233482.5</v>
      </c>
      <c r="G10" s="24">
        <v>0.015</v>
      </c>
      <c r="H10" s="25">
        <f>ROUNDUP(D10*G10,0)</f>
        <v>3000</v>
      </c>
      <c r="I10" s="25">
        <v>4647</v>
      </c>
      <c r="J10" s="70">
        <v>0</v>
      </c>
      <c r="K10" s="71"/>
      <c r="L10" s="79">
        <v>4200</v>
      </c>
      <c r="M10" s="80" t="s">
        <v>61</v>
      </c>
      <c r="N10" s="81" t="s">
        <v>42</v>
      </c>
      <c r="O10" s="82">
        <f>D10-H10-I10-J10-L10-L11</f>
        <v>186153</v>
      </c>
    </row>
    <row r="11" ht="23" customHeight="1" spans="1:17">
      <c r="A11" s="19"/>
      <c r="B11" s="26"/>
      <c r="C11" s="21"/>
      <c r="D11" s="27"/>
      <c r="E11" s="23"/>
      <c r="F11" s="27"/>
      <c r="G11" s="30" t="s">
        <v>62</v>
      </c>
      <c r="H11" s="25"/>
      <c r="I11" s="25"/>
      <c r="J11" s="70"/>
      <c r="K11" s="71"/>
      <c r="L11" s="84">
        <v>2000</v>
      </c>
      <c r="M11" s="77" t="s">
        <v>63</v>
      </c>
      <c r="N11" s="85"/>
      <c r="O11" s="86"/>
      <c r="Q11"/>
    </row>
    <row r="12" ht="7" customHeight="1" spans="1:15">
      <c r="A12" s="19"/>
      <c r="B12" s="29"/>
      <c r="C12" s="21"/>
      <c r="D12" s="27"/>
      <c r="E12" s="23"/>
      <c r="F12" s="27"/>
      <c r="G12" s="28"/>
      <c r="H12" s="25"/>
      <c r="I12" s="25"/>
      <c r="J12" s="70"/>
      <c r="K12" s="76"/>
      <c r="L12" s="70"/>
      <c r="M12" s="77"/>
      <c r="N12" s="71"/>
      <c r="O12" s="37"/>
    </row>
    <row r="13" ht="27" customHeight="1" spans="1:15">
      <c r="A13" s="19">
        <v>3</v>
      </c>
      <c r="B13" s="20">
        <v>43385</v>
      </c>
      <c r="C13" s="21" t="s">
        <v>40</v>
      </c>
      <c r="D13" s="22">
        <v>33482</v>
      </c>
      <c r="E13" s="23"/>
      <c r="F13" s="22"/>
      <c r="G13" s="24">
        <v>0.015</v>
      </c>
      <c r="H13" s="25">
        <f t="shared" ref="H13:H18" si="0">ROUNDUP(D13*G13,0)</f>
        <v>503</v>
      </c>
      <c r="I13" s="25">
        <v>0</v>
      </c>
      <c r="J13" s="70">
        <v>0</v>
      </c>
      <c r="K13" s="76"/>
      <c r="L13" s="79">
        <v>-4200</v>
      </c>
      <c r="M13" s="80" t="s">
        <v>64</v>
      </c>
      <c r="N13" s="81" t="s">
        <v>42</v>
      </c>
      <c r="O13" s="82">
        <f t="shared" ref="O13:O18" si="1">D13-H13-I13-J13-L13-L14</f>
        <v>36844</v>
      </c>
    </row>
    <row r="14" ht="27" customHeight="1" spans="1:15">
      <c r="A14" s="31"/>
      <c r="B14" s="32"/>
      <c r="C14" s="33"/>
      <c r="D14" s="34"/>
      <c r="E14" s="35"/>
      <c r="F14" s="34"/>
      <c r="G14" s="36"/>
      <c r="H14" s="37"/>
      <c r="I14" s="37"/>
      <c r="J14" s="87"/>
      <c r="K14" s="76"/>
      <c r="L14" s="84">
        <v>335</v>
      </c>
      <c r="M14" s="77" t="s">
        <v>63</v>
      </c>
      <c r="N14" s="85"/>
      <c r="O14" s="86"/>
    </row>
    <row r="15" ht="9" customHeight="1" spans="1:15">
      <c r="A15" s="19"/>
      <c r="B15" s="29"/>
      <c r="C15" s="21"/>
      <c r="D15" s="27"/>
      <c r="E15" s="23"/>
      <c r="F15" s="27"/>
      <c r="G15" s="28"/>
      <c r="H15" s="25"/>
      <c r="I15" s="25"/>
      <c r="J15" s="70"/>
      <c r="K15" s="76"/>
      <c r="L15" s="70"/>
      <c r="M15" s="77"/>
      <c r="N15" s="71"/>
      <c r="O15" s="37"/>
    </row>
    <row r="16" ht="40" customHeight="1" spans="1:15">
      <c r="A16" s="19">
        <v>4</v>
      </c>
      <c r="B16" s="20">
        <v>43458</v>
      </c>
      <c r="C16" s="21" t="s">
        <v>40</v>
      </c>
      <c r="D16" s="22">
        <v>290900</v>
      </c>
      <c r="E16" s="23">
        <v>43455</v>
      </c>
      <c r="F16" s="22">
        <v>373950</v>
      </c>
      <c r="G16" s="24">
        <v>0.015</v>
      </c>
      <c r="H16" s="25">
        <f t="shared" si="0"/>
        <v>4364</v>
      </c>
      <c r="I16" s="25">
        <v>685</v>
      </c>
      <c r="J16" s="70">
        <v>500</v>
      </c>
      <c r="K16" s="71" t="s">
        <v>65</v>
      </c>
      <c r="L16" s="84">
        <f t="shared" ref="L16:L20" si="2">D16*0.01</f>
        <v>2909</v>
      </c>
      <c r="M16" s="77" t="s">
        <v>63</v>
      </c>
      <c r="N16" s="81" t="s">
        <v>42</v>
      </c>
      <c r="O16" s="88">
        <f t="shared" si="1"/>
        <v>282442</v>
      </c>
    </row>
    <row r="17" ht="20.1" customHeight="1" spans="1:15">
      <c r="A17" s="19"/>
      <c r="B17" s="29"/>
      <c r="C17" s="21"/>
      <c r="D17" s="27"/>
      <c r="E17" s="23"/>
      <c r="F17" s="27"/>
      <c r="G17" s="28"/>
      <c r="H17" s="25"/>
      <c r="I17" s="25"/>
      <c r="J17" s="70"/>
      <c r="K17" s="76"/>
      <c r="L17" s="70"/>
      <c r="M17" s="77"/>
      <c r="N17" s="71"/>
      <c r="O17" s="37"/>
    </row>
    <row r="18" ht="27" customHeight="1" spans="1:15">
      <c r="A18" s="19">
        <v>5</v>
      </c>
      <c r="B18" s="20">
        <v>43543</v>
      </c>
      <c r="C18" s="21" t="s">
        <v>40</v>
      </c>
      <c r="D18" s="22">
        <v>76000</v>
      </c>
      <c r="E18" s="23"/>
      <c r="F18" s="22"/>
      <c r="G18" s="24">
        <v>0.015</v>
      </c>
      <c r="H18" s="25">
        <f t="shared" si="0"/>
        <v>1140</v>
      </c>
      <c r="I18" s="25">
        <v>0</v>
      </c>
      <c r="J18" s="70">
        <v>0</v>
      </c>
      <c r="K18" s="71"/>
      <c r="L18" s="84">
        <f t="shared" si="2"/>
        <v>760</v>
      </c>
      <c r="M18" s="77" t="s">
        <v>63</v>
      </c>
      <c r="N18" s="81" t="s">
        <v>42</v>
      </c>
      <c r="O18" s="88">
        <f t="shared" si="1"/>
        <v>74100</v>
      </c>
    </row>
    <row r="19" ht="20.1" customHeight="1" spans="1:15">
      <c r="A19" s="19"/>
      <c r="B19" s="29" t="s">
        <v>1</v>
      </c>
      <c r="C19" s="21"/>
      <c r="D19" s="27"/>
      <c r="E19" s="23"/>
      <c r="F19" s="27"/>
      <c r="G19" s="28"/>
      <c r="H19" s="25"/>
      <c r="I19" s="25"/>
      <c r="J19" s="70"/>
      <c r="K19" s="76"/>
      <c r="L19" s="70"/>
      <c r="M19" s="77"/>
      <c r="N19" s="71"/>
      <c r="O19" s="37"/>
    </row>
    <row r="20" s="1" customFormat="1" ht="27" customHeight="1" spans="1:15">
      <c r="A20" s="31">
        <v>6</v>
      </c>
      <c r="B20" s="39">
        <v>43594</v>
      </c>
      <c r="C20" s="33" t="s">
        <v>40</v>
      </c>
      <c r="D20" s="40">
        <v>83100</v>
      </c>
      <c r="E20" s="35">
        <v>43489</v>
      </c>
      <c r="F20" s="40">
        <v>80000</v>
      </c>
      <c r="G20" s="41">
        <v>0.015</v>
      </c>
      <c r="H20" s="37">
        <f>ROUNDUP(D20*G20,0)</f>
        <v>1247</v>
      </c>
      <c r="I20" s="37">
        <v>5234</v>
      </c>
      <c r="J20" s="87">
        <v>0</v>
      </c>
      <c r="K20" s="76"/>
      <c r="L20" s="84">
        <f t="shared" si="2"/>
        <v>831</v>
      </c>
      <c r="M20" s="77" t="s">
        <v>63</v>
      </c>
      <c r="N20" s="103" t="s">
        <v>42</v>
      </c>
      <c r="O20" s="143">
        <f>D20-H20-I20-J20-L20-L21</f>
        <v>75788</v>
      </c>
    </row>
    <row r="21" ht="20.1" customHeight="1" spans="1:15">
      <c r="A21" s="19"/>
      <c r="B21" s="26"/>
      <c r="C21" s="144" t="s">
        <v>69</v>
      </c>
      <c r="D21" s="27"/>
      <c r="E21" s="23"/>
      <c r="F21" s="27"/>
      <c r="G21" s="28"/>
      <c r="H21" s="25"/>
      <c r="I21" s="25"/>
      <c r="J21" s="70"/>
      <c r="K21" s="71"/>
      <c r="L21" s="70"/>
      <c r="M21" s="71"/>
      <c r="N21" s="71"/>
      <c r="O21" s="25"/>
    </row>
    <row r="22" ht="20.1" customHeight="1" spans="1:15">
      <c r="A22" s="19"/>
      <c r="B22" s="26"/>
      <c r="C22" s="21"/>
      <c r="D22" s="27"/>
      <c r="E22" s="23"/>
      <c r="F22" s="27"/>
      <c r="G22" s="28"/>
      <c r="H22" s="25"/>
      <c r="I22" s="25"/>
      <c r="J22" s="70"/>
      <c r="K22" s="71"/>
      <c r="L22" s="70"/>
      <c r="M22" s="71"/>
      <c r="N22" s="71"/>
      <c r="O22" s="25"/>
    </row>
    <row r="23" ht="20.1" customHeight="1" spans="1:18">
      <c r="A23" s="19"/>
      <c r="B23" s="26"/>
      <c r="C23" s="21"/>
      <c r="D23" s="27"/>
      <c r="E23" s="23"/>
      <c r="F23" s="45"/>
      <c r="G23" s="28"/>
      <c r="H23" s="25"/>
      <c r="I23" s="25"/>
      <c r="J23" s="70"/>
      <c r="K23" s="71"/>
      <c r="L23" s="70"/>
      <c r="M23" s="71"/>
      <c r="N23" s="71"/>
      <c r="O23" s="25"/>
      <c r="Q23" s="10" t="s">
        <v>68</v>
      </c>
      <c r="R23" s="11"/>
    </row>
    <row r="24" ht="20.1" customHeight="1" spans="1:17">
      <c r="A24" s="19"/>
      <c r="B24" s="26"/>
      <c r="C24" s="21"/>
      <c r="D24" s="27"/>
      <c r="E24" s="23"/>
      <c r="F24" s="27"/>
      <c r="G24" s="28"/>
      <c r="H24" s="25"/>
      <c r="I24" s="25"/>
      <c r="J24" s="70"/>
      <c r="K24" s="106" t="s">
        <v>70</v>
      </c>
      <c r="L24" s="70"/>
      <c r="M24" s="71"/>
      <c r="N24" s="71"/>
      <c r="O24" s="25"/>
      <c r="Q24" s="1">
        <v>1530000</v>
      </c>
    </row>
    <row r="25" ht="30" customHeight="1" spans="1:20">
      <c r="A25" s="17" t="s">
        <v>44</v>
      </c>
      <c r="B25" s="17"/>
      <c r="C25" s="46" t="s">
        <v>45</v>
      </c>
      <c r="D25" s="186">
        <f t="shared" ref="D25:J25" si="3">SUM(D7:D24)</f>
        <v>1165910</v>
      </c>
      <c r="E25" s="46" t="s">
        <v>45</v>
      </c>
      <c r="F25" s="186">
        <f t="shared" si="3"/>
        <v>1169860.5</v>
      </c>
      <c r="G25" s="46" t="s">
        <v>45</v>
      </c>
      <c r="H25" s="186">
        <f t="shared" si="3"/>
        <v>17491</v>
      </c>
      <c r="I25" s="186">
        <f t="shared" si="3"/>
        <v>13252</v>
      </c>
      <c r="J25" s="186">
        <f t="shared" si="3"/>
        <v>1000</v>
      </c>
      <c r="K25" s="46" t="s">
        <v>45</v>
      </c>
      <c r="L25" s="186">
        <f>SUM(L7:L24)</f>
        <v>6835</v>
      </c>
      <c r="M25" s="46" t="s">
        <v>45</v>
      </c>
      <c r="N25" s="46" t="s">
        <v>45</v>
      </c>
      <c r="O25" s="186">
        <f>SUM(O7:O24)</f>
        <v>1127332</v>
      </c>
      <c r="P25" s="126"/>
      <c r="Q25" s="185">
        <f>D25/Q24</f>
        <v>0.762032679738562</v>
      </c>
      <c r="S25" s="127">
        <v>43265</v>
      </c>
      <c r="T25" s="128">
        <v>482428</v>
      </c>
    </row>
    <row r="26" ht="30" customHeight="1" spans="1:20">
      <c r="A26" s="17" t="s">
        <v>46</v>
      </c>
      <c r="B26" s="17"/>
      <c r="C26" s="17" t="s">
        <v>47</v>
      </c>
      <c r="D26" s="17"/>
      <c r="E26" s="49">
        <f>E27+L26</f>
        <v>75788</v>
      </c>
      <c r="F26" s="49"/>
      <c r="G26" s="49"/>
      <c r="H26" s="49"/>
      <c r="I26" s="17" t="s">
        <v>48</v>
      </c>
      <c r="J26" s="17"/>
      <c r="K26" s="17" t="s">
        <v>49</v>
      </c>
      <c r="L26" s="49">
        <v>0</v>
      </c>
      <c r="M26" s="49"/>
      <c r="N26" s="49"/>
      <c r="O26" s="49"/>
      <c r="S26" s="127">
        <v>43346</v>
      </c>
      <c r="T26" s="128">
        <v>233482.5</v>
      </c>
    </row>
    <row r="27" ht="30" customHeight="1" spans="1:20">
      <c r="A27" s="17"/>
      <c r="B27" s="17"/>
      <c r="C27" s="17" t="s">
        <v>50</v>
      </c>
      <c r="D27" s="17"/>
      <c r="E27" s="168">
        <f>O20</f>
        <v>75788</v>
      </c>
      <c r="F27" s="168"/>
      <c r="G27" s="168"/>
      <c r="H27" s="168"/>
      <c r="I27" s="17"/>
      <c r="J27" s="17"/>
      <c r="K27" s="17" t="s">
        <v>51</v>
      </c>
      <c r="L27" s="4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48"/>
      <c r="N27" s="48"/>
      <c r="O27" s="48"/>
      <c r="S27" s="127">
        <v>43455</v>
      </c>
      <c r="T27" s="128">
        <v>373950</v>
      </c>
    </row>
    <row r="28" ht="50.1" customHeight="1" spans="1:15">
      <c r="A28" s="17" t="s">
        <v>52</v>
      </c>
      <c r="B28" s="17"/>
      <c r="C28" s="51"/>
      <c r="D28" s="51"/>
      <c r="E28" s="51"/>
      <c r="F28" s="51"/>
      <c r="G28" s="51"/>
      <c r="H28" s="51"/>
      <c r="I28" s="17" t="s">
        <v>53</v>
      </c>
      <c r="J28" s="17"/>
      <c r="K28" s="17" t="s">
        <v>54</v>
      </c>
      <c r="L28" s="17"/>
      <c r="M28" s="17"/>
      <c r="N28" s="17"/>
      <c r="O28" s="17"/>
    </row>
    <row r="29" ht="50.1" customHeight="1" spans="1:15">
      <c r="A29" s="17" t="s">
        <v>55</v>
      </c>
      <c r="B29" s="17"/>
      <c r="C29" s="52"/>
      <c r="D29" s="52"/>
      <c r="E29" s="52"/>
      <c r="F29" s="52"/>
      <c r="G29" s="52"/>
      <c r="H29" s="52"/>
      <c r="I29" s="17" t="s">
        <v>56</v>
      </c>
      <c r="J29" s="17"/>
      <c r="K29" s="52"/>
      <c r="L29" s="52"/>
      <c r="M29" s="52"/>
      <c r="N29" s="52"/>
      <c r="O29" s="52"/>
    </row>
    <row r="30" ht="50.1" customHeight="1" spans="1:15">
      <c r="A30" s="17" t="s">
        <v>57</v>
      </c>
      <c r="B30" s="17"/>
      <c r="C30" s="53"/>
      <c r="D30" s="53"/>
      <c r="E30" s="53"/>
      <c r="F30" s="53"/>
      <c r="G30" s="53"/>
      <c r="H30" s="53"/>
      <c r="I30" s="17" t="s">
        <v>58</v>
      </c>
      <c r="J30" s="17"/>
      <c r="K30" s="53"/>
      <c r="L30" s="53"/>
      <c r="M30" s="53"/>
      <c r="N30" s="53"/>
      <c r="O30" s="53"/>
    </row>
    <row r="31" ht="50.1" customHeight="1" spans="1:15">
      <c r="A31" s="17" t="s">
        <v>59</v>
      </c>
      <c r="B31" s="17"/>
      <c r="C31" s="53"/>
      <c r="D31" s="53"/>
      <c r="E31" s="53"/>
      <c r="F31" s="53"/>
      <c r="G31" s="53"/>
      <c r="H31" s="53"/>
      <c r="I31" s="17" t="s">
        <v>60</v>
      </c>
      <c r="J31" s="17"/>
      <c r="K31" s="53"/>
      <c r="L31" s="53"/>
      <c r="M31" s="53"/>
      <c r="N31" s="53"/>
      <c r="O31" s="53"/>
    </row>
    <row r="34" ht="13.5" spans="17:17">
      <c r="Q34"/>
    </row>
    <row r="37" ht="13.5" spans="2:2">
      <c r="B37"/>
    </row>
    <row r="38" ht="13.5" spans="2:2">
      <c r="B38"/>
    </row>
    <row r="77" ht="13.5" spans="3:3">
      <c r="C77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Q23:R23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N10:N11"/>
    <mergeCell ref="N13:N14"/>
    <mergeCell ref="O10:O11"/>
    <mergeCell ref="O13:O1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V83"/>
  <sheetViews>
    <sheetView topLeftCell="A13" workbookViewId="0">
      <selection activeCell="P8" sqref="P8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9" style="4" customWidth="1"/>
    <col min="5" max="5" width="6.625" style="3" customWidth="1"/>
    <col min="6" max="6" width="9.125" style="4" customWidth="1"/>
    <col min="7" max="7" width="4.75" style="1" customWidth="1"/>
    <col min="8" max="8" width="11" style="4" customWidth="1"/>
    <col min="9" max="9" width="8.75" style="1" customWidth="1"/>
    <col min="10" max="10" width="9.625" style="4" customWidth="1"/>
    <col min="11" max="11" width="10.125" style="1" customWidth="1"/>
    <col min="12" max="12" width="8.875" style="1" customWidth="1"/>
    <col min="13" max="13" width="6" style="1" customWidth="1"/>
    <col min="14" max="14" width="5.625" style="1" customWidth="1"/>
    <col min="15" max="15" width="9.125" style="4" customWidth="1"/>
    <col min="16" max="16" width="26.75" style="4" customWidth="1"/>
    <col min="17" max="17" width="4" style="4" customWidth="1"/>
    <col min="18" max="18" width="12" style="1" hidden="1" customWidth="1"/>
    <col min="19" max="19" width="11.875" style="1" customWidth="1"/>
    <col min="20" max="20" width="6.75" style="1" customWidth="1"/>
    <col min="21" max="21" width="9.125" style="1" customWidth="1"/>
    <col min="22" max="22" width="31.125" style="1" customWidth="1"/>
    <col min="23" max="23" width="9" style="1"/>
    <col min="24" max="24" width="11.25" style="1" customWidth="1"/>
    <col min="25" max="27" width="9" style="1"/>
    <col min="28" max="28" width="14.5" style="1" customWidth="1"/>
    <col min="29" max="29" width="13.125" style="1" customWidth="1"/>
    <col min="30" max="30" width="14.5" style="1" customWidth="1"/>
    <col min="31" max="16384" width="9" style="1"/>
  </cols>
  <sheetData>
    <row r="1" ht="24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4"/>
      <c r="Q1" s="54"/>
      <c r="S1" s="29" t="s">
        <v>1</v>
      </c>
    </row>
    <row r="2" ht="27.95" customHeight="1" spans="1:48">
      <c r="A2" s="6" t="s">
        <v>2</v>
      </c>
      <c r="B2" s="7"/>
      <c r="C2" s="8" t="s">
        <v>71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>
        <v>9349</v>
      </c>
      <c r="N2" s="58" t="s">
        <v>5</v>
      </c>
      <c r="O2" s="59" t="s">
        <v>6</v>
      </c>
      <c r="P2" s="60"/>
      <c r="Q2" s="60"/>
      <c r="S2" s="59" t="s">
        <v>7</v>
      </c>
      <c r="T2" s="108">
        <v>132</v>
      </c>
      <c r="U2" s="109">
        <v>9347</v>
      </c>
      <c r="V2" s="110" t="s">
        <v>3</v>
      </c>
      <c r="W2" s="111" t="s">
        <v>8</v>
      </c>
      <c r="X2" s="130">
        <v>1450000</v>
      </c>
      <c r="Y2" s="131"/>
      <c r="Z2" s="131" t="s">
        <v>9</v>
      </c>
      <c r="AA2" s="132" t="s">
        <v>10</v>
      </c>
      <c r="AB2" s="133" t="s">
        <v>11</v>
      </c>
      <c r="AC2" s="133" t="s">
        <v>12</v>
      </c>
      <c r="AD2" s="134" t="s">
        <v>13</v>
      </c>
      <c r="AE2" s="135"/>
      <c r="AF2" s="136" t="s">
        <v>14</v>
      </c>
      <c r="AG2" s="137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</row>
    <row r="3" ht="27.95" customHeight="1" spans="1:35">
      <c r="A3" s="6" t="s">
        <v>15</v>
      </c>
      <c r="B3" s="7"/>
      <c r="C3" s="10" t="s">
        <v>68</v>
      </c>
      <c r="D3" s="11"/>
      <c r="E3" s="12" t="s">
        <v>16</v>
      </c>
      <c r="F3" s="13" t="s">
        <v>8</v>
      </c>
      <c r="G3" s="14"/>
      <c r="H3" s="15" t="s">
        <v>17</v>
      </c>
      <c r="I3" s="61" t="s">
        <v>18</v>
      </c>
      <c r="J3" s="62"/>
      <c r="K3" s="62"/>
      <c r="L3" s="63"/>
      <c r="M3" s="64" t="s">
        <v>19</v>
      </c>
      <c r="N3" s="17" t="s">
        <v>20</v>
      </c>
      <c r="O3" s="65" t="s">
        <v>21</v>
      </c>
      <c r="P3" s="66"/>
      <c r="Q3" s="66"/>
      <c r="S3" s="108">
        <v>132</v>
      </c>
      <c r="T3" s="108">
        <v>132</v>
      </c>
      <c r="U3" s="108">
        <v>9347</v>
      </c>
      <c r="V3" s="110" t="s">
        <v>3</v>
      </c>
      <c r="W3" s="111" t="s">
        <v>8</v>
      </c>
      <c r="X3" s="130">
        <v>1450000</v>
      </c>
      <c r="Y3" s="131"/>
      <c r="Z3" s="131" t="s">
        <v>9</v>
      </c>
      <c r="AA3" s="132" t="s">
        <v>10</v>
      </c>
      <c r="AB3" s="133" t="s">
        <v>11</v>
      </c>
      <c r="AC3" s="133" t="s">
        <v>12</v>
      </c>
      <c r="AD3" s="134" t="s">
        <v>13</v>
      </c>
      <c r="AE3" s="135"/>
      <c r="AF3" s="136" t="s">
        <v>14</v>
      </c>
      <c r="AG3" s="137"/>
      <c r="AH3" s="138"/>
      <c r="AI3" s="138"/>
    </row>
    <row r="4" ht="27.95" customHeight="1" spans="1:17">
      <c r="A4" s="6" t="s">
        <v>22</v>
      </c>
      <c r="B4" s="7"/>
      <c r="C4" s="139"/>
      <c r="D4" s="140"/>
      <c r="E4" s="12" t="s">
        <v>23</v>
      </c>
      <c r="F4" s="13"/>
      <c r="G4" s="14"/>
      <c r="H4" s="16"/>
      <c r="I4" s="61"/>
      <c r="J4" s="62"/>
      <c r="K4" s="62"/>
      <c r="L4" s="63"/>
      <c r="M4" s="64" t="s">
        <v>24</v>
      </c>
      <c r="N4" s="12" t="s">
        <v>25</v>
      </c>
      <c r="O4" s="67" t="s">
        <v>12</v>
      </c>
      <c r="P4" s="68"/>
      <c r="Q4" s="68"/>
    </row>
    <row r="5" ht="27.95" customHeight="1" spans="1:19">
      <c r="A5" s="17" t="s">
        <v>26</v>
      </c>
      <c r="B5" s="17" t="s">
        <v>27</v>
      </c>
      <c r="C5" s="17"/>
      <c r="D5" s="17"/>
      <c r="E5" s="17" t="s">
        <v>28</v>
      </c>
      <c r="F5" s="17"/>
      <c r="G5" s="17" t="s">
        <v>29</v>
      </c>
      <c r="H5" s="17"/>
      <c r="I5" s="17" t="s">
        <v>30</v>
      </c>
      <c r="J5" s="17" t="s">
        <v>31</v>
      </c>
      <c r="K5" s="17"/>
      <c r="L5" s="17" t="s">
        <v>32</v>
      </c>
      <c r="M5" s="17"/>
      <c r="N5" s="12" t="s">
        <v>33</v>
      </c>
      <c r="O5" s="12"/>
      <c r="P5" s="69"/>
      <c r="Q5" s="69"/>
      <c r="S5"/>
    </row>
    <row r="6" ht="27.95" customHeight="1" spans="1:17">
      <c r="A6" s="17"/>
      <c r="B6" s="18" t="s">
        <v>34</v>
      </c>
      <c r="C6" s="17" t="s">
        <v>35</v>
      </c>
      <c r="D6" s="12" t="s">
        <v>36</v>
      </c>
      <c r="E6" s="18" t="s">
        <v>34</v>
      </c>
      <c r="F6" s="12" t="s">
        <v>36</v>
      </c>
      <c r="G6" s="17" t="s">
        <v>37</v>
      </c>
      <c r="H6" s="12" t="s">
        <v>36</v>
      </c>
      <c r="I6" s="58" t="s">
        <v>36</v>
      </c>
      <c r="J6" s="12" t="s">
        <v>36</v>
      </c>
      <c r="K6" s="17" t="s">
        <v>38</v>
      </c>
      <c r="L6" s="17" t="s">
        <v>36</v>
      </c>
      <c r="M6" s="17" t="s">
        <v>38</v>
      </c>
      <c r="N6" s="12" t="s">
        <v>39</v>
      </c>
      <c r="O6" s="12" t="s">
        <v>36</v>
      </c>
      <c r="P6" s="69"/>
      <c r="Q6" s="69"/>
    </row>
    <row r="7" s="2" customFormat="1" ht="48" customHeight="1" spans="1:19">
      <c r="A7" s="19">
        <v>1</v>
      </c>
      <c r="B7" s="20">
        <v>43263</v>
      </c>
      <c r="C7" s="21" t="s">
        <v>40</v>
      </c>
      <c r="D7" s="22">
        <v>482428</v>
      </c>
      <c r="E7" s="23">
        <v>43265</v>
      </c>
      <c r="F7" s="22">
        <v>482428</v>
      </c>
      <c r="G7" s="24">
        <v>0.015</v>
      </c>
      <c r="H7" s="25">
        <f>ROUNDUP(D7*G7,0)</f>
        <v>7237</v>
      </c>
      <c r="I7" s="25">
        <v>2686</v>
      </c>
      <c r="J7" s="70">
        <v>500</v>
      </c>
      <c r="K7" s="71" t="s">
        <v>41</v>
      </c>
      <c r="L7" s="72"/>
      <c r="M7" s="12"/>
      <c r="N7" s="73" t="s">
        <v>42</v>
      </c>
      <c r="O7" s="25">
        <v>400469.22</v>
      </c>
      <c r="P7" s="74"/>
      <c r="Q7" s="74"/>
      <c r="S7" s="113"/>
    </row>
    <row r="8" s="2" customFormat="1" ht="25" customHeight="1" spans="1:17">
      <c r="A8" s="19"/>
      <c r="B8" s="26"/>
      <c r="C8" s="21"/>
      <c r="D8" s="27"/>
      <c r="E8" s="23"/>
      <c r="F8" s="27"/>
      <c r="G8" s="28"/>
      <c r="H8" s="25"/>
      <c r="I8" s="25"/>
      <c r="J8" s="70"/>
      <c r="K8" s="71"/>
      <c r="L8" s="70"/>
      <c r="M8" s="12"/>
      <c r="N8" s="71" t="s">
        <v>43</v>
      </c>
      <c r="O8" s="22">
        <f>D7-H7-I7-J7-O7</f>
        <v>71535.78</v>
      </c>
      <c r="P8" s="75"/>
      <c r="Q8" s="75"/>
    </row>
    <row r="9" ht="9" customHeight="1" spans="1:17">
      <c r="A9" s="19"/>
      <c r="B9" s="29"/>
      <c r="C9" s="21"/>
      <c r="D9" s="27"/>
      <c r="E9" s="23"/>
      <c r="F9" s="27"/>
      <c r="G9" s="28"/>
      <c r="H9" s="25"/>
      <c r="I9" s="25"/>
      <c r="J9" s="70"/>
      <c r="K9" s="76"/>
      <c r="L9" s="70"/>
      <c r="M9" s="77"/>
      <c r="N9" s="71"/>
      <c r="O9" s="37"/>
      <c r="P9" s="78"/>
      <c r="Q9" s="78"/>
    </row>
    <row r="10" ht="28" customHeight="1" spans="1:17">
      <c r="A10" s="19">
        <v>2</v>
      </c>
      <c r="B10" s="20">
        <v>43362</v>
      </c>
      <c r="C10" s="21" t="s">
        <v>40</v>
      </c>
      <c r="D10" s="22">
        <v>200000</v>
      </c>
      <c r="E10" s="23">
        <v>43346</v>
      </c>
      <c r="F10" s="22">
        <v>233482.5</v>
      </c>
      <c r="G10" s="24">
        <v>0.015</v>
      </c>
      <c r="H10" s="25">
        <f>ROUNDUP(D10*G10,0)</f>
        <v>3000</v>
      </c>
      <c r="I10" s="25">
        <v>4647</v>
      </c>
      <c r="J10" s="70">
        <v>0</v>
      </c>
      <c r="K10" s="71"/>
      <c r="L10" s="79">
        <v>4200</v>
      </c>
      <c r="M10" s="80" t="s">
        <v>61</v>
      </c>
      <c r="N10" s="81" t="s">
        <v>42</v>
      </c>
      <c r="O10" s="82">
        <f>D10-H10-I10-J10-L10-L11</f>
        <v>186153</v>
      </c>
      <c r="P10" s="83"/>
      <c r="Q10" s="83"/>
    </row>
    <row r="11" ht="23" customHeight="1" spans="1:19">
      <c r="A11" s="19"/>
      <c r="B11" s="26"/>
      <c r="C11" s="21"/>
      <c r="D11" s="27"/>
      <c r="E11" s="23"/>
      <c r="F11" s="27"/>
      <c r="G11" s="30" t="s">
        <v>62</v>
      </c>
      <c r="H11" s="25"/>
      <c r="I11" s="25"/>
      <c r="J11" s="70"/>
      <c r="K11" s="71"/>
      <c r="L11" s="84">
        <v>2000</v>
      </c>
      <c r="M11" s="77" t="s">
        <v>63</v>
      </c>
      <c r="N11" s="85"/>
      <c r="O11" s="86"/>
      <c r="P11" s="83"/>
      <c r="Q11" s="83"/>
      <c r="S11"/>
    </row>
    <row r="12" ht="7" customHeight="1" spans="1:17">
      <c r="A12" s="19"/>
      <c r="B12" s="29"/>
      <c r="C12" s="21"/>
      <c r="D12" s="27"/>
      <c r="E12" s="23"/>
      <c r="F12" s="27"/>
      <c r="G12" s="28"/>
      <c r="H12" s="25"/>
      <c r="I12" s="25"/>
      <c r="J12" s="70"/>
      <c r="K12" s="76"/>
      <c r="L12" s="70"/>
      <c r="M12" s="77"/>
      <c r="N12" s="71"/>
      <c r="O12" s="37"/>
      <c r="P12" s="78"/>
      <c r="Q12" s="78"/>
    </row>
    <row r="13" ht="27" customHeight="1" spans="1:17">
      <c r="A13" s="19">
        <v>3</v>
      </c>
      <c r="B13" s="20">
        <v>43385</v>
      </c>
      <c r="C13" s="21" t="s">
        <v>40</v>
      </c>
      <c r="D13" s="22">
        <v>33482</v>
      </c>
      <c r="E13" s="23"/>
      <c r="F13" s="22"/>
      <c r="G13" s="24">
        <v>0.015</v>
      </c>
      <c r="H13" s="25">
        <f t="shared" ref="H13:H18" si="0">ROUNDUP(D13*G13,0)</f>
        <v>503</v>
      </c>
      <c r="I13" s="25">
        <v>0</v>
      </c>
      <c r="J13" s="70">
        <v>0</v>
      </c>
      <c r="K13" s="76"/>
      <c r="L13" s="79">
        <v>-4200</v>
      </c>
      <c r="M13" s="80" t="s">
        <v>64</v>
      </c>
      <c r="N13" s="81" t="s">
        <v>42</v>
      </c>
      <c r="O13" s="82">
        <f t="shared" ref="O13:O18" si="1">D13-H13-I13-J13-L13-L14</f>
        <v>36844</v>
      </c>
      <c r="P13" s="83"/>
      <c r="Q13" s="83"/>
    </row>
    <row r="14" ht="27" customHeight="1" spans="1:17">
      <c r="A14" s="31"/>
      <c r="B14" s="32"/>
      <c r="C14" s="33"/>
      <c r="D14" s="34"/>
      <c r="E14" s="35"/>
      <c r="F14" s="34"/>
      <c r="G14" s="36"/>
      <c r="H14" s="37"/>
      <c r="I14" s="37"/>
      <c r="J14" s="87"/>
      <c r="K14" s="76"/>
      <c r="L14" s="84">
        <v>335</v>
      </c>
      <c r="M14" s="77" t="s">
        <v>63</v>
      </c>
      <c r="N14" s="85"/>
      <c r="O14" s="86"/>
      <c r="P14" s="83"/>
      <c r="Q14" s="83"/>
    </row>
    <row r="15" ht="9" customHeight="1" spans="1:17">
      <c r="A15" s="19"/>
      <c r="B15" s="29"/>
      <c r="C15" s="21"/>
      <c r="D15" s="27"/>
      <c r="E15" s="23"/>
      <c r="F15" s="27"/>
      <c r="G15" s="28"/>
      <c r="H15" s="25"/>
      <c r="I15" s="25"/>
      <c r="J15" s="70"/>
      <c r="K15" s="76"/>
      <c r="L15" s="70"/>
      <c r="M15" s="77"/>
      <c r="N15" s="71"/>
      <c r="O15" s="37"/>
      <c r="P15" s="78"/>
      <c r="Q15" s="78"/>
    </row>
    <row r="16" ht="40" customHeight="1" spans="1:17">
      <c r="A16" s="19">
        <v>4</v>
      </c>
      <c r="B16" s="20">
        <v>43458</v>
      </c>
      <c r="C16" s="21" t="s">
        <v>40</v>
      </c>
      <c r="D16" s="22">
        <v>290900</v>
      </c>
      <c r="E16" s="23">
        <v>43455</v>
      </c>
      <c r="F16" s="22">
        <v>373950</v>
      </c>
      <c r="G16" s="24">
        <v>0.015</v>
      </c>
      <c r="H16" s="25">
        <f t="shared" si="0"/>
        <v>4364</v>
      </c>
      <c r="I16" s="25">
        <v>685</v>
      </c>
      <c r="J16" s="70">
        <v>500</v>
      </c>
      <c r="K16" s="71" t="s">
        <v>65</v>
      </c>
      <c r="L16" s="84">
        <f t="shared" ref="L16:L20" si="2">D16*0.01</f>
        <v>2909</v>
      </c>
      <c r="M16" s="77" t="s">
        <v>63</v>
      </c>
      <c r="N16" s="81" t="s">
        <v>42</v>
      </c>
      <c r="O16" s="88">
        <f t="shared" si="1"/>
        <v>282442</v>
      </c>
      <c r="P16" s="89"/>
      <c r="Q16" s="89"/>
    </row>
    <row r="17" ht="20.1" customHeight="1" spans="1:17">
      <c r="A17" s="19"/>
      <c r="B17" s="29"/>
      <c r="C17" s="21"/>
      <c r="D17" s="27"/>
      <c r="E17" s="23"/>
      <c r="F17" s="27"/>
      <c r="G17" s="28"/>
      <c r="H17" s="25"/>
      <c r="I17" s="25"/>
      <c r="J17" s="70"/>
      <c r="K17" s="76"/>
      <c r="L17" s="70"/>
      <c r="M17" s="77"/>
      <c r="N17" s="71"/>
      <c r="O17" s="37"/>
      <c r="P17" s="78"/>
      <c r="Q17" s="78"/>
    </row>
    <row r="18" ht="27" customHeight="1" spans="1:17">
      <c r="A18" s="19">
        <v>5</v>
      </c>
      <c r="B18" s="20">
        <v>43543</v>
      </c>
      <c r="C18" s="21" t="s">
        <v>40</v>
      </c>
      <c r="D18" s="22">
        <v>76000</v>
      </c>
      <c r="E18" s="23"/>
      <c r="F18" s="22"/>
      <c r="G18" s="24">
        <v>0.015</v>
      </c>
      <c r="H18" s="25">
        <f t="shared" si="0"/>
        <v>1140</v>
      </c>
      <c r="I18" s="25">
        <v>0</v>
      </c>
      <c r="J18" s="70">
        <v>0</v>
      </c>
      <c r="K18" s="71"/>
      <c r="L18" s="84">
        <f t="shared" si="2"/>
        <v>760</v>
      </c>
      <c r="M18" s="77" t="s">
        <v>63</v>
      </c>
      <c r="N18" s="81" t="s">
        <v>42</v>
      </c>
      <c r="O18" s="88">
        <f t="shared" si="1"/>
        <v>74100</v>
      </c>
      <c r="P18" s="78"/>
      <c r="Q18" s="78"/>
    </row>
    <row r="19" ht="20.1" customHeight="1" spans="1:17">
      <c r="A19" s="19"/>
      <c r="B19" s="29"/>
      <c r="C19" s="21"/>
      <c r="D19" s="27"/>
      <c r="E19" s="23"/>
      <c r="F19" s="27"/>
      <c r="G19" s="28"/>
      <c r="H19" s="25"/>
      <c r="I19" s="25"/>
      <c r="J19" s="70"/>
      <c r="K19" s="76"/>
      <c r="L19" s="70"/>
      <c r="M19" s="77"/>
      <c r="N19" s="71"/>
      <c r="O19" s="37"/>
      <c r="P19" s="78"/>
      <c r="Q19" s="78"/>
    </row>
    <row r="20" s="1" customFormat="1" ht="27" customHeight="1" spans="1:19">
      <c r="A20" s="161">
        <v>6</v>
      </c>
      <c r="B20" s="162">
        <v>43594</v>
      </c>
      <c r="C20" s="163" t="s">
        <v>40</v>
      </c>
      <c r="D20" s="164">
        <v>83100</v>
      </c>
      <c r="E20" s="165">
        <v>43489</v>
      </c>
      <c r="F20" s="164">
        <v>80000</v>
      </c>
      <c r="G20" s="166">
        <v>0.015</v>
      </c>
      <c r="H20" s="167">
        <f>ROUNDUP(D20*G20,0)</f>
        <v>1247</v>
      </c>
      <c r="I20" s="167">
        <v>5234</v>
      </c>
      <c r="J20" s="169">
        <v>0</v>
      </c>
      <c r="K20" s="170"/>
      <c r="L20" s="84">
        <f t="shared" si="2"/>
        <v>831</v>
      </c>
      <c r="M20" s="77" t="s">
        <v>63</v>
      </c>
      <c r="N20" s="171" t="s">
        <v>42</v>
      </c>
      <c r="O20" s="172">
        <f>D20-H20-I20-J20-L20-L21</f>
        <v>75788</v>
      </c>
      <c r="P20" s="173" t="s">
        <v>72</v>
      </c>
      <c r="Q20" s="114" t="s">
        <v>73</v>
      </c>
      <c r="R20" s="115"/>
      <c r="S20" s="116">
        <v>78713.58</v>
      </c>
    </row>
    <row r="21" ht="20.1" customHeight="1" spans="1:17">
      <c r="A21" s="19"/>
      <c r="B21" s="26"/>
      <c r="C21" s="144" t="s">
        <v>69</v>
      </c>
      <c r="D21" s="27"/>
      <c r="E21" s="23"/>
      <c r="F21" s="27"/>
      <c r="G21" s="28"/>
      <c r="H21" s="25"/>
      <c r="I21" s="25"/>
      <c r="J21" s="70"/>
      <c r="K21" s="71"/>
      <c r="L21" s="70"/>
      <c r="M21" s="71"/>
      <c r="N21" s="170"/>
      <c r="O21" s="174" t="s">
        <v>74</v>
      </c>
      <c r="P21" s="175" t="s">
        <v>75</v>
      </c>
      <c r="Q21" s="78"/>
    </row>
    <row r="22" ht="20.1" customHeight="1" spans="1:17">
      <c r="A22" s="19"/>
      <c r="B22" s="26"/>
      <c r="C22" s="26"/>
      <c r="D22" s="26"/>
      <c r="E22" s="23"/>
      <c r="F22" s="27"/>
      <c r="G22" s="28"/>
      <c r="H22" s="25"/>
      <c r="I22" s="25"/>
      <c r="J22" s="70"/>
      <c r="K22" s="71"/>
      <c r="L22" s="70"/>
      <c r="M22" s="71"/>
      <c r="N22" s="71"/>
      <c r="O22" s="25"/>
      <c r="P22" s="78"/>
      <c r="Q22" s="78"/>
    </row>
    <row r="23" ht="20.1" customHeight="1" spans="1:17">
      <c r="A23" s="19"/>
      <c r="B23" s="26"/>
      <c r="C23" s="26"/>
      <c r="D23" s="26"/>
      <c r="E23" s="23"/>
      <c r="F23" s="27"/>
      <c r="G23" s="28"/>
      <c r="H23" s="25"/>
      <c r="I23" s="25"/>
      <c r="J23" s="70"/>
      <c r="K23" s="71"/>
      <c r="L23" s="70"/>
      <c r="M23" s="71"/>
      <c r="N23" s="71"/>
      <c r="O23" s="25"/>
      <c r="P23" s="74"/>
      <c r="Q23" s="74"/>
    </row>
    <row r="24" ht="20.1" customHeight="1" spans="1:17">
      <c r="A24" s="19"/>
      <c r="B24" s="29" t="s">
        <v>1</v>
      </c>
      <c r="C24" s="21"/>
      <c r="D24" s="27"/>
      <c r="E24" s="23"/>
      <c r="F24" s="27"/>
      <c r="G24" s="28"/>
      <c r="H24" s="25"/>
      <c r="I24" s="25"/>
      <c r="J24" s="70"/>
      <c r="K24" s="76"/>
      <c r="L24" s="70"/>
      <c r="M24" s="77"/>
      <c r="N24" s="71"/>
      <c r="O24" s="37"/>
      <c r="P24" s="78"/>
      <c r="Q24" s="78"/>
    </row>
    <row r="25" ht="20.1" customHeight="1" spans="1:19">
      <c r="A25" s="31">
        <v>7</v>
      </c>
      <c r="B25" s="39">
        <v>43719</v>
      </c>
      <c r="C25" s="33" t="s">
        <v>40</v>
      </c>
      <c r="D25" s="40">
        <v>167292.22</v>
      </c>
      <c r="E25" s="35">
        <v>43706</v>
      </c>
      <c r="F25" s="40">
        <v>167292.22</v>
      </c>
      <c r="G25" s="41">
        <v>0.015</v>
      </c>
      <c r="H25" s="37">
        <f>ROUNDUP(D25*G25,0)</f>
        <v>2510</v>
      </c>
      <c r="I25" s="37">
        <v>4155</v>
      </c>
      <c r="J25" s="87">
        <v>0</v>
      </c>
      <c r="K25" s="76"/>
      <c r="L25" s="95">
        <f>ROUNDUP(D25*1%,0)</f>
        <v>1673</v>
      </c>
      <c r="M25" s="96" t="s">
        <v>76</v>
      </c>
      <c r="N25" s="103" t="s">
        <v>77</v>
      </c>
      <c r="O25" s="176">
        <v>48300</v>
      </c>
      <c r="P25" s="98" t="s">
        <v>78</v>
      </c>
      <c r="Q25" s="98" t="s">
        <v>79</v>
      </c>
      <c r="R25" s="117"/>
      <c r="S25" s="118">
        <v>48300</v>
      </c>
    </row>
    <row r="26" ht="20.1" customHeight="1" spans="1:19">
      <c r="A26" s="31"/>
      <c r="B26" s="39"/>
      <c r="C26" s="33"/>
      <c r="D26" s="40"/>
      <c r="E26" s="35"/>
      <c r="F26" s="40"/>
      <c r="G26" s="41"/>
      <c r="H26" s="37"/>
      <c r="I26" s="37"/>
      <c r="J26" s="87"/>
      <c r="K26" s="76"/>
      <c r="L26" s="99">
        <f>D25-H25-I25-J25-L25-O25-O26-O27</f>
        <v>43571.42</v>
      </c>
      <c r="M26" s="100" t="s">
        <v>80</v>
      </c>
      <c r="N26" s="103" t="s">
        <v>81</v>
      </c>
      <c r="O26" s="176">
        <v>50000</v>
      </c>
      <c r="P26" s="98" t="s">
        <v>82</v>
      </c>
      <c r="Q26" s="98" t="s">
        <v>83</v>
      </c>
      <c r="R26" s="117"/>
      <c r="S26" s="118">
        <v>50000</v>
      </c>
    </row>
    <row r="27" ht="20.1" customHeight="1" spans="1:20">
      <c r="A27" s="31"/>
      <c r="B27" s="39"/>
      <c r="C27" s="33"/>
      <c r="D27" s="40"/>
      <c r="E27" s="35"/>
      <c r="F27" s="40"/>
      <c r="G27" s="41"/>
      <c r="H27" s="37"/>
      <c r="I27" s="37"/>
      <c r="J27" s="87"/>
      <c r="K27" s="76"/>
      <c r="L27" s="99"/>
      <c r="M27" s="101"/>
      <c r="N27" s="103" t="s">
        <v>84</v>
      </c>
      <c r="O27" s="176">
        <v>17082.8</v>
      </c>
      <c r="P27" s="98" t="s">
        <v>85</v>
      </c>
      <c r="Q27" s="98" t="s">
        <v>86</v>
      </c>
      <c r="R27" s="117"/>
      <c r="S27" s="118">
        <v>17082.8</v>
      </c>
      <c r="T27" s="121"/>
    </row>
    <row r="28" ht="20.1" customHeight="1" spans="1:20">
      <c r="A28" s="31"/>
      <c r="B28" s="39"/>
      <c r="C28" s="33"/>
      <c r="D28" s="40"/>
      <c r="E28" s="35"/>
      <c r="F28" s="40"/>
      <c r="G28" s="41"/>
      <c r="H28"/>
      <c r="I28" s="37"/>
      <c r="J28" s="87"/>
      <c r="K28" s="76"/>
      <c r="L28" s="95"/>
      <c r="M28" s="96"/>
      <c r="N28" s="105"/>
      <c r="O28" s="177"/>
      <c r="P28" s="178"/>
      <c r="Q28" s="178"/>
      <c r="R28" s="124"/>
      <c r="S28" s="125"/>
      <c r="T28" s="121"/>
    </row>
    <row r="29" ht="20.1" customHeight="1" spans="1:17">
      <c r="A29" s="19"/>
      <c r="B29" s="26"/>
      <c r="C29" s="21"/>
      <c r="D29" s="27"/>
      <c r="E29" s="23"/>
      <c r="F29" s="45"/>
      <c r="G29" s="28"/>
      <c r="H29" s="25"/>
      <c r="I29" s="25"/>
      <c r="J29" s="70"/>
      <c r="K29" s="71"/>
      <c r="L29" s="70"/>
      <c r="M29" s="71"/>
      <c r="N29" s="71"/>
      <c r="O29" s="25"/>
      <c r="P29" s="74"/>
      <c r="Q29" s="74"/>
    </row>
    <row r="30" ht="20.1" customHeight="1" spans="1:17">
      <c r="A30" s="19"/>
      <c r="B30" s="26"/>
      <c r="C30" s="21"/>
      <c r="D30" s="27"/>
      <c r="E30" s="23"/>
      <c r="F30" s="27"/>
      <c r="G30" s="28"/>
      <c r="H30" s="25"/>
      <c r="I30" s="25"/>
      <c r="J30" s="70"/>
      <c r="K30" s="106" t="s">
        <v>87</v>
      </c>
      <c r="L30" s="70"/>
      <c r="M30" s="71"/>
      <c r="N30" s="71"/>
      <c r="O30" s="25"/>
      <c r="P30" s="74"/>
      <c r="Q30" s="74"/>
    </row>
    <row r="31" ht="30" customHeight="1" spans="1:22">
      <c r="A31" s="17" t="s">
        <v>44</v>
      </c>
      <c r="B31" s="17"/>
      <c r="C31" s="46" t="s">
        <v>45</v>
      </c>
      <c r="D31" s="47">
        <f>SUM(D7:D30)</f>
        <v>1333202.22</v>
      </c>
      <c r="E31" s="48" t="s">
        <v>45</v>
      </c>
      <c r="F31" s="47">
        <f>SUM(F7:F30)</f>
        <v>1337152.72</v>
      </c>
      <c r="G31" s="48" t="s">
        <v>45</v>
      </c>
      <c r="H31" s="47">
        <f>SUM(H7:H30)</f>
        <v>20001</v>
      </c>
      <c r="I31" s="47">
        <f>SUM(I7:I30)</f>
        <v>17407</v>
      </c>
      <c r="J31" s="47">
        <f>SUM(J7:J30)</f>
        <v>1000</v>
      </c>
      <c r="K31" s="48" t="s">
        <v>45</v>
      </c>
      <c r="L31" s="47">
        <f>SUM(L7:L30)</f>
        <v>52079.42</v>
      </c>
      <c r="M31" s="48" t="s">
        <v>45</v>
      </c>
      <c r="N31" s="48" t="s">
        <v>45</v>
      </c>
      <c r="O31" s="47">
        <f>SUM(O7:O30)</f>
        <v>1242714.8</v>
      </c>
      <c r="P31" s="179"/>
      <c r="Q31" s="179"/>
      <c r="R31" s="126"/>
      <c r="S31" s="185" t="e">
        <f>D31/S30</f>
        <v>#DIV/0!</v>
      </c>
      <c r="U31" s="127">
        <v>43265</v>
      </c>
      <c r="V31" s="128">
        <v>482428</v>
      </c>
    </row>
    <row r="32" ht="27" customHeight="1" spans="1:22">
      <c r="A32" s="17" t="s">
        <v>46</v>
      </c>
      <c r="B32" s="17"/>
      <c r="C32" s="17" t="s">
        <v>47</v>
      </c>
      <c r="D32" s="17"/>
      <c r="E32" s="49">
        <f>O25+O26+O27</f>
        <v>115382.8</v>
      </c>
      <c r="F32" s="49"/>
      <c r="G32" s="49"/>
      <c r="H32" s="49"/>
      <c r="I32" s="17" t="s">
        <v>48</v>
      </c>
      <c r="J32" s="17"/>
      <c r="K32" s="17" t="s">
        <v>49</v>
      </c>
      <c r="L32" s="49">
        <v>0</v>
      </c>
      <c r="M32" s="49"/>
      <c r="N32" s="49"/>
      <c r="O32" s="49"/>
      <c r="P32" s="180"/>
      <c r="Q32" s="180"/>
      <c r="U32" s="127">
        <v>43346</v>
      </c>
      <c r="V32" s="128">
        <v>233482.5</v>
      </c>
    </row>
    <row r="33" ht="27" customHeight="1" spans="1:22">
      <c r="A33" s="17"/>
      <c r="B33" s="17"/>
      <c r="C33" s="17" t="s">
        <v>50</v>
      </c>
      <c r="D33" s="17"/>
      <c r="E33" s="168">
        <v>0</v>
      </c>
      <c r="F33" s="168"/>
      <c r="G33" s="168"/>
      <c r="H33" s="168"/>
      <c r="I33" s="17"/>
      <c r="J33" s="17"/>
      <c r="K33" s="17" t="s">
        <v>51</v>
      </c>
      <c r="L33" s="48" t="str">
        <f>SUBSTITUTE(SUBSTITUTE(TEXT(INT(L32),"[DBNum2][$-804]G/通用格式元"&amp;IF(INT(L32)=L32,"整",""))&amp;TEXT(MID(L32,FIND(".",L32&amp;".0")+1,1),"[DBNum2][$-804]G/通用格式角")&amp;TEXT(MID(L32,FIND(".",L32&amp;".0")+2,1),"[DBNum2][$-804]G/通用格式分"),"零角","零"),"零分","")</f>
        <v>零元整</v>
      </c>
      <c r="M33" s="48"/>
      <c r="N33" s="48"/>
      <c r="O33" s="48"/>
      <c r="P33" s="181"/>
      <c r="Q33" s="181"/>
      <c r="U33" s="127">
        <v>43455</v>
      </c>
      <c r="V33" s="128">
        <v>373950</v>
      </c>
    </row>
    <row r="34" hidden="1" spans="1:17">
      <c r="A34" s="17" t="s">
        <v>52</v>
      </c>
      <c r="B34" s="17"/>
      <c r="C34" s="51"/>
      <c r="D34" s="51"/>
      <c r="E34" s="51"/>
      <c r="F34" s="51"/>
      <c r="G34" s="51"/>
      <c r="H34" s="51"/>
      <c r="I34" s="17" t="s">
        <v>53</v>
      </c>
      <c r="J34" s="17"/>
      <c r="K34" s="17" t="s">
        <v>54</v>
      </c>
      <c r="L34" s="17"/>
      <c r="M34" s="17"/>
      <c r="N34" s="17"/>
      <c r="O34" s="17"/>
      <c r="P34" s="182"/>
      <c r="Q34" s="182"/>
    </row>
    <row r="35" hidden="1" spans="1:17">
      <c r="A35" s="17" t="s">
        <v>55</v>
      </c>
      <c r="B35" s="17"/>
      <c r="C35" s="52"/>
      <c r="D35" s="52"/>
      <c r="E35" s="52"/>
      <c r="F35" s="52"/>
      <c r="G35" s="52"/>
      <c r="H35" s="52"/>
      <c r="I35" s="17" t="s">
        <v>56</v>
      </c>
      <c r="J35" s="17"/>
      <c r="K35" s="52"/>
      <c r="L35" s="52"/>
      <c r="M35" s="52"/>
      <c r="N35" s="52"/>
      <c r="O35" s="52"/>
      <c r="P35" s="183"/>
      <c r="Q35" s="183"/>
    </row>
    <row r="36" hidden="1" spans="1:17">
      <c r="A36" s="17" t="s">
        <v>57</v>
      </c>
      <c r="B36" s="17"/>
      <c r="C36" s="53"/>
      <c r="D36" s="53"/>
      <c r="E36" s="53"/>
      <c r="F36" s="53"/>
      <c r="G36" s="53"/>
      <c r="H36" s="53"/>
      <c r="I36" s="17" t="s">
        <v>58</v>
      </c>
      <c r="J36" s="17"/>
      <c r="K36" s="53"/>
      <c r="L36" s="53"/>
      <c r="M36" s="53"/>
      <c r="N36" s="53"/>
      <c r="O36" s="53"/>
      <c r="P36" s="184"/>
      <c r="Q36" s="184"/>
    </row>
    <row r="37" hidden="1" spans="1:17">
      <c r="A37" s="17" t="s">
        <v>59</v>
      </c>
      <c r="B37" s="17"/>
      <c r="C37" s="53"/>
      <c r="D37" s="53"/>
      <c r="E37" s="53"/>
      <c r="F37" s="53"/>
      <c r="G37" s="53"/>
      <c r="H37" s="53"/>
      <c r="I37" s="17" t="s">
        <v>60</v>
      </c>
      <c r="J37" s="17"/>
      <c r="K37" s="53"/>
      <c r="L37" s="53"/>
      <c r="M37" s="53"/>
      <c r="N37" s="53"/>
      <c r="O37" s="53"/>
      <c r="P37" s="184"/>
      <c r="Q37" s="184"/>
    </row>
    <row r="40" ht="13.5" spans="19:19">
      <c r="S40"/>
    </row>
    <row r="43" ht="13.5" spans="2:2">
      <c r="B43"/>
    </row>
    <row r="44" ht="13.5" spans="2:2">
      <c r="B44"/>
    </row>
    <row r="83" ht="13.5" spans="3:3">
      <c r="C83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1:B31"/>
    <mergeCell ref="C32:D32"/>
    <mergeCell ref="E32:H32"/>
    <mergeCell ref="L32:O32"/>
    <mergeCell ref="C33:D33"/>
    <mergeCell ref="E33:H33"/>
    <mergeCell ref="L33:O33"/>
    <mergeCell ref="A34:B34"/>
    <mergeCell ref="C34:H34"/>
    <mergeCell ref="I34:J34"/>
    <mergeCell ref="K34:O34"/>
    <mergeCell ref="A35:B35"/>
    <mergeCell ref="C35:H35"/>
    <mergeCell ref="I35:J35"/>
    <mergeCell ref="K35:O35"/>
    <mergeCell ref="A36:B36"/>
    <mergeCell ref="C36:H36"/>
    <mergeCell ref="I36:J36"/>
    <mergeCell ref="K36:O36"/>
    <mergeCell ref="A37:B37"/>
    <mergeCell ref="C37:H37"/>
    <mergeCell ref="I37:J37"/>
    <mergeCell ref="K37:O37"/>
    <mergeCell ref="A5:A6"/>
    <mergeCell ref="H3:H4"/>
    <mergeCell ref="M26:M27"/>
    <mergeCell ref="N10:N11"/>
    <mergeCell ref="N13:N14"/>
    <mergeCell ref="O10:O11"/>
    <mergeCell ref="O13:O14"/>
    <mergeCell ref="A32:B33"/>
    <mergeCell ref="I32:J33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W88"/>
  <sheetViews>
    <sheetView topLeftCell="A16" workbookViewId="0">
      <selection activeCell="A29" sqref="A29:N29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9" style="4" customWidth="1"/>
    <col min="5" max="5" width="5" style="3" customWidth="1"/>
    <col min="6" max="6" width="9.125" style="4" customWidth="1"/>
    <col min="7" max="7" width="4.75" style="1" customWidth="1"/>
    <col min="8" max="8" width="11" style="4" customWidth="1"/>
    <col min="9" max="9" width="8.75" style="1" customWidth="1"/>
    <col min="10" max="10" width="9.625" style="4" customWidth="1"/>
    <col min="11" max="11" width="10.125" style="1" customWidth="1"/>
    <col min="12" max="12" width="8.875" style="1" customWidth="1"/>
    <col min="13" max="13" width="6" style="1" customWidth="1"/>
    <col min="14" max="14" width="5.625" style="1" customWidth="1"/>
    <col min="15" max="15" width="10.5" style="4" customWidth="1"/>
    <col min="16" max="16" width="20.375" style="4" customWidth="1"/>
    <col min="17" max="17" width="4" style="4" customWidth="1"/>
    <col min="18" max="18" width="13.75" style="1" hidden="1" customWidth="1"/>
    <col min="19" max="20" width="11.875" style="1" customWidth="1"/>
    <col min="21" max="21" width="6.75" style="1" customWidth="1"/>
    <col min="22" max="22" width="9.125" style="1" customWidth="1"/>
    <col min="23" max="23" width="31.125" style="1" customWidth="1"/>
    <col min="24" max="24" width="9" style="1"/>
    <col min="25" max="25" width="11.25" style="1" customWidth="1"/>
    <col min="26" max="28" width="9" style="1"/>
    <col min="29" max="29" width="14.5" style="1" customWidth="1"/>
    <col min="30" max="30" width="13.125" style="1" customWidth="1"/>
    <col min="31" max="31" width="14.5" style="1" customWidth="1"/>
    <col min="32" max="16384" width="9" style="1"/>
  </cols>
  <sheetData>
    <row r="1" ht="24.9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4"/>
      <c r="Q1" s="54"/>
      <c r="S1" s="29" t="s">
        <v>1</v>
      </c>
      <c r="T1" s="107"/>
    </row>
    <row r="2" ht="27.95" customHeight="1" spans="1:49">
      <c r="A2" s="6" t="s">
        <v>2</v>
      </c>
      <c r="B2" s="7"/>
      <c r="C2" s="8" t="s">
        <v>71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>
        <v>9349</v>
      </c>
      <c r="N2" s="58" t="s">
        <v>5</v>
      </c>
      <c r="O2" s="59" t="s">
        <v>6</v>
      </c>
      <c r="P2" s="60"/>
      <c r="Q2" s="60"/>
      <c r="S2" s="59" t="s">
        <v>7</v>
      </c>
      <c r="T2" s="60"/>
      <c r="U2" s="108">
        <v>132</v>
      </c>
      <c r="V2" s="109">
        <v>9347</v>
      </c>
      <c r="W2" s="110" t="s">
        <v>3</v>
      </c>
      <c r="X2" s="111" t="s">
        <v>8</v>
      </c>
      <c r="Y2" s="130">
        <v>1450000</v>
      </c>
      <c r="Z2" s="131"/>
      <c r="AA2" s="131" t="s">
        <v>9</v>
      </c>
      <c r="AB2" s="132" t="s">
        <v>10</v>
      </c>
      <c r="AC2" s="133" t="s">
        <v>11</v>
      </c>
      <c r="AD2" s="133" t="s">
        <v>12</v>
      </c>
      <c r="AE2" s="134" t="s">
        <v>13</v>
      </c>
      <c r="AF2" s="135"/>
      <c r="AG2" s="136" t="s">
        <v>14</v>
      </c>
      <c r="AH2" s="137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</row>
    <row r="3" ht="27.95" customHeight="1" spans="1:36">
      <c r="A3" s="6" t="s">
        <v>15</v>
      </c>
      <c r="B3" s="7"/>
      <c r="C3" s="10" t="s">
        <v>68</v>
      </c>
      <c r="D3" s="11"/>
      <c r="E3" s="12" t="s">
        <v>16</v>
      </c>
      <c r="F3" s="13" t="s">
        <v>8</v>
      </c>
      <c r="G3" s="14"/>
      <c r="H3" s="15" t="s">
        <v>17</v>
      </c>
      <c r="I3" s="61" t="s">
        <v>18</v>
      </c>
      <c r="J3" s="62"/>
      <c r="K3" s="62"/>
      <c r="L3" s="63"/>
      <c r="M3" s="64" t="s">
        <v>19</v>
      </c>
      <c r="N3" s="17" t="s">
        <v>20</v>
      </c>
      <c r="O3" s="65" t="s">
        <v>21</v>
      </c>
      <c r="P3" s="66"/>
      <c r="Q3" s="66"/>
      <c r="S3" s="108">
        <v>132</v>
      </c>
      <c r="T3" s="112"/>
      <c r="U3" s="108">
        <v>132</v>
      </c>
      <c r="V3" s="108">
        <v>9347</v>
      </c>
      <c r="W3" s="110" t="s">
        <v>3</v>
      </c>
      <c r="X3" s="111" t="s">
        <v>8</v>
      </c>
      <c r="Y3" s="130">
        <v>1450000</v>
      </c>
      <c r="Z3" s="131"/>
      <c r="AA3" s="131" t="s">
        <v>9</v>
      </c>
      <c r="AB3" s="132" t="s">
        <v>10</v>
      </c>
      <c r="AC3" s="133" t="s">
        <v>11</v>
      </c>
      <c r="AD3" s="133" t="s">
        <v>12</v>
      </c>
      <c r="AE3" s="134" t="s">
        <v>13</v>
      </c>
      <c r="AF3" s="135"/>
      <c r="AG3" s="136" t="s">
        <v>14</v>
      </c>
      <c r="AH3" s="137"/>
      <c r="AI3" s="138"/>
      <c r="AJ3" s="138"/>
    </row>
    <row r="4" ht="27.95" customHeight="1" spans="1:17">
      <c r="A4" s="6" t="s">
        <v>22</v>
      </c>
      <c r="B4" s="7"/>
      <c r="C4" s="139"/>
      <c r="D4" s="140"/>
      <c r="E4" s="12" t="s">
        <v>23</v>
      </c>
      <c r="F4" s="13"/>
      <c r="G4" s="14"/>
      <c r="H4" s="16"/>
      <c r="I4" s="61"/>
      <c r="J4" s="62"/>
      <c r="K4" s="62"/>
      <c r="L4" s="63"/>
      <c r="M4" s="64" t="s">
        <v>24</v>
      </c>
      <c r="N4" s="12" t="s">
        <v>25</v>
      </c>
      <c r="O4" s="67" t="s">
        <v>12</v>
      </c>
      <c r="P4" s="68"/>
      <c r="Q4" s="68"/>
    </row>
    <row r="5" ht="27.95" customHeight="1" spans="1:20">
      <c r="A5" s="17" t="s">
        <v>26</v>
      </c>
      <c r="B5" s="17" t="s">
        <v>27</v>
      </c>
      <c r="C5" s="17"/>
      <c r="D5" s="17"/>
      <c r="E5" s="17" t="s">
        <v>28</v>
      </c>
      <c r="F5" s="17"/>
      <c r="G5" s="17" t="s">
        <v>29</v>
      </c>
      <c r="H5" s="17"/>
      <c r="I5" s="17" t="s">
        <v>30</v>
      </c>
      <c r="J5" s="17" t="s">
        <v>31</v>
      </c>
      <c r="K5" s="17"/>
      <c r="L5" s="17" t="s">
        <v>32</v>
      </c>
      <c r="M5" s="17"/>
      <c r="N5" s="12" t="s">
        <v>33</v>
      </c>
      <c r="O5" s="12"/>
      <c r="P5" s="69"/>
      <c r="Q5" s="69"/>
      <c r="S5"/>
      <c r="T5"/>
    </row>
    <row r="6" ht="27.95" customHeight="1" spans="1:17">
      <c r="A6" s="17"/>
      <c r="B6" s="18" t="s">
        <v>34</v>
      </c>
      <c r="C6" s="17" t="s">
        <v>35</v>
      </c>
      <c r="D6" s="12" t="s">
        <v>36</v>
      </c>
      <c r="E6" s="18" t="s">
        <v>34</v>
      </c>
      <c r="F6" s="12" t="s">
        <v>36</v>
      </c>
      <c r="G6" s="17" t="s">
        <v>37</v>
      </c>
      <c r="H6" s="12" t="s">
        <v>36</v>
      </c>
      <c r="I6" s="58" t="s">
        <v>36</v>
      </c>
      <c r="J6" s="12" t="s">
        <v>36</v>
      </c>
      <c r="K6" s="17" t="s">
        <v>38</v>
      </c>
      <c r="L6" s="17" t="s">
        <v>36</v>
      </c>
      <c r="M6" s="17" t="s">
        <v>38</v>
      </c>
      <c r="N6" s="12" t="s">
        <v>39</v>
      </c>
      <c r="O6" s="12" t="s">
        <v>36</v>
      </c>
      <c r="P6" s="69"/>
      <c r="Q6" s="69"/>
    </row>
    <row r="7" s="2" customFormat="1" ht="48" customHeight="1" spans="1:20">
      <c r="A7" s="19">
        <v>1</v>
      </c>
      <c r="B7" s="20">
        <v>43263</v>
      </c>
      <c r="C7" s="21" t="s">
        <v>40</v>
      </c>
      <c r="D7" s="22">
        <v>482428</v>
      </c>
      <c r="E7" s="23">
        <v>43265</v>
      </c>
      <c r="F7" s="22">
        <v>482428</v>
      </c>
      <c r="G7" s="24">
        <v>0.015</v>
      </c>
      <c r="H7" s="25">
        <f>ROUNDUP(D7*G7,0)</f>
        <v>7237</v>
      </c>
      <c r="I7" s="25">
        <v>2686</v>
      </c>
      <c r="J7" s="70">
        <v>500</v>
      </c>
      <c r="K7" s="71" t="s">
        <v>41</v>
      </c>
      <c r="L7" s="72"/>
      <c r="M7" s="12"/>
      <c r="N7" s="73" t="s">
        <v>42</v>
      </c>
      <c r="O7" s="25">
        <v>400469.22</v>
      </c>
      <c r="P7" s="74"/>
      <c r="Q7" s="74"/>
      <c r="S7" s="113"/>
      <c r="T7" s="113"/>
    </row>
    <row r="8" s="2" customFormat="1" ht="25" customHeight="1" spans="1:17">
      <c r="A8" s="19"/>
      <c r="B8" s="26"/>
      <c r="C8" s="21"/>
      <c r="D8" s="27"/>
      <c r="E8" s="23"/>
      <c r="F8" s="27"/>
      <c r="G8" s="28"/>
      <c r="H8" s="25"/>
      <c r="I8" s="25"/>
      <c r="J8" s="70"/>
      <c r="K8" s="71"/>
      <c r="L8" s="70"/>
      <c r="M8" s="12"/>
      <c r="N8" s="71" t="s">
        <v>43</v>
      </c>
      <c r="O8" s="22">
        <f>D7-H7-I7-J7-O7</f>
        <v>71535.78</v>
      </c>
      <c r="P8" s="75"/>
      <c r="Q8" s="75"/>
    </row>
    <row r="9" ht="9" customHeight="1" spans="1:17">
      <c r="A9" s="19"/>
      <c r="B9" s="29"/>
      <c r="C9" s="21"/>
      <c r="D9" s="27"/>
      <c r="E9" s="23"/>
      <c r="F9" s="27"/>
      <c r="G9" s="28"/>
      <c r="H9" s="25"/>
      <c r="I9" s="25"/>
      <c r="J9" s="70"/>
      <c r="K9" s="76"/>
      <c r="L9" s="70"/>
      <c r="M9" s="77"/>
      <c r="N9" s="71"/>
      <c r="O9" s="37"/>
      <c r="P9" s="78"/>
      <c r="Q9" s="78"/>
    </row>
    <row r="10" ht="28" customHeight="1" spans="1:17">
      <c r="A10" s="19">
        <v>2</v>
      </c>
      <c r="B10" s="20">
        <v>43362</v>
      </c>
      <c r="C10" s="21" t="s">
        <v>40</v>
      </c>
      <c r="D10" s="22">
        <v>200000</v>
      </c>
      <c r="E10" s="23">
        <v>43346</v>
      </c>
      <c r="F10" s="22">
        <v>233482.5</v>
      </c>
      <c r="G10" s="24">
        <v>0.015</v>
      </c>
      <c r="H10" s="25">
        <f>ROUNDUP(D10*G10,0)</f>
        <v>3000</v>
      </c>
      <c r="I10" s="25">
        <v>4647</v>
      </c>
      <c r="J10" s="70">
        <v>0</v>
      </c>
      <c r="K10" s="71"/>
      <c r="L10" s="79">
        <v>4200</v>
      </c>
      <c r="M10" s="80" t="s">
        <v>61</v>
      </c>
      <c r="N10" s="81" t="s">
        <v>42</v>
      </c>
      <c r="O10" s="82">
        <f>D10-H10-I10-J10-L10-L11</f>
        <v>186153</v>
      </c>
      <c r="P10" s="83"/>
      <c r="Q10" s="83"/>
    </row>
    <row r="11" ht="23" customHeight="1" spans="1:20">
      <c r="A11" s="19"/>
      <c r="B11" s="26"/>
      <c r="C11" s="21"/>
      <c r="D11" s="27"/>
      <c r="E11" s="23"/>
      <c r="F11" s="27"/>
      <c r="G11" s="30" t="s">
        <v>62</v>
      </c>
      <c r="H11" s="25"/>
      <c r="I11" s="25"/>
      <c r="J11" s="70"/>
      <c r="K11" s="71"/>
      <c r="L11" s="84">
        <v>2000</v>
      </c>
      <c r="M11" s="77" t="s">
        <v>63</v>
      </c>
      <c r="N11" s="85"/>
      <c r="O11" s="86"/>
      <c r="P11" s="83"/>
      <c r="Q11" s="83"/>
      <c r="S11"/>
      <c r="T11"/>
    </row>
    <row r="12" ht="7" customHeight="1" spans="1:17">
      <c r="A12" s="19"/>
      <c r="B12" s="29"/>
      <c r="C12" s="21"/>
      <c r="D12" s="27"/>
      <c r="E12" s="23"/>
      <c r="F12" s="27"/>
      <c r="G12" s="28"/>
      <c r="H12" s="25"/>
      <c r="I12" s="25"/>
      <c r="J12" s="70"/>
      <c r="K12" s="76"/>
      <c r="L12" s="70"/>
      <c r="M12" s="77"/>
      <c r="N12" s="71"/>
      <c r="O12" s="37"/>
      <c r="P12" s="78"/>
      <c r="Q12" s="78"/>
    </row>
    <row r="13" ht="27" customHeight="1" spans="1:17">
      <c r="A13" s="19">
        <v>3</v>
      </c>
      <c r="B13" s="20">
        <v>43385</v>
      </c>
      <c r="C13" s="21" t="s">
        <v>40</v>
      </c>
      <c r="D13" s="22">
        <v>33482</v>
      </c>
      <c r="E13" s="23"/>
      <c r="F13" s="22"/>
      <c r="G13" s="24">
        <v>0.015</v>
      </c>
      <c r="H13" s="25">
        <f t="shared" ref="H13:H18" si="0">ROUNDUP(D13*G13,0)</f>
        <v>503</v>
      </c>
      <c r="I13" s="25">
        <v>0</v>
      </c>
      <c r="J13" s="70">
        <v>0</v>
      </c>
      <c r="K13" s="76"/>
      <c r="L13" s="79">
        <v>-4200</v>
      </c>
      <c r="M13" s="80" t="s">
        <v>64</v>
      </c>
      <c r="N13" s="81" t="s">
        <v>42</v>
      </c>
      <c r="O13" s="82">
        <f t="shared" ref="O13:O18" si="1">D13-H13-I13-J13-L13-L14</f>
        <v>36844</v>
      </c>
      <c r="P13" s="83"/>
      <c r="Q13" s="83"/>
    </row>
    <row r="14" ht="27" customHeight="1" spans="1:17">
      <c r="A14" s="31"/>
      <c r="B14" s="32"/>
      <c r="C14" s="33"/>
      <c r="D14" s="34"/>
      <c r="E14" s="35"/>
      <c r="F14" s="34"/>
      <c r="G14" s="36"/>
      <c r="H14" s="37"/>
      <c r="I14" s="37"/>
      <c r="J14" s="87"/>
      <c r="K14" s="76"/>
      <c r="L14" s="84">
        <v>335</v>
      </c>
      <c r="M14" s="77" t="s">
        <v>63</v>
      </c>
      <c r="N14" s="85"/>
      <c r="O14" s="86"/>
      <c r="P14" s="83"/>
      <c r="Q14" s="83"/>
    </row>
    <row r="15" ht="9" customHeight="1" spans="1:17">
      <c r="A15" s="19"/>
      <c r="B15" s="29"/>
      <c r="C15" s="21"/>
      <c r="D15" s="27"/>
      <c r="E15" s="23"/>
      <c r="F15" s="27"/>
      <c r="G15" s="28"/>
      <c r="H15" s="25"/>
      <c r="I15" s="25"/>
      <c r="J15" s="70"/>
      <c r="K15" s="76"/>
      <c r="L15" s="70"/>
      <c r="M15" s="77"/>
      <c r="N15" s="71"/>
      <c r="O15" s="37"/>
      <c r="P15" s="78"/>
      <c r="Q15" s="78"/>
    </row>
    <row r="16" ht="40" customHeight="1" spans="1:17">
      <c r="A16" s="19">
        <v>4</v>
      </c>
      <c r="B16" s="20">
        <v>43458</v>
      </c>
      <c r="C16" s="21" t="s">
        <v>40</v>
      </c>
      <c r="D16" s="22">
        <v>290900</v>
      </c>
      <c r="E16" s="23">
        <v>43455</v>
      </c>
      <c r="F16" s="22">
        <v>373950</v>
      </c>
      <c r="G16" s="24">
        <v>0.015</v>
      </c>
      <c r="H16" s="25">
        <f t="shared" si="0"/>
        <v>4364</v>
      </c>
      <c r="I16" s="25">
        <v>685</v>
      </c>
      <c r="J16" s="70">
        <v>500</v>
      </c>
      <c r="K16" s="71" t="s">
        <v>65</v>
      </c>
      <c r="L16" s="84">
        <f t="shared" ref="L16:L20" si="2">D16*0.01</f>
        <v>2909</v>
      </c>
      <c r="M16" s="77" t="s">
        <v>63</v>
      </c>
      <c r="N16" s="81" t="s">
        <v>42</v>
      </c>
      <c r="O16" s="88">
        <f t="shared" si="1"/>
        <v>282442</v>
      </c>
      <c r="P16" s="89"/>
      <c r="Q16" s="89"/>
    </row>
    <row r="17" ht="20.1" customHeight="1" spans="1:17">
      <c r="A17" s="19"/>
      <c r="B17" s="29"/>
      <c r="C17" s="21"/>
      <c r="D17" s="27"/>
      <c r="E17" s="23"/>
      <c r="F17" s="27"/>
      <c r="G17" s="28"/>
      <c r="H17" s="25"/>
      <c r="I17" s="25"/>
      <c r="J17" s="70"/>
      <c r="K17" s="76"/>
      <c r="L17" s="70"/>
      <c r="M17" s="77"/>
      <c r="N17" s="71"/>
      <c r="O17" s="37"/>
      <c r="P17" s="78"/>
      <c r="Q17" s="78"/>
    </row>
    <row r="18" ht="27" customHeight="1" spans="1:17">
      <c r="A18" s="19">
        <v>5</v>
      </c>
      <c r="B18" s="20">
        <v>43543</v>
      </c>
      <c r="C18" s="21" t="s">
        <v>40</v>
      </c>
      <c r="D18" s="22">
        <v>76000</v>
      </c>
      <c r="E18" s="23"/>
      <c r="F18" s="22"/>
      <c r="G18" s="24">
        <v>0.015</v>
      </c>
      <c r="H18" s="25">
        <f t="shared" si="0"/>
        <v>1140</v>
      </c>
      <c r="I18" s="25">
        <v>0</v>
      </c>
      <c r="J18" s="70">
        <v>0</v>
      </c>
      <c r="K18" s="71"/>
      <c r="L18" s="84">
        <f t="shared" si="2"/>
        <v>760</v>
      </c>
      <c r="M18" s="77" t="s">
        <v>63</v>
      </c>
      <c r="N18" s="81" t="s">
        <v>42</v>
      </c>
      <c r="O18" s="88">
        <f t="shared" si="1"/>
        <v>74100</v>
      </c>
      <c r="P18" s="78"/>
      <c r="Q18" s="78"/>
    </row>
    <row r="19" ht="20.1" customHeight="1" spans="1:17">
      <c r="A19" s="19"/>
      <c r="B19" s="29"/>
      <c r="C19" s="21"/>
      <c r="D19" s="27"/>
      <c r="E19" s="23"/>
      <c r="F19" s="27"/>
      <c r="G19" s="28"/>
      <c r="H19" s="25"/>
      <c r="I19" s="25"/>
      <c r="J19" s="70"/>
      <c r="K19" s="76"/>
      <c r="L19" s="70"/>
      <c r="M19" s="77"/>
      <c r="N19" s="71"/>
      <c r="O19" s="37"/>
      <c r="P19" s="78"/>
      <c r="Q19" s="78"/>
    </row>
    <row r="20" s="1" customFormat="1" ht="27" customHeight="1" spans="1:19">
      <c r="A20" s="31">
        <v>6</v>
      </c>
      <c r="B20" s="39">
        <v>43594</v>
      </c>
      <c r="C20" s="33" t="s">
        <v>40</v>
      </c>
      <c r="D20" s="40">
        <v>83100</v>
      </c>
      <c r="E20" s="35">
        <v>43489</v>
      </c>
      <c r="F20" s="40">
        <v>80000</v>
      </c>
      <c r="G20" s="41">
        <v>0.015</v>
      </c>
      <c r="H20" s="37">
        <f>ROUNDUP(D20*G20,0)</f>
        <v>1247</v>
      </c>
      <c r="I20" s="37">
        <v>5234</v>
      </c>
      <c r="J20" s="87">
        <v>0</v>
      </c>
      <c r="K20" s="76"/>
      <c r="L20" s="84">
        <f t="shared" si="2"/>
        <v>831</v>
      </c>
      <c r="M20" s="77" t="s">
        <v>63</v>
      </c>
      <c r="N20" s="103" t="s">
        <v>88</v>
      </c>
      <c r="O20" s="149">
        <f>D20-H20-I20-J20-L20-L21</f>
        <v>75788</v>
      </c>
      <c r="P20" s="90" t="s">
        <v>89</v>
      </c>
      <c r="Q20" s="114" t="s">
        <v>73</v>
      </c>
      <c r="R20" s="115"/>
      <c r="S20" s="116">
        <v>78713.58</v>
      </c>
    </row>
    <row r="21" ht="20.1" customHeight="1" spans="1:17">
      <c r="A21" s="19"/>
      <c r="B21" s="26"/>
      <c r="C21" s="144" t="s">
        <v>69</v>
      </c>
      <c r="D21" s="27"/>
      <c r="E21" s="23"/>
      <c r="F21" s="27"/>
      <c r="G21" s="28"/>
      <c r="H21" s="25"/>
      <c r="I21" s="25"/>
      <c r="J21" s="70"/>
      <c r="K21" s="71"/>
      <c r="L21" s="70"/>
      <c r="M21" s="71"/>
      <c r="N21" s="76"/>
      <c r="O21" s="91"/>
      <c r="P21" s="92" t="s">
        <v>90</v>
      </c>
      <c r="Q21" s="78"/>
    </row>
    <row r="22" ht="20.1" customHeight="1" spans="1:17">
      <c r="A22" s="19"/>
      <c r="B22" s="26"/>
      <c r="C22" s="145" t="s">
        <v>91</v>
      </c>
      <c r="D22" s="146"/>
      <c r="E22" s="147"/>
      <c r="F22" s="27"/>
      <c r="G22" s="28"/>
      <c r="H22" s="25"/>
      <c r="I22" s="25"/>
      <c r="J22" s="70"/>
      <c r="K22" s="71"/>
      <c r="L22" s="70"/>
      <c r="M22" s="71"/>
      <c r="N22" s="71"/>
      <c r="O22" s="93"/>
      <c r="P22" s="94"/>
      <c r="Q22" s="78"/>
    </row>
    <row r="23" ht="20.1" customHeight="1" spans="1:17">
      <c r="A23" s="19"/>
      <c r="B23" s="26"/>
      <c r="C23" s="26"/>
      <c r="D23" s="26"/>
      <c r="E23" s="23"/>
      <c r="F23" s="27"/>
      <c r="G23" s="28"/>
      <c r="H23" s="25"/>
      <c r="I23" s="25"/>
      <c r="J23" s="70"/>
      <c r="K23" s="71"/>
      <c r="L23" s="70"/>
      <c r="M23" s="71"/>
      <c r="N23" s="71"/>
      <c r="O23" s="25"/>
      <c r="P23" s="74"/>
      <c r="Q23" s="74"/>
    </row>
    <row r="24" ht="20.1" customHeight="1" spans="1:17">
      <c r="A24" s="19"/>
      <c r="B24" s="29"/>
      <c r="C24" s="21"/>
      <c r="D24" s="27"/>
      <c r="E24" s="23"/>
      <c r="F24" s="27"/>
      <c r="G24" s="28"/>
      <c r="H24" s="25"/>
      <c r="I24" s="25"/>
      <c r="J24" s="70"/>
      <c r="K24" s="76"/>
      <c r="L24" s="70"/>
      <c r="M24" s="77"/>
      <c r="N24" s="71"/>
      <c r="O24" s="37"/>
      <c r="P24" s="78"/>
      <c r="Q24" s="78"/>
    </row>
    <row r="25" ht="20.1" customHeight="1" spans="1:20">
      <c r="A25" s="19">
        <v>7</v>
      </c>
      <c r="B25" s="20">
        <v>43719</v>
      </c>
      <c r="C25" s="21" t="s">
        <v>40</v>
      </c>
      <c r="D25" s="22">
        <v>167292.22</v>
      </c>
      <c r="E25" s="23">
        <v>43706</v>
      </c>
      <c r="F25" s="22">
        <v>167292.22</v>
      </c>
      <c r="G25" s="24">
        <v>0.015</v>
      </c>
      <c r="H25" s="25">
        <f>ROUNDUP(D25*G25,0)</f>
        <v>2510</v>
      </c>
      <c r="I25" s="25">
        <v>4155</v>
      </c>
      <c r="J25" s="70">
        <v>0</v>
      </c>
      <c r="K25" s="71"/>
      <c r="L25" s="95">
        <f>ROUNDUP(D25*1%,0)</f>
        <v>1673</v>
      </c>
      <c r="M25" s="96" t="s">
        <v>76</v>
      </c>
      <c r="N25" s="81" t="s">
        <v>77</v>
      </c>
      <c r="O25" s="97">
        <v>48300</v>
      </c>
      <c r="P25" s="98" t="s">
        <v>78</v>
      </c>
      <c r="Q25" s="98" t="s">
        <v>79</v>
      </c>
      <c r="R25" s="117"/>
      <c r="S25" s="118">
        <v>48300</v>
      </c>
      <c r="T25" s="119"/>
    </row>
    <row r="26" ht="20.1" customHeight="1" spans="1:20">
      <c r="A26" s="31"/>
      <c r="B26" s="39"/>
      <c r="C26" s="33"/>
      <c r="D26" s="40"/>
      <c r="E26" s="35"/>
      <c r="F26" s="40"/>
      <c r="G26" s="41"/>
      <c r="H26" s="37"/>
      <c r="I26" s="37"/>
      <c r="J26" s="87"/>
      <c r="K26" s="76"/>
      <c r="L26" s="99">
        <f>D25-H25-I25-J25-L25-O25-O26-O27</f>
        <v>43571.42</v>
      </c>
      <c r="M26" s="100" t="s">
        <v>80</v>
      </c>
      <c r="N26" s="81" t="s">
        <v>81</v>
      </c>
      <c r="O26" s="97">
        <v>50000</v>
      </c>
      <c r="P26" s="98" t="s">
        <v>82</v>
      </c>
      <c r="Q26" s="98" t="s">
        <v>83</v>
      </c>
      <c r="R26" s="117"/>
      <c r="S26" s="118">
        <v>50000</v>
      </c>
      <c r="T26" s="120"/>
    </row>
    <row r="27" ht="20.1" customHeight="1" spans="1:21">
      <c r="A27" s="31"/>
      <c r="B27" s="39"/>
      <c r="C27" s="33"/>
      <c r="D27" s="40"/>
      <c r="E27" s="35"/>
      <c r="F27" s="40"/>
      <c r="G27" s="41"/>
      <c r="H27" s="37"/>
      <c r="I27" s="37"/>
      <c r="J27" s="87"/>
      <c r="K27" s="76"/>
      <c r="L27" s="99"/>
      <c r="M27" s="101"/>
      <c r="N27" s="81" t="s">
        <v>84</v>
      </c>
      <c r="O27" s="97">
        <v>17082.8</v>
      </c>
      <c r="P27" s="98" t="s">
        <v>85</v>
      </c>
      <c r="Q27" s="98" t="s">
        <v>86</v>
      </c>
      <c r="R27" s="117"/>
      <c r="S27" s="118">
        <v>17082.8</v>
      </c>
      <c r="T27" s="119"/>
      <c r="U27" s="121"/>
    </row>
    <row r="28" ht="20.1" customHeight="1" spans="1:21">
      <c r="A28" s="19"/>
      <c r="B28" s="29" t="s">
        <v>1</v>
      </c>
      <c r="C28" s="21"/>
      <c r="D28" s="27"/>
      <c r="E28" s="23"/>
      <c r="F28" s="27"/>
      <c r="G28" s="28"/>
      <c r="H28" s="25"/>
      <c r="I28" s="25"/>
      <c r="J28" s="70"/>
      <c r="K28" s="76"/>
      <c r="L28" s="70"/>
      <c r="M28" s="77"/>
      <c r="N28" s="71"/>
      <c r="O28" s="102"/>
      <c r="P28" s="78"/>
      <c r="Q28" s="78"/>
      <c r="U28" s="121"/>
    </row>
    <row r="29" ht="25" customHeight="1" spans="1:21">
      <c r="A29" s="151">
        <v>8</v>
      </c>
      <c r="B29" s="152">
        <v>43719</v>
      </c>
      <c r="C29" s="145" t="s">
        <v>92</v>
      </c>
      <c r="D29" s="153"/>
      <c r="E29" s="154"/>
      <c r="F29" s="153"/>
      <c r="G29" s="155"/>
      <c r="H29" s="153"/>
      <c r="I29" s="153">
        <v>0</v>
      </c>
      <c r="J29" s="153">
        <v>0</v>
      </c>
      <c r="K29" s="156"/>
      <c r="L29" s="157">
        <v>-43571.42</v>
      </c>
      <c r="M29" s="158"/>
      <c r="N29" s="159" t="s">
        <v>93</v>
      </c>
      <c r="O29" s="160">
        <f>D29-I29-J29-L29</f>
        <v>43571.42</v>
      </c>
      <c r="P29" s="98" t="s">
        <v>94</v>
      </c>
      <c r="Q29" s="98" t="s">
        <v>95</v>
      </c>
      <c r="R29" s="117"/>
      <c r="S29" s="118" t="s">
        <v>96</v>
      </c>
      <c r="T29" s="119"/>
      <c r="U29" s="121"/>
    </row>
    <row r="30" ht="20.1" customHeight="1" spans="1:21">
      <c r="A30" s="31"/>
      <c r="B30" s="39"/>
      <c r="C30" s="33"/>
      <c r="D30" s="40"/>
      <c r="E30" s="35"/>
      <c r="F30" s="40"/>
      <c r="G30" s="41"/>
      <c r="H30" s="142"/>
      <c r="I30" s="37"/>
      <c r="J30" s="87"/>
      <c r="K30" s="76"/>
      <c r="L30" s="99"/>
      <c r="M30" s="101"/>
      <c r="N30" s="103"/>
      <c r="O30" s="25"/>
      <c r="P30" s="104"/>
      <c r="Q30" s="104"/>
      <c r="R30" s="122"/>
      <c r="S30" s="123"/>
      <c r="T30" s="123"/>
      <c r="U30" s="121"/>
    </row>
    <row r="31" ht="20.1" customHeight="1" spans="1:21">
      <c r="A31" s="31"/>
      <c r="B31" s="39"/>
      <c r="C31" s="33"/>
      <c r="D31" s="40"/>
      <c r="E31" s="35"/>
      <c r="F31" s="40"/>
      <c r="G31" s="41"/>
      <c r="H31" s="142"/>
      <c r="I31" s="37"/>
      <c r="J31" s="87"/>
      <c r="K31" s="76"/>
      <c r="L31" s="99"/>
      <c r="M31" s="101"/>
      <c r="N31" s="103"/>
      <c r="O31" s="25"/>
      <c r="P31" s="104"/>
      <c r="Q31" s="104"/>
      <c r="R31" s="122"/>
      <c r="S31" s="123"/>
      <c r="T31" s="123"/>
      <c r="U31" s="121"/>
    </row>
    <row r="32" ht="20.1" customHeight="1" spans="1:21">
      <c r="A32" s="31"/>
      <c r="B32" s="39"/>
      <c r="C32" s="33"/>
      <c r="D32" s="40"/>
      <c r="E32" s="35"/>
      <c r="F32" s="40"/>
      <c r="G32" s="41"/>
      <c r="H32" s="142"/>
      <c r="I32" s="37"/>
      <c r="J32" s="87"/>
      <c r="K32" s="76"/>
      <c r="L32" s="99"/>
      <c r="M32" s="101"/>
      <c r="N32" s="103"/>
      <c r="O32" s="25"/>
      <c r="P32" s="104"/>
      <c r="Q32" s="104"/>
      <c r="R32" s="122"/>
      <c r="S32" s="123"/>
      <c r="T32" s="123"/>
      <c r="U32" s="121"/>
    </row>
    <row r="33" ht="20.1" customHeight="1" spans="1:21">
      <c r="A33" s="31"/>
      <c r="B33" s="39"/>
      <c r="C33" s="33"/>
      <c r="D33" s="40"/>
      <c r="E33" s="35"/>
      <c r="F33" s="40"/>
      <c r="G33" s="41"/>
      <c r="H33"/>
      <c r="I33" s="37"/>
      <c r="J33" s="87"/>
      <c r="K33" s="76"/>
      <c r="L33" s="95"/>
      <c r="M33" s="96"/>
      <c r="N33" s="105"/>
      <c r="O33" s="25"/>
      <c r="P33" s="104"/>
      <c r="Q33" s="104"/>
      <c r="R33" s="124"/>
      <c r="S33" s="125"/>
      <c r="T33" s="125"/>
      <c r="U33" s="121"/>
    </row>
    <row r="34" ht="20.1" customHeight="1" spans="1:20">
      <c r="A34" s="19"/>
      <c r="B34" s="26"/>
      <c r="C34" s="21"/>
      <c r="D34" s="27"/>
      <c r="E34" s="23"/>
      <c r="F34" s="45"/>
      <c r="G34" s="28"/>
      <c r="H34" s="25"/>
      <c r="I34" s="25"/>
      <c r="J34" s="70"/>
      <c r="K34" s="71"/>
      <c r="L34" s="70"/>
      <c r="M34" s="71"/>
      <c r="N34" s="71"/>
      <c r="O34" s="25"/>
      <c r="P34" s="104"/>
      <c r="Q34" s="104"/>
      <c r="S34" s="125"/>
      <c r="T34" s="125"/>
    </row>
    <row r="35" ht="20.1" customHeight="1" spans="1:20">
      <c r="A35" s="19"/>
      <c r="B35" s="26"/>
      <c r="C35" s="21"/>
      <c r="D35" s="27"/>
      <c r="E35" s="23"/>
      <c r="F35" s="27"/>
      <c r="G35" s="28"/>
      <c r="H35" s="25"/>
      <c r="I35" s="25"/>
      <c r="J35" s="70"/>
      <c r="K35" s="106" t="s">
        <v>87</v>
      </c>
      <c r="L35" s="70"/>
      <c r="M35" s="71"/>
      <c r="N35" s="71"/>
      <c r="O35" s="25"/>
      <c r="P35" s="104" t="s">
        <v>97</v>
      </c>
      <c r="Q35" s="104"/>
      <c r="S35" s="125">
        <v>1333202.22</v>
      </c>
      <c r="T35" s="125"/>
    </row>
    <row r="36" ht="30" customHeight="1" spans="1:23">
      <c r="A36" s="17" t="s">
        <v>44</v>
      </c>
      <c r="B36" s="17"/>
      <c r="C36" s="46" t="s">
        <v>45</v>
      </c>
      <c r="D36" s="47">
        <f>SUM(D7:D35)</f>
        <v>1333202.22</v>
      </c>
      <c r="E36" s="48" t="s">
        <v>45</v>
      </c>
      <c r="F36" s="47">
        <f>SUM(F7:F35)</f>
        <v>1337152.72</v>
      </c>
      <c r="G36" s="48" t="s">
        <v>45</v>
      </c>
      <c r="H36" s="47">
        <f>SUM(H7:H35)</f>
        <v>20001</v>
      </c>
      <c r="I36" s="47">
        <f>SUM(I7:I35)</f>
        <v>17407</v>
      </c>
      <c r="J36" s="47">
        <f>SUM(J7:J35)</f>
        <v>1000</v>
      </c>
      <c r="K36" s="48" t="s">
        <v>45</v>
      </c>
      <c r="L36" s="47">
        <f>SUM(L7:L35)</f>
        <v>8508</v>
      </c>
      <c r="M36" s="48" t="s">
        <v>45</v>
      </c>
      <c r="N36" s="48" t="s">
        <v>45</v>
      </c>
      <c r="O36" s="47">
        <f>SUM(O7:O35)</f>
        <v>1286286.22</v>
      </c>
      <c r="P36" s="104"/>
      <c r="Q36" s="104"/>
      <c r="R36" s="126"/>
      <c r="S36" s="125">
        <v>1530000</v>
      </c>
      <c r="T36" s="125"/>
      <c r="V36" s="127">
        <v>43265</v>
      </c>
      <c r="W36" s="128">
        <v>482428</v>
      </c>
    </row>
    <row r="37" ht="27" customHeight="1" spans="1:23">
      <c r="A37" s="17" t="s">
        <v>46</v>
      </c>
      <c r="B37" s="17"/>
      <c r="C37" s="17" t="s">
        <v>47</v>
      </c>
      <c r="D37" s="17"/>
      <c r="E37" s="49">
        <f>O20+O29</f>
        <v>119359.42</v>
      </c>
      <c r="F37" s="49"/>
      <c r="G37" s="49"/>
      <c r="H37" s="49"/>
      <c r="I37" s="17" t="s">
        <v>48</v>
      </c>
      <c r="J37" s="17"/>
      <c r="K37" s="17" t="s">
        <v>49</v>
      </c>
      <c r="L37" s="49">
        <v>0</v>
      </c>
      <c r="M37" s="49"/>
      <c r="N37" s="49"/>
      <c r="O37" s="49"/>
      <c r="P37" s="104"/>
      <c r="Q37" s="104"/>
      <c r="S37" s="129">
        <f>D36/S36</f>
        <v>0.871374</v>
      </c>
      <c r="T37" s="125"/>
      <c r="V37" s="127">
        <v>43346</v>
      </c>
      <c r="W37" s="128">
        <v>233482.5</v>
      </c>
    </row>
    <row r="38" ht="27" customHeight="1" spans="1:23">
      <c r="A38" s="17"/>
      <c r="B38" s="17"/>
      <c r="C38" s="17" t="s">
        <v>50</v>
      </c>
      <c r="D38" s="17"/>
      <c r="E38" s="50" t="s">
        <v>98</v>
      </c>
      <c r="F38" s="50"/>
      <c r="G38" s="50"/>
      <c r="H38" s="50"/>
      <c r="I38" s="17"/>
      <c r="J38" s="17"/>
      <c r="K38" s="17" t="s">
        <v>51</v>
      </c>
      <c r="L38" s="48" t="str">
        <f>SUBSTITUTE(SUBSTITUTE(TEXT(INT(L37),"[DBNum2][$-804]G/通用格式元"&amp;IF(INT(L37)=L37,"整",""))&amp;TEXT(MID(L37,FIND(".",L37&amp;".0")+1,1),"[DBNum2][$-804]G/通用格式角")&amp;TEXT(MID(L37,FIND(".",L37&amp;".0")+2,1),"[DBNum2][$-804]G/通用格式分"),"零角","零"),"零分","")</f>
        <v>零元整</v>
      </c>
      <c r="M38" s="48"/>
      <c r="N38" s="48"/>
      <c r="O38" s="48"/>
      <c r="P38" s="104"/>
      <c r="Q38" s="104"/>
      <c r="S38" s="125"/>
      <c r="T38" s="125"/>
      <c r="V38" s="127">
        <v>43455</v>
      </c>
      <c r="W38" s="128">
        <v>373950</v>
      </c>
    </row>
    <row r="39" ht="13.5" hidden="1" spans="1:20">
      <c r="A39" s="17" t="s">
        <v>52</v>
      </c>
      <c r="B39" s="17"/>
      <c r="C39" s="51"/>
      <c r="D39" s="51"/>
      <c r="E39" s="51"/>
      <c r="F39" s="51"/>
      <c r="G39" s="51"/>
      <c r="H39" s="51"/>
      <c r="I39" s="17" t="s">
        <v>53</v>
      </c>
      <c r="J39" s="17"/>
      <c r="K39" s="17" t="s">
        <v>54</v>
      </c>
      <c r="L39" s="17"/>
      <c r="M39" s="17"/>
      <c r="N39" s="17"/>
      <c r="O39" s="17"/>
      <c r="P39" s="104"/>
      <c r="Q39" s="104"/>
      <c r="S39" s="125"/>
      <c r="T39" s="125"/>
    </row>
    <row r="40" ht="13.5" hidden="1" spans="1:20">
      <c r="A40" s="17" t="s">
        <v>55</v>
      </c>
      <c r="B40" s="17"/>
      <c r="C40" s="52"/>
      <c r="D40" s="52"/>
      <c r="E40" s="52"/>
      <c r="F40" s="52"/>
      <c r="G40" s="52"/>
      <c r="H40" s="52"/>
      <c r="I40" s="17" t="s">
        <v>56</v>
      </c>
      <c r="J40" s="17"/>
      <c r="K40" s="52"/>
      <c r="L40" s="52"/>
      <c r="M40" s="52"/>
      <c r="N40" s="52"/>
      <c r="O40" s="52"/>
      <c r="P40" s="104"/>
      <c r="Q40" s="104"/>
      <c r="S40" s="125"/>
      <c r="T40" s="125"/>
    </row>
    <row r="41" ht="13.5" hidden="1" spans="1:20">
      <c r="A41" s="17" t="s">
        <v>57</v>
      </c>
      <c r="B41" s="17"/>
      <c r="C41" s="53"/>
      <c r="D41" s="53"/>
      <c r="E41" s="53"/>
      <c r="F41" s="53"/>
      <c r="G41" s="53"/>
      <c r="H41" s="53"/>
      <c r="I41" s="17" t="s">
        <v>58</v>
      </c>
      <c r="J41" s="17"/>
      <c r="K41" s="53"/>
      <c r="L41" s="53"/>
      <c r="M41" s="53"/>
      <c r="N41" s="53"/>
      <c r="O41" s="53"/>
      <c r="P41" s="104"/>
      <c r="Q41" s="104"/>
      <c r="S41" s="125"/>
      <c r="T41" s="125"/>
    </row>
    <row r="42" ht="13.5" hidden="1" spans="1:20">
      <c r="A42" s="17" t="s">
        <v>59</v>
      </c>
      <c r="B42" s="17"/>
      <c r="C42" s="53"/>
      <c r="D42" s="53"/>
      <c r="E42" s="53"/>
      <c r="F42" s="53"/>
      <c r="G42" s="53"/>
      <c r="H42" s="53"/>
      <c r="I42" s="17" t="s">
        <v>60</v>
      </c>
      <c r="J42" s="17"/>
      <c r="K42" s="53"/>
      <c r="L42" s="53"/>
      <c r="M42" s="53"/>
      <c r="N42" s="53"/>
      <c r="O42" s="53"/>
      <c r="P42" s="104"/>
      <c r="Q42" s="104"/>
      <c r="S42" s="125"/>
      <c r="T42" s="125"/>
    </row>
    <row r="43" ht="13.5" spans="16:20">
      <c r="P43" s="104"/>
      <c r="Q43" s="104"/>
      <c r="S43" s="125"/>
      <c r="T43" s="125"/>
    </row>
    <row r="44" ht="13.5" spans="16:19">
      <c r="P44" s="104"/>
      <c r="Q44" s="104"/>
      <c r="S44" s="125"/>
    </row>
    <row r="45" ht="13.5" spans="19:20">
      <c r="S45"/>
      <c r="T45"/>
    </row>
    <row r="48" ht="13.5" spans="2:2">
      <c r="B48"/>
    </row>
    <row r="49" ht="13.5" spans="2:2">
      <c r="B49"/>
    </row>
    <row r="88" ht="13.5" spans="3:3">
      <c r="C88"/>
    </row>
  </sheetData>
  <mergeCells count="50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6:B36"/>
    <mergeCell ref="C37:D37"/>
    <mergeCell ref="E37:H37"/>
    <mergeCell ref="L37:O37"/>
    <mergeCell ref="C38:D38"/>
    <mergeCell ref="E38:H38"/>
    <mergeCell ref="L38:O38"/>
    <mergeCell ref="A39:B39"/>
    <mergeCell ref="C39:H39"/>
    <mergeCell ref="I39:J39"/>
    <mergeCell ref="K39:O39"/>
    <mergeCell ref="A40:B40"/>
    <mergeCell ref="C40:H40"/>
    <mergeCell ref="I40:J40"/>
    <mergeCell ref="K40:O40"/>
    <mergeCell ref="A41:B41"/>
    <mergeCell ref="C41:H41"/>
    <mergeCell ref="I41:J41"/>
    <mergeCell ref="K41:O41"/>
    <mergeCell ref="A42:B42"/>
    <mergeCell ref="C42:H42"/>
    <mergeCell ref="I42:J42"/>
    <mergeCell ref="K42:O42"/>
    <mergeCell ref="A5:A6"/>
    <mergeCell ref="H3:H4"/>
    <mergeCell ref="M26:M27"/>
    <mergeCell ref="N10:N11"/>
    <mergeCell ref="N13:N14"/>
    <mergeCell ref="O10:O11"/>
    <mergeCell ref="O13:O14"/>
    <mergeCell ref="P21:P22"/>
    <mergeCell ref="A37:B38"/>
    <mergeCell ref="I37:J3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W88"/>
  <sheetViews>
    <sheetView topLeftCell="A23" workbookViewId="0">
      <selection activeCell="J14" sqref="J14"/>
    </sheetView>
  </sheetViews>
  <sheetFormatPr defaultColWidth="9" defaultRowHeight="11.25"/>
  <cols>
    <col min="1" max="1" width="3.25" style="1" customWidth="1"/>
    <col min="2" max="2" width="5.75" style="3" customWidth="1"/>
    <col min="3" max="3" width="3.625" style="1" customWidth="1"/>
    <col min="4" max="4" width="9" style="4" customWidth="1"/>
    <col min="5" max="5" width="5" style="3" customWidth="1"/>
    <col min="6" max="6" width="9.125" style="4" customWidth="1"/>
    <col min="7" max="7" width="4.75" style="1" customWidth="1"/>
    <col min="8" max="8" width="11" style="4" customWidth="1"/>
    <col min="9" max="9" width="8.75" style="1" customWidth="1"/>
    <col min="10" max="10" width="9.625" style="4" customWidth="1"/>
    <col min="11" max="11" width="10.125" style="1" customWidth="1"/>
    <col min="12" max="12" width="8.875" style="1" customWidth="1"/>
    <col min="13" max="13" width="6" style="1" customWidth="1"/>
    <col min="14" max="14" width="5.625" style="1" customWidth="1"/>
    <col min="15" max="15" width="10.5" style="4" customWidth="1"/>
    <col min="16" max="16" width="20.375" style="4" customWidth="1"/>
    <col min="17" max="17" width="4" style="4" customWidth="1"/>
    <col min="18" max="18" width="13.75" style="1" hidden="1" customWidth="1"/>
    <col min="19" max="20" width="11.875" style="1" customWidth="1"/>
    <col min="21" max="21" width="6.75" style="1" customWidth="1"/>
    <col min="22" max="22" width="9.125" style="1" customWidth="1"/>
    <col min="23" max="23" width="31.125" style="1" customWidth="1"/>
    <col min="24" max="24" width="9" style="1"/>
    <col min="25" max="25" width="11.25" style="1" customWidth="1"/>
    <col min="26" max="28" width="9" style="1"/>
    <col min="29" max="29" width="14.5" style="1" customWidth="1"/>
    <col min="30" max="30" width="13.125" style="1" customWidth="1"/>
    <col min="31" max="31" width="14.5" style="1" customWidth="1"/>
    <col min="32" max="16384" width="9" style="1"/>
  </cols>
  <sheetData>
    <row r="1" ht="24.9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4"/>
      <c r="Q1" s="54"/>
      <c r="S1" s="29" t="s">
        <v>1</v>
      </c>
      <c r="T1" s="107"/>
    </row>
    <row r="2" ht="27.95" customHeight="1" spans="1:49">
      <c r="A2" s="6" t="s">
        <v>2</v>
      </c>
      <c r="B2" s="7"/>
      <c r="C2" s="8" t="s">
        <v>71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>
        <v>9349</v>
      </c>
      <c r="N2" s="58" t="s">
        <v>5</v>
      </c>
      <c r="O2" s="59" t="s">
        <v>6</v>
      </c>
      <c r="P2" s="60"/>
      <c r="Q2" s="60"/>
      <c r="S2" s="59" t="s">
        <v>7</v>
      </c>
      <c r="T2" s="60"/>
      <c r="U2" s="108">
        <v>132</v>
      </c>
      <c r="V2" s="109">
        <v>9347</v>
      </c>
      <c r="W2" s="110" t="s">
        <v>3</v>
      </c>
      <c r="X2" s="111" t="s">
        <v>8</v>
      </c>
      <c r="Y2" s="130">
        <v>1450000</v>
      </c>
      <c r="Z2" s="131"/>
      <c r="AA2" s="131" t="s">
        <v>9</v>
      </c>
      <c r="AB2" s="132" t="s">
        <v>10</v>
      </c>
      <c r="AC2" s="133" t="s">
        <v>11</v>
      </c>
      <c r="AD2" s="133" t="s">
        <v>12</v>
      </c>
      <c r="AE2" s="134" t="s">
        <v>13</v>
      </c>
      <c r="AF2" s="135"/>
      <c r="AG2" s="136" t="s">
        <v>14</v>
      </c>
      <c r="AH2" s="137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</row>
    <row r="3" ht="27.95" customHeight="1" spans="1:36">
      <c r="A3" s="6" t="s">
        <v>15</v>
      </c>
      <c r="B3" s="7"/>
      <c r="C3" s="10" t="s">
        <v>68</v>
      </c>
      <c r="D3" s="11"/>
      <c r="E3" s="12" t="s">
        <v>16</v>
      </c>
      <c r="F3" s="13" t="s">
        <v>8</v>
      </c>
      <c r="G3" s="14"/>
      <c r="H3" s="15" t="s">
        <v>17</v>
      </c>
      <c r="I3" s="61" t="s">
        <v>18</v>
      </c>
      <c r="J3" s="62"/>
      <c r="K3" s="62"/>
      <c r="L3" s="63"/>
      <c r="M3" s="64" t="s">
        <v>19</v>
      </c>
      <c r="N3" s="17" t="s">
        <v>20</v>
      </c>
      <c r="O3" s="65" t="s">
        <v>21</v>
      </c>
      <c r="P3" s="66"/>
      <c r="Q3" s="66"/>
      <c r="S3" s="108">
        <v>132</v>
      </c>
      <c r="T3" s="112"/>
      <c r="U3" s="108">
        <v>132</v>
      </c>
      <c r="V3" s="108">
        <v>9347</v>
      </c>
      <c r="W3" s="110" t="s">
        <v>3</v>
      </c>
      <c r="X3" s="111" t="s">
        <v>8</v>
      </c>
      <c r="Y3" s="130">
        <v>1450000</v>
      </c>
      <c r="Z3" s="131"/>
      <c r="AA3" s="131" t="s">
        <v>9</v>
      </c>
      <c r="AB3" s="132" t="s">
        <v>10</v>
      </c>
      <c r="AC3" s="133" t="s">
        <v>11</v>
      </c>
      <c r="AD3" s="133" t="s">
        <v>12</v>
      </c>
      <c r="AE3" s="134" t="s">
        <v>13</v>
      </c>
      <c r="AF3" s="135"/>
      <c r="AG3" s="136" t="s">
        <v>14</v>
      </c>
      <c r="AH3" s="137"/>
      <c r="AI3" s="138"/>
      <c r="AJ3" s="138"/>
    </row>
    <row r="4" ht="27.95" customHeight="1" spans="1:17">
      <c r="A4" s="6" t="s">
        <v>22</v>
      </c>
      <c r="B4" s="7"/>
      <c r="C4" s="139"/>
      <c r="D4" s="140"/>
      <c r="E4" s="12" t="s">
        <v>23</v>
      </c>
      <c r="F4" s="13"/>
      <c r="G4" s="14"/>
      <c r="H4" s="16"/>
      <c r="I4" s="61"/>
      <c r="J4" s="62"/>
      <c r="K4" s="62"/>
      <c r="L4" s="63"/>
      <c r="M4" s="64" t="s">
        <v>24</v>
      </c>
      <c r="N4" s="12" t="s">
        <v>25</v>
      </c>
      <c r="O4" s="67" t="s">
        <v>12</v>
      </c>
      <c r="P4" s="68"/>
      <c r="Q4" s="68"/>
    </row>
    <row r="5" ht="27.95" customHeight="1" spans="1:20">
      <c r="A5" s="17" t="s">
        <v>26</v>
      </c>
      <c r="B5" s="17" t="s">
        <v>27</v>
      </c>
      <c r="C5" s="17"/>
      <c r="D5" s="17"/>
      <c r="E5" s="17" t="s">
        <v>28</v>
      </c>
      <c r="F5" s="17"/>
      <c r="G5" s="17" t="s">
        <v>29</v>
      </c>
      <c r="H5" s="17"/>
      <c r="I5" s="17" t="s">
        <v>30</v>
      </c>
      <c r="J5" s="17" t="s">
        <v>31</v>
      </c>
      <c r="K5" s="17"/>
      <c r="L5" s="17" t="s">
        <v>32</v>
      </c>
      <c r="M5" s="17"/>
      <c r="N5" s="12" t="s">
        <v>33</v>
      </c>
      <c r="O5" s="12"/>
      <c r="P5" s="69"/>
      <c r="Q5" s="69"/>
      <c r="S5"/>
      <c r="T5"/>
    </row>
    <row r="6" ht="27.95" customHeight="1" spans="1:17">
      <c r="A6" s="17"/>
      <c r="B6" s="18" t="s">
        <v>34</v>
      </c>
      <c r="C6" s="17" t="s">
        <v>35</v>
      </c>
      <c r="D6" s="12" t="s">
        <v>36</v>
      </c>
      <c r="E6" s="18" t="s">
        <v>34</v>
      </c>
      <c r="F6" s="12" t="s">
        <v>36</v>
      </c>
      <c r="G6" s="17" t="s">
        <v>37</v>
      </c>
      <c r="H6" s="12" t="s">
        <v>36</v>
      </c>
      <c r="I6" s="58" t="s">
        <v>36</v>
      </c>
      <c r="J6" s="12" t="s">
        <v>36</v>
      </c>
      <c r="K6" s="17" t="s">
        <v>38</v>
      </c>
      <c r="L6" s="17" t="s">
        <v>36</v>
      </c>
      <c r="M6" s="17" t="s">
        <v>38</v>
      </c>
      <c r="N6" s="12" t="s">
        <v>39</v>
      </c>
      <c r="O6" s="12" t="s">
        <v>36</v>
      </c>
      <c r="P6" s="69"/>
      <c r="Q6" s="69"/>
    </row>
    <row r="7" s="2" customFormat="1" ht="48" customHeight="1" spans="1:20">
      <c r="A7" s="19">
        <v>1</v>
      </c>
      <c r="B7" s="20">
        <v>43263</v>
      </c>
      <c r="C7" s="21" t="s">
        <v>40</v>
      </c>
      <c r="D7" s="22">
        <v>482428</v>
      </c>
      <c r="E7" s="23">
        <v>43265</v>
      </c>
      <c r="F7" s="22">
        <v>482428</v>
      </c>
      <c r="G7" s="24">
        <v>0.015</v>
      </c>
      <c r="H7" s="25">
        <f>ROUNDUP(D7*G7,0)</f>
        <v>7237</v>
      </c>
      <c r="I7" s="25">
        <v>2686</v>
      </c>
      <c r="J7" s="70">
        <v>500</v>
      </c>
      <c r="K7" s="71" t="s">
        <v>41</v>
      </c>
      <c r="L7" s="72"/>
      <c r="M7" s="12"/>
      <c r="N7" s="73" t="s">
        <v>42</v>
      </c>
      <c r="O7" s="25">
        <v>400469.22</v>
      </c>
      <c r="P7" s="74"/>
      <c r="Q7" s="74"/>
      <c r="S7" s="113"/>
      <c r="T7" s="113"/>
    </row>
    <row r="8" s="2" customFormat="1" ht="25" customHeight="1" spans="1:17">
      <c r="A8" s="19"/>
      <c r="B8" s="26"/>
      <c r="C8" s="21"/>
      <c r="D8" s="27"/>
      <c r="E8" s="23"/>
      <c r="F8" s="27"/>
      <c r="G8" s="28"/>
      <c r="H8" s="25"/>
      <c r="I8" s="25"/>
      <c r="J8" s="70"/>
      <c r="K8" s="71"/>
      <c r="L8" s="70"/>
      <c r="M8" s="12"/>
      <c r="N8" s="71" t="s">
        <v>43</v>
      </c>
      <c r="O8" s="22">
        <f>D7-H7-I7-J7-O7</f>
        <v>71535.78</v>
      </c>
      <c r="P8" s="75"/>
      <c r="Q8" s="75"/>
    </row>
    <row r="9" ht="9" customHeight="1" spans="1:17">
      <c r="A9" s="19"/>
      <c r="B9" s="29"/>
      <c r="C9" s="21"/>
      <c r="D9" s="27"/>
      <c r="E9" s="23"/>
      <c r="F9" s="27"/>
      <c r="G9" s="28"/>
      <c r="H9" s="25"/>
      <c r="I9" s="25"/>
      <c r="J9" s="70"/>
      <c r="K9" s="76"/>
      <c r="L9" s="70"/>
      <c r="M9" s="77"/>
      <c r="N9" s="71"/>
      <c r="O9" s="37"/>
      <c r="P9" s="78"/>
      <c r="Q9" s="78"/>
    </row>
    <row r="10" ht="28" customHeight="1" spans="1:17">
      <c r="A10" s="19">
        <v>2</v>
      </c>
      <c r="B10" s="20">
        <v>43362</v>
      </c>
      <c r="C10" s="21" t="s">
        <v>40</v>
      </c>
      <c r="D10" s="22">
        <v>200000</v>
      </c>
      <c r="E10" s="23">
        <v>43346</v>
      </c>
      <c r="F10" s="22">
        <v>233482.5</v>
      </c>
      <c r="G10" s="24">
        <v>0.015</v>
      </c>
      <c r="H10" s="25">
        <f>ROUNDUP(D10*G10,0)</f>
        <v>3000</v>
      </c>
      <c r="I10" s="25">
        <v>4647</v>
      </c>
      <c r="J10" s="70">
        <v>0</v>
      </c>
      <c r="K10" s="71"/>
      <c r="L10" s="79">
        <v>4200</v>
      </c>
      <c r="M10" s="80" t="s">
        <v>61</v>
      </c>
      <c r="N10" s="81" t="s">
        <v>42</v>
      </c>
      <c r="O10" s="82">
        <f>D10-H10-I10-J10-L10-L11</f>
        <v>186153</v>
      </c>
      <c r="P10" s="83"/>
      <c r="Q10" s="83"/>
    </row>
    <row r="11" ht="23" customHeight="1" spans="1:20">
      <c r="A11" s="19"/>
      <c r="B11" s="26"/>
      <c r="C11" s="21"/>
      <c r="D11" s="27"/>
      <c r="E11" s="23"/>
      <c r="F11" s="27"/>
      <c r="G11" s="30" t="s">
        <v>62</v>
      </c>
      <c r="H11" s="25"/>
      <c r="I11" s="25"/>
      <c r="J11" s="70"/>
      <c r="K11" s="71"/>
      <c r="L11" s="84">
        <v>2000</v>
      </c>
      <c r="M11" s="77" t="s">
        <v>63</v>
      </c>
      <c r="N11" s="85"/>
      <c r="O11" s="86"/>
      <c r="P11" s="83"/>
      <c r="Q11" s="83"/>
      <c r="S11"/>
      <c r="T11"/>
    </row>
    <row r="12" ht="7" customHeight="1" spans="1:17">
      <c r="A12" s="19"/>
      <c r="B12" s="29"/>
      <c r="C12" s="21"/>
      <c r="D12" s="27"/>
      <c r="E12" s="23"/>
      <c r="F12" s="27"/>
      <c r="G12" s="28"/>
      <c r="H12" s="25"/>
      <c r="I12" s="25"/>
      <c r="J12" s="70"/>
      <c r="K12" s="76"/>
      <c r="L12" s="70"/>
      <c r="M12" s="77"/>
      <c r="N12" s="71"/>
      <c r="O12" s="37"/>
      <c r="P12" s="78"/>
      <c r="Q12" s="78"/>
    </row>
    <row r="13" ht="27" customHeight="1" spans="1:17">
      <c r="A13" s="19">
        <v>3</v>
      </c>
      <c r="B13" s="20">
        <v>43385</v>
      </c>
      <c r="C13" s="21" t="s">
        <v>40</v>
      </c>
      <c r="D13" s="22">
        <v>33482</v>
      </c>
      <c r="E13" s="23"/>
      <c r="F13" s="22"/>
      <c r="G13" s="24">
        <v>0.015</v>
      </c>
      <c r="H13" s="25">
        <f t="shared" ref="H13:H18" si="0">ROUNDUP(D13*G13,0)</f>
        <v>503</v>
      </c>
      <c r="I13" s="25">
        <v>0</v>
      </c>
      <c r="J13" s="70">
        <v>0</v>
      </c>
      <c r="K13" s="76"/>
      <c r="L13" s="79">
        <v>-4200</v>
      </c>
      <c r="M13" s="80" t="s">
        <v>64</v>
      </c>
      <c r="N13" s="81" t="s">
        <v>42</v>
      </c>
      <c r="O13" s="82">
        <f t="shared" ref="O13:O18" si="1">D13-H13-I13-J13-L13-L14</f>
        <v>36844</v>
      </c>
      <c r="P13" s="83"/>
      <c r="Q13" s="83"/>
    </row>
    <row r="14" ht="27" customHeight="1" spans="1:17">
      <c r="A14" s="31"/>
      <c r="B14" s="32"/>
      <c r="C14" s="33"/>
      <c r="D14" s="34"/>
      <c r="E14" s="35"/>
      <c r="F14" s="34"/>
      <c r="G14" s="36"/>
      <c r="H14" s="37"/>
      <c r="I14" s="37"/>
      <c r="J14" s="87"/>
      <c r="K14" s="76"/>
      <c r="L14" s="84">
        <v>335</v>
      </c>
      <c r="M14" s="77" t="s">
        <v>63</v>
      </c>
      <c r="N14" s="85"/>
      <c r="O14" s="86"/>
      <c r="P14" s="83"/>
      <c r="Q14" s="83"/>
    </row>
    <row r="15" ht="9" customHeight="1" spans="1:17">
      <c r="A15" s="19"/>
      <c r="B15" s="29"/>
      <c r="C15" s="21"/>
      <c r="D15" s="27"/>
      <c r="E15" s="23"/>
      <c r="F15" s="27"/>
      <c r="G15" s="28"/>
      <c r="H15" s="25"/>
      <c r="I15" s="25"/>
      <c r="J15" s="70"/>
      <c r="K15" s="76"/>
      <c r="L15" s="70"/>
      <c r="M15" s="77"/>
      <c r="N15" s="71"/>
      <c r="O15" s="37"/>
      <c r="P15" s="78"/>
      <c r="Q15" s="78"/>
    </row>
    <row r="16" ht="40" customHeight="1" spans="1:17">
      <c r="A16" s="19">
        <v>4</v>
      </c>
      <c r="B16" s="20">
        <v>43458</v>
      </c>
      <c r="C16" s="21" t="s">
        <v>40</v>
      </c>
      <c r="D16" s="22">
        <v>290900</v>
      </c>
      <c r="E16" s="23">
        <v>43455</v>
      </c>
      <c r="F16" s="22">
        <v>373950</v>
      </c>
      <c r="G16" s="24">
        <v>0.015</v>
      </c>
      <c r="H16" s="25">
        <f t="shared" si="0"/>
        <v>4364</v>
      </c>
      <c r="I16" s="25">
        <v>685</v>
      </c>
      <c r="J16" s="70">
        <v>500</v>
      </c>
      <c r="K16" s="71" t="s">
        <v>65</v>
      </c>
      <c r="L16" s="84">
        <f t="shared" ref="L16:L20" si="2">D16*0.01</f>
        <v>2909</v>
      </c>
      <c r="M16" s="77" t="s">
        <v>63</v>
      </c>
      <c r="N16" s="81" t="s">
        <v>42</v>
      </c>
      <c r="O16" s="88">
        <f t="shared" si="1"/>
        <v>282442</v>
      </c>
      <c r="P16" s="89"/>
      <c r="Q16" s="89"/>
    </row>
    <row r="17" ht="20.1" customHeight="1" spans="1:17">
      <c r="A17" s="19"/>
      <c r="B17" s="29"/>
      <c r="C17" s="21"/>
      <c r="D17" s="27"/>
      <c r="E17" s="23"/>
      <c r="F17" s="27"/>
      <c r="G17" s="28"/>
      <c r="H17" s="25"/>
      <c r="I17" s="25"/>
      <c r="J17" s="70"/>
      <c r="K17" s="76"/>
      <c r="L17" s="70"/>
      <c r="M17" s="77"/>
      <c r="N17" s="71"/>
      <c r="O17" s="37"/>
      <c r="P17" s="78"/>
      <c r="Q17" s="78"/>
    </row>
    <row r="18" ht="27" customHeight="1" spans="1:17">
      <c r="A18" s="19">
        <v>5</v>
      </c>
      <c r="B18" s="20">
        <v>43543</v>
      </c>
      <c r="C18" s="21" t="s">
        <v>40</v>
      </c>
      <c r="D18" s="22">
        <v>76000</v>
      </c>
      <c r="E18" s="23"/>
      <c r="F18" s="22"/>
      <c r="G18" s="24">
        <v>0.015</v>
      </c>
      <c r="H18" s="25">
        <f t="shared" si="0"/>
        <v>1140</v>
      </c>
      <c r="I18" s="25">
        <v>0</v>
      </c>
      <c r="J18" s="70">
        <v>0</v>
      </c>
      <c r="K18" s="71"/>
      <c r="L18" s="84">
        <f t="shared" si="2"/>
        <v>760</v>
      </c>
      <c r="M18" s="77" t="s">
        <v>63</v>
      </c>
      <c r="N18" s="81" t="s">
        <v>42</v>
      </c>
      <c r="O18" s="88">
        <f t="shared" si="1"/>
        <v>74100</v>
      </c>
      <c r="P18" s="78"/>
      <c r="Q18" s="78"/>
    </row>
    <row r="19" ht="20.1" customHeight="1" spans="1:17">
      <c r="A19" s="19"/>
      <c r="B19" s="29" t="s">
        <v>1</v>
      </c>
      <c r="C19" s="21"/>
      <c r="D19" s="27"/>
      <c r="E19" s="23"/>
      <c r="F19" s="27"/>
      <c r="G19" s="28"/>
      <c r="H19" s="25"/>
      <c r="I19" s="25"/>
      <c r="J19" s="70"/>
      <c r="K19" s="76"/>
      <c r="L19" s="70"/>
      <c r="M19" s="77"/>
      <c r="N19" s="71"/>
      <c r="O19" s="37"/>
      <c r="P19" s="78"/>
      <c r="Q19" s="78"/>
    </row>
    <row r="20" s="1" customFormat="1" ht="27" customHeight="1" spans="1:19">
      <c r="A20" s="31">
        <v>6</v>
      </c>
      <c r="B20" s="39">
        <v>43594</v>
      </c>
      <c r="C20" s="33" t="s">
        <v>40</v>
      </c>
      <c r="D20" s="40">
        <v>83100</v>
      </c>
      <c r="E20" s="35">
        <v>43489</v>
      </c>
      <c r="F20" s="40">
        <v>80000</v>
      </c>
      <c r="G20" s="41">
        <v>0.015</v>
      </c>
      <c r="H20" s="37">
        <f>ROUNDUP(D20*G20,0)</f>
        <v>1247</v>
      </c>
      <c r="I20" s="37">
        <v>5234</v>
      </c>
      <c r="J20" s="87">
        <v>0</v>
      </c>
      <c r="K20" s="76"/>
      <c r="L20" s="84">
        <f t="shared" si="2"/>
        <v>831</v>
      </c>
      <c r="M20" s="77" t="s">
        <v>63</v>
      </c>
      <c r="N20" s="103" t="s">
        <v>88</v>
      </c>
      <c r="O20" s="149">
        <f>D20-H20-I20-J20-L20-L21</f>
        <v>75788</v>
      </c>
      <c r="P20" s="90" t="s">
        <v>89</v>
      </c>
      <c r="Q20" s="114" t="s">
        <v>73</v>
      </c>
      <c r="R20" s="115"/>
      <c r="S20" s="116">
        <v>78713.58</v>
      </c>
    </row>
    <row r="21" ht="20.1" customHeight="1" spans="1:17">
      <c r="A21" s="19"/>
      <c r="B21" s="26"/>
      <c r="C21" s="144" t="s">
        <v>69</v>
      </c>
      <c r="D21" s="27"/>
      <c r="E21" s="23"/>
      <c r="F21" s="27"/>
      <c r="G21" s="28"/>
      <c r="H21" s="25"/>
      <c r="I21" s="25"/>
      <c r="J21" s="70"/>
      <c r="K21" s="71"/>
      <c r="L21" s="70"/>
      <c r="M21" s="71"/>
      <c r="N21" s="76"/>
      <c r="O21" s="91"/>
      <c r="P21" s="92" t="s">
        <v>90</v>
      </c>
      <c r="Q21" s="78"/>
    </row>
    <row r="22" ht="20.1" customHeight="1" spans="1:17">
      <c r="A22" s="19"/>
      <c r="B22" s="26"/>
      <c r="C22" s="145" t="s">
        <v>99</v>
      </c>
      <c r="D22" s="146"/>
      <c r="E22" s="147"/>
      <c r="F22" s="27"/>
      <c r="G22" s="28"/>
      <c r="H22" s="25"/>
      <c r="I22" s="25"/>
      <c r="J22" s="70"/>
      <c r="K22" s="71"/>
      <c r="L22" s="70"/>
      <c r="M22" s="71"/>
      <c r="N22" s="71"/>
      <c r="O22" s="93"/>
      <c r="P22" s="94"/>
      <c r="Q22" s="78"/>
    </row>
    <row r="23" ht="20.1" customHeight="1" spans="1:17">
      <c r="A23" s="19"/>
      <c r="B23" s="26"/>
      <c r="C23" s="26"/>
      <c r="D23" s="26"/>
      <c r="E23" s="23"/>
      <c r="F23" s="27"/>
      <c r="G23" s="28"/>
      <c r="H23" s="25"/>
      <c r="I23" s="25"/>
      <c r="J23" s="70"/>
      <c r="K23" s="71"/>
      <c r="L23" s="70"/>
      <c r="M23" s="71"/>
      <c r="N23" s="71"/>
      <c r="O23" s="25"/>
      <c r="P23" s="74"/>
      <c r="Q23" s="74"/>
    </row>
    <row r="24" ht="20.1" customHeight="1" spans="1:17">
      <c r="A24" s="19"/>
      <c r="B24" s="29"/>
      <c r="C24" s="21"/>
      <c r="D24" s="27"/>
      <c r="E24" s="23"/>
      <c r="F24" s="27"/>
      <c r="G24" s="28"/>
      <c r="H24" s="25"/>
      <c r="I24" s="25"/>
      <c r="J24" s="70"/>
      <c r="K24" s="76"/>
      <c r="L24" s="70"/>
      <c r="M24" s="77"/>
      <c r="N24" s="71"/>
      <c r="O24" s="37"/>
      <c r="P24" s="78"/>
      <c r="Q24" s="78"/>
    </row>
    <row r="25" ht="20.1" customHeight="1" spans="1:20">
      <c r="A25" s="19">
        <v>7</v>
      </c>
      <c r="B25" s="20">
        <v>43719</v>
      </c>
      <c r="C25" s="21" t="s">
        <v>40</v>
      </c>
      <c r="D25" s="22">
        <v>167292.22</v>
      </c>
      <c r="E25" s="23">
        <v>43706</v>
      </c>
      <c r="F25" s="22">
        <v>167292.22</v>
      </c>
      <c r="G25" s="24">
        <v>0.015</v>
      </c>
      <c r="H25" s="25">
        <f>ROUNDUP(D25*G25,0)</f>
        <v>2510</v>
      </c>
      <c r="I25" s="25">
        <v>4155</v>
      </c>
      <c r="J25" s="70">
        <v>0</v>
      </c>
      <c r="K25" s="71"/>
      <c r="L25" s="95">
        <f>ROUNDUP(D25*1%,0)</f>
        <v>1673</v>
      </c>
      <c r="M25" s="96" t="s">
        <v>76</v>
      </c>
      <c r="N25" s="81" t="s">
        <v>77</v>
      </c>
      <c r="O25" s="97">
        <v>48300</v>
      </c>
      <c r="P25" s="98" t="s">
        <v>78</v>
      </c>
      <c r="Q25" s="98" t="s">
        <v>79</v>
      </c>
      <c r="R25" s="117"/>
      <c r="S25" s="118">
        <v>48300</v>
      </c>
      <c r="T25" s="119"/>
    </row>
    <row r="26" ht="20.1" customHeight="1" spans="1:20">
      <c r="A26" s="31"/>
      <c r="B26" s="39"/>
      <c r="C26" s="33"/>
      <c r="D26" s="40"/>
      <c r="E26" s="35"/>
      <c r="F26" s="40"/>
      <c r="G26" s="41"/>
      <c r="H26" s="37"/>
      <c r="I26" s="37"/>
      <c r="J26" s="87"/>
      <c r="K26" s="76"/>
      <c r="L26" s="150">
        <f>D25-H25-I25-J25-L25-O25-O26-O27</f>
        <v>43571.42</v>
      </c>
      <c r="M26" s="100" t="s">
        <v>80</v>
      </c>
      <c r="N26" s="81" t="s">
        <v>81</v>
      </c>
      <c r="O26" s="97">
        <v>50000</v>
      </c>
      <c r="P26" s="98" t="s">
        <v>82</v>
      </c>
      <c r="Q26" s="98" t="s">
        <v>83</v>
      </c>
      <c r="R26" s="117"/>
      <c r="S26" s="118">
        <v>50000</v>
      </c>
      <c r="T26" s="120"/>
    </row>
    <row r="27" ht="20.1" customHeight="1" spans="1:21">
      <c r="A27" s="31"/>
      <c r="B27" s="39"/>
      <c r="C27" s="33"/>
      <c r="D27" s="40"/>
      <c r="E27" s="35"/>
      <c r="F27" s="40"/>
      <c r="G27" s="41"/>
      <c r="H27" s="37"/>
      <c r="I27" s="37"/>
      <c r="J27" s="87"/>
      <c r="K27" s="76"/>
      <c r="L27" s="99"/>
      <c r="M27" s="101"/>
      <c r="N27" s="81" t="s">
        <v>84</v>
      </c>
      <c r="O27" s="97">
        <v>17082.8</v>
      </c>
      <c r="P27" s="98" t="s">
        <v>85</v>
      </c>
      <c r="Q27" s="98" t="s">
        <v>86</v>
      </c>
      <c r="R27" s="117"/>
      <c r="S27" s="118">
        <v>17082.8</v>
      </c>
      <c r="T27" s="119"/>
      <c r="U27" s="121"/>
    </row>
    <row r="28" ht="20.1" customHeight="1" spans="1:21">
      <c r="A28" s="19"/>
      <c r="B28" s="29"/>
      <c r="C28" s="21"/>
      <c r="D28" s="27"/>
      <c r="E28" s="23"/>
      <c r="F28" s="27"/>
      <c r="G28" s="28"/>
      <c r="H28" s="25"/>
      <c r="I28" s="25"/>
      <c r="J28" s="70"/>
      <c r="K28" s="76"/>
      <c r="L28" s="70"/>
      <c r="M28" s="77"/>
      <c r="N28" s="71"/>
      <c r="O28" s="102"/>
      <c r="P28" s="78"/>
      <c r="Q28" s="78"/>
      <c r="U28" s="121"/>
    </row>
    <row r="29" ht="25" customHeight="1" spans="1:21">
      <c r="A29" s="31"/>
      <c r="B29" s="39"/>
      <c r="C29" s="148"/>
      <c r="D29" s="40"/>
      <c r="E29" s="35"/>
      <c r="F29" s="40"/>
      <c r="G29" s="41"/>
      <c r="H29" s="37"/>
      <c r="I29" s="37"/>
      <c r="J29" s="87"/>
      <c r="K29" s="76"/>
      <c r="L29" s="95"/>
      <c r="M29" s="96"/>
      <c r="N29" s="103"/>
      <c r="O29" s="102"/>
      <c r="P29" s="98" t="s">
        <v>94</v>
      </c>
      <c r="Q29" s="98" t="s">
        <v>95</v>
      </c>
      <c r="R29" s="117"/>
      <c r="S29" s="118" t="s">
        <v>96</v>
      </c>
      <c r="T29" s="119"/>
      <c r="U29" s="121"/>
    </row>
    <row r="30" ht="20.1" customHeight="1" spans="1:21">
      <c r="A30" s="31"/>
      <c r="B30" s="39"/>
      <c r="C30" s="33"/>
      <c r="D30" s="40"/>
      <c r="E30" s="35"/>
      <c r="F30" s="40"/>
      <c r="G30" s="41"/>
      <c r="H30" s="142"/>
      <c r="I30" s="37"/>
      <c r="J30" s="87"/>
      <c r="K30" s="76"/>
      <c r="L30" s="99"/>
      <c r="M30" s="101"/>
      <c r="N30" s="103"/>
      <c r="O30" s="102"/>
      <c r="P30" s="104"/>
      <c r="Q30" s="104"/>
      <c r="R30" s="122"/>
      <c r="S30" s="123"/>
      <c r="T30" s="123"/>
      <c r="U30" s="121"/>
    </row>
    <row r="31" ht="20.1" customHeight="1" spans="1:21">
      <c r="A31" s="31"/>
      <c r="B31" s="39"/>
      <c r="C31" s="33"/>
      <c r="D31" s="40"/>
      <c r="E31" s="35"/>
      <c r="F31" s="40"/>
      <c r="G31" s="41"/>
      <c r="H31" s="142"/>
      <c r="I31" s="37"/>
      <c r="J31" s="87"/>
      <c r="K31" s="76"/>
      <c r="L31" s="99"/>
      <c r="M31" s="101"/>
      <c r="N31" s="103"/>
      <c r="O31" s="25"/>
      <c r="P31" s="104"/>
      <c r="Q31" s="104"/>
      <c r="R31" s="122"/>
      <c r="S31" s="123"/>
      <c r="T31" s="123"/>
      <c r="U31" s="121"/>
    </row>
    <row r="32" ht="20.1" customHeight="1" spans="1:21">
      <c r="A32" s="31"/>
      <c r="B32" s="39"/>
      <c r="C32" s="33"/>
      <c r="D32" s="40"/>
      <c r="E32" s="35"/>
      <c r="F32" s="40"/>
      <c r="G32" s="41"/>
      <c r="H32" s="142"/>
      <c r="I32" s="37"/>
      <c r="J32" s="87"/>
      <c r="K32" s="76"/>
      <c r="L32" s="99"/>
      <c r="M32" s="101"/>
      <c r="N32" s="103"/>
      <c r="O32" s="25"/>
      <c r="P32" s="104"/>
      <c r="Q32" s="104"/>
      <c r="R32" s="122"/>
      <c r="S32" s="123"/>
      <c r="T32" s="123"/>
      <c r="U32" s="121"/>
    </row>
    <row r="33" ht="20.1" customHeight="1" spans="1:21">
      <c r="A33" s="31"/>
      <c r="B33" s="39"/>
      <c r="C33" s="33"/>
      <c r="D33" s="40"/>
      <c r="E33" s="35"/>
      <c r="F33" s="40"/>
      <c r="G33" s="41"/>
      <c r="H33"/>
      <c r="I33" s="37"/>
      <c r="J33" s="87"/>
      <c r="K33" s="76"/>
      <c r="L33" s="95"/>
      <c r="M33" s="96"/>
      <c r="N33" s="105"/>
      <c r="O33" s="25"/>
      <c r="P33" s="104"/>
      <c r="Q33" s="104"/>
      <c r="R33" s="124"/>
      <c r="S33" s="125"/>
      <c r="T33" s="125"/>
      <c r="U33" s="121"/>
    </row>
    <row r="34" ht="20.1" customHeight="1" spans="1:20">
      <c r="A34" s="19"/>
      <c r="B34" s="26"/>
      <c r="C34" s="21"/>
      <c r="D34" s="27"/>
      <c r="E34" s="23"/>
      <c r="F34" s="45"/>
      <c r="G34" s="28"/>
      <c r="H34" s="25"/>
      <c r="I34" s="25"/>
      <c r="J34" s="70"/>
      <c r="K34" s="71"/>
      <c r="L34" s="70"/>
      <c r="M34" s="71"/>
      <c r="N34" s="71"/>
      <c r="O34" s="25"/>
      <c r="P34" s="104"/>
      <c r="Q34" s="104"/>
      <c r="S34" s="125"/>
      <c r="T34" s="125"/>
    </row>
    <row r="35" ht="20.1" customHeight="1" spans="1:20">
      <c r="A35" s="19"/>
      <c r="B35" s="26"/>
      <c r="C35" s="21"/>
      <c r="D35" s="27"/>
      <c r="E35" s="23"/>
      <c r="F35" s="27"/>
      <c r="G35" s="28"/>
      <c r="H35" s="25"/>
      <c r="I35" s="25"/>
      <c r="J35" s="70"/>
      <c r="K35" s="106" t="s">
        <v>87</v>
      </c>
      <c r="L35" s="70"/>
      <c r="M35" s="71"/>
      <c r="N35" s="71"/>
      <c r="O35" s="25"/>
      <c r="P35" s="104" t="s">
        <v>97</v>
      </c>
      <c r="Q35" s="104"/>
      <c r="S35" s="125">
        <v>1333202.22</v>
      </c>
      <c r="T35" s="125"/>
    </row>
    <row r="36" ht="30" customHeight="1" spans="1:23">
      <c r="A36" s="17" t="s">
        <v>44</v>
      </c>
      <c r="B36" s="17"/>
      <c r="C36" s="46" t="s">
        <v>45</v>
      </c>
      <c r="D36" s="47">
        <f t="shared" ref="D36:J36" si="3">SUM(D7:D35)</f>
        <v>1333202.22</v>
      </c>
      <c r="E36" s="48" t="s">
        <v>45</v>
      </c>
      <c r="F36" s="47">
        <f t="shared" si="3"/>
        <v>1337152.72</v>
      </c>
      <c r="G36" s="48" t="s">
        <v>45</v>
      </c>
      <c r="H36" s="47">
        <f t="shared" si="3"/>
        <v>20001</v>
      </c>
      <c r="I36" s="47">
        <f t="shared" si="3"/>
        <v>17407</v>
      </c>
      <c r="J36" s="47">
        <f t="shared" si="3"/>
        <v>1000</v>
      </c>
      <c r="K36" s="48" t="s">
        <v>45</v>
      </c>
      <c r="L36" s="47">
        <f>SUM(L7:L35)</f>
        <v>52079.42</v>
      </c>
      <c r="M36" s="48" t="s">
        <v>45</v>
      </c>
      <c r="N36" s="48" t="s">
        <v>45</v>
      </c>
      <c r="O36" s="47">
        <f>SUM(O7:O35)</f>
        <v>1242714.8</v>
      </c>
      <c r="P36" s="104"/>
      <c r="Q36" s="104"/>
      <c r="R36" s="126"/>
      <c r="S36" s="125">
        <v>1530000</v>
      </c>
      <c r="T36" s="125"/>
      <c r="V36" s="127">
        <v>43265</v>
      </c>
      <c r="W36" s="128">
        <v>482428</v>
      </c>
    </row>
    <row r="37" ht="27" customHeight="1" spans="1:23">
      <c r="A37" s="17" t="s">
        <v>46</v>
      </c>
      <c r="B37" s="17"/>
      <c r="C37" s="17" t="s">
        <v>47</v>
      </c>
      <c r="D37" s="17"/>
      <c r="E37" s="49">
        <f>O20+O29</f>
        <v>75788</v>
      </c>
      <c r="F37" s="49"/>
      <c r="G37" s="49"/>
      <c r="H37" s="49"/>
      <c r="I37" s="17" t="s">
        <v>48</v>
      </c>
      <c r="J37" s="17"/>
      <c r="K37" s="17" t="s">
        <v>49</v>
      </c>
      <c r="L37" s="49">
        <v>0</v>
      </c>
      <c r="M37" s="49"/>
      <c r="N37" s="49"/>
      <c r="O37" s="49"/>
      <c r="P37" s="104"/>
      <c r="Q37" s="104"/>
      <c r="S37" s="129">
        <f>D36/S36</f>
        <v>0.871374</v>
      </c>
      <c r="T37" s="125"/>
      <c r="V37" s="127">
        <v>43346</v>
      </c>
      <c r="W37" s="128">
        <v>233482.5</v>
      </c>
    </row>
    <row r="38" ht="27" customHeight="1" spans="1:23">
      <c r="A38" s="17"/>
      <c r="B38" s="17"/>
      <c r="C38" s="17" t="s">
        <v>50</v>
      </c>
      <c r="D38" s="17"/>
      <c r="E38" s="50" t="s">
        <v>100</v>
      </c>
      <c r="F38" s="50"/>
      <c r="G38" s="50"/>
      <c r="H38" s="50"/>
      <c r="I38" s="17"/>
      <c r="J38" s="17"/>
      <c r="K38" s="17" t="s">
        <v>51</v>
      </c>
      <c r="L38" s="48" t="str">
        <f>SUBSTITUTE(SUBSTITUTE(TEXT(INT(L37),"[DBNum2][$-804]G/通用格式元"&amp;IF(INT(L37)=L37,"整",""))&amp;TEXT(MID(L37,FIND(".",L37&amp;".0")+1,1),"[DBNum2][$-804]G/通用格式角")&amp;TEXT(MID(L37,FIND(".",L37&amp;".0")+2,1),"[DBNum2][$-804]G/通用格式分"),"零角","零"),"零分","")</f>
        <v>零元整</v>
      </c>
      <c r="M38" s="48"/>
      <c r="N38" s="48"/>
      <c r="O38" s="48"/>
      <c r="P38" s="104"/>
      <c r="Q38" s="104"/>
      <c r="S38" s="125"/>
      <c r="T38" s="125"/>
      <c r="V38" s="127">
        <v>43455</v>
      </c>
      <c r="W38" s="128">
        <v>373950</v>
      </c>
    </row>
    <row r="39" ht="13.5" hidden="1" spans="1:20">
      <c r="A39" s="17" t="s">
        <v>52</v>
      </c>
      <c r="B39" s="17"/>
      <c r="C39" s="51"/>
      <c r="D39" s="51"/>
      <c r="E39" s="51"/>
      <c r="F39" s="51"/>
      <c r="G39" s="51"/>
      <c r="H39" s="51"/>
      <c r="I39" s="17" t="s">
        <v>53</v>
      </c>
      <c r="J39" s="17"/>
      <c r="K39" s="17" t="s">
        <v>54</v>
      </c>
      <c r="L39" s="17"/>
      <c r="M39" s="17"/>
      <c r="N39" s="17"/>
      <c r="O39" s="17"/>
      <c r="P39" s="104"/>
      <c r="Q39" s="104"/>
      <c r="S39" s="125"/>
      <c r="T39" s="125"/>
    </row>
    <row r="40" ht="13.5" hidden="1" spans="1:20">
      <c r="A40" s="17" t="s">
        <v>55</v>
      </c>
      <c r="B40" s="17"/>
      <c r="C40" s="52"/>
      <c r="D40" s="52"/>
      <c r="E40" s="52"/>
      <c r="F40" s="52"/>
      <c r="G40" s="52"/>
      <c r="H40" s="52"/>
      <c r="I40" s="17" t="s">
        <v>56</v>
      </c>
      <c r="J40" s="17"/>
      <c r="K40" s="52"/>
      <c r="L40" s="52"/>
      <c r="M40" s="52"/>
      <c r="N40" s="52"/>
      <c r="O40" s="52"/>
      <c r="P40" s="104"/>
      <c r="Q40" s="104"/>
      <c r="S40" s="125"/>
      <c r="T40" s="125"/>
    </row>
    <row r="41" ht="13.5" hidden="1" spans="1:20">
      <c r="A41" s="17" t="s">
        <v>57</v>
      </c>
      <c r="B41" s="17"/>
      <c r="C41" s="53"/>
      <c r="D41" s="53"/>
      <c r="E41" s="53"/>
      <c r="F41" s="53"/>
      <c r="G41" s="53"/>
      <c r="H41" s="53"/>
      <c r="I41" s="17" t="s">
        <v>58</v>
      </c>
      <c r="J41" s="17"/>
      <c r="K41" s="53"/>
      <c r="L41" s="53"/>
      <c r="M41" s="53"/>
      <c r="N41" s="53"/>
      <c r="O41" s="53"/>
      <c r="P41" s="104"/>
      <c r="Q41" s="104"/>
      <c r="S41" s="125"/>
      <c r="T41" s="125"/>
    </row>
    <row r="42" ht="13.5" hidden="1" spans="1:20">
      <c r="A42" s="17" t="s">
        <v>59</v>
      </c>
      <c r="B42" s="17"/>
      <c r="C42" s="53"/>
      <c r="D42" s="53"/>
      <c r="E42" s="53"/>
      <c r="F42" s="53"/>
      <c r="G42" s="53"/>
      <c r="H42" s="53"/>
      <c r="I42" s="17" t="s">
        <v>60</v>
      </c>
      <c r="J42" s="17"/>
      <c r="K42" s="53"/>
      <c r="L42" s="53"/>
      <c r="M42" s="53"/>
      <c r="N42" s="53"/>
      <c r="O42" s="53"/>
      <c r="P42" s="104"/>
      <c r="Q42" s="104"/>
      <c r="S42" s="125"/>
      <c r="T42" s="125"/>
    </row>
    <row r="43" ht="13.5" spans="16:20">
      <c r="P43" s="104"/>
      <c r="Q43" s="104"/>
      <c r="S43" s="125"/>
      <c r="T43" s="125"/>
    </row>
    <row r="44" ht="13.5" spans="16:19">
      <c r="P44" s="104"/>
      <c r="Q44" s="104"/>
      <c r="S44" s="125"/>
    </row>
    <row r="45" ht="13.5" spans="19:20">
      <c r="S45"/>
      <c r="T45"/>
    </row>
    <row r="48" ht="13.5" spans="2:2">
      <c r="B48"/>
    </row>
    <row r="49" ht="13.5" spans="2:2">
      <c r="B49"/>
    </row>
    <row r="88" ht="13.5" spans="3:3">
      <c r="C88"/>
    </row>
  </sheetData>
  <mergeCells count="50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36:B36"/>
    <mergeCell ref="C37:D37"/>
    <mergeCell ref="E37:H37"/>
    <mergeCell ref="L37:O37"/>
    <mergeCell ref="C38:D38"/>
    <mergeCell ref="E38:H38"/>
    <mergeCell ref="L38:O38"/>
    <mergeCell ref="A39:B39"/>
    <mergeCell ref="C39:H39"/>
    <mergeCell ref="I39:J39"/>
    <mergeCell ref="K39:O39"/>
    <mergeCell ref="A40:B40"/>
    <mergeCell ref="C40:H40"/>
    <mergeCell ref="I40:J40"/>
    <mergeCell ref="K40:O40"/>
    <mergeCell ref="A41:B41"/>
    <mergeCell ref="C41:H41"/>
    <mergeCell ref="I41:J41"/>
    <mergeCell ref="K41:O41"/>
    <mergeCell ref="A42:B42"/>
    <mergeCell ref="C42:H42"/>
    <mergeCell ref="I42:J42"/>
    <mergeCell ref="K42:O42"/>
    <mergeCell ref="A5:A6"/>
    <mergeCell ref="H3:H4"/>
    <mergeCell ref="M26:M27"/>
    <mergeCell ref="N10:N11"/>
    <mergeCell ref="N13:N14"/>
    <mergeCell ref="O10:O11"/>
    <mergeCell ref="O13:O14"/>
    <mergeCell ref="P21:P22"/>
    <mergeCell ref="A37:B38"/>
    <mergeCell ref="I37:J3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8 (2)</vt:lpstr>
      <vt:lpstr>8 (3)</vt:lpstr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朱敏</cp:lastModifiedBy>
  <dcterms:created xsi:type="dcterms:W3CDTF">2018-06-25T06:51:00Z</dcterms:created>
  <cp:lastPrinted>2018-06-29T01:41:00Z</cp:lastPrinted>
  <dcterms:modified xsi:type="dcterms:W3CDTF">2022-01-19T05:53:21Z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9313B7813DA645CF83151C6F528E473D</vt:lpwstr>
  </property>
</Properties>
</file>