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4"/>
  </bookViews>
  <sheets>
    <sheet name="1" sheetId="2" r:id="rId1"/>
    <sheet name="2" sheetId="3" r:id="rId2"/>
    <sheet name="3" sheetId="4" r:id="rId3"/>
    <sheet name="4" sheetId="5" r:id="rId4"/>
    <sheet name="5" sheetId="6" r:id="rId5"/>
  </sheets>
  <calcPr calcId="144525"/>
</workbook>
</file>

<file path=xl/sharedStrings.xml><?xml version="1.0" encoding="utf-8"?>
<sst xmlns="http://schemas.openxmlformats.org/spreadsheetml/2006/main" count="404" uniqueCount="71">
  <si>
    <t xml:space="preserve">工程款支付证书 </t>
  </si>
  <si>
    <t>工程名称</t>
  </si>
  <si>
    <t>2018.03.07亳药花海休闲观光大世界项目二期交通建设工程项目一标施工设计总承包招标</t>
  </si>
  <si>
    <t>ERP编号</t>
  </si>
  <si>
    <t>档案编号</t>
  </si>
  <si>
    <t>CD2018-014</t>
  </si>
  <si>
    <t>合同金额</t>
  </si>
  <si>
    <t>中标  日期</t>
  </si>
  <si>
    <t>2018.3.7</t>
  </si>
  <si>
    <t>已供工程  资料</t>
  </si>
  <si>
    <t>中标书、施工合同原件、内部承包协议</t>
  </si>
  <si>
    <t>庐江</t>
  </si>
  <si>
    <t>责任   单位</t>
  </si>
  <si>
    <t>业务二部</t>
  </si>
  <si>
    <t>决算金额</t>
  </si>
  <si>
    <t>竣工  日期</t>
  </si>
  <si>
    <t xml:space="preserve">合肥 </t>
  </si>
  <si>
    <t>责任人</t>
  </si>
  <si>
    <t>李甲渠
15551598888</t>
  </si>
  <si>
    <t>序号</t>
  </si>
  <si>
    <t>工程款到账</t>
  </si>
  <si>
    <t>开票情况</t>
  </si>
  <si>
    <t>管理费</t>
  </si>
  <si>
    <t>代缴税金</t>
  </si>
  <si>
    <t>备注</t>
  </si>
  <si>
    <t>其他扣款</t>
  </si>
  <si>
    <t>预留款</t>
  </si>
  <si>
    <t>实际支付</t>
  </si>
  <si>
    <t>日期</t>
  </si>
  <si>
    <t>账户</t>
  </si>
  <si>
    <t>金额</t>
  </si>
  <si>
    <t>比例</t>
  </si>
  <si>
    <t>户名</t>
  </si>
  <si>
    <t>中</t>
  </si>
  <si>
    <t xml:space="preserve"> 代扣增值税</t>
  </si>
  <si>
    <t>材料</t>
  </si>
  <si>
    <t>代扣企税</t>
  </si>
  <si>
    <t>个人</t>
  </si>
  <si>
    <t>1、勘察现场施迎东（出场）1000、陈雁雁（出场）1000、车费（施迎东）1800元，餐费100元，住宿费120元，陈雁雁高铁、打车、两晚住宿、餐费780；
2、业主约谈施迎东（出场）1000、陈雁雁（出场）1000、朱敏（出场）500、胡文明（出场）500、肖魁出场500、张海峰出场500、车费（CD748）1800元、陈雁雁高铁、打车、餐费、行李快递335；
3、项目驻地车费（CD748）1800元；
4、招标代理领取中标通知书资料快递12元；
5、驻地朱敏3.19-3.22车费50 ，沙建、胡文明3.19-3.31车费各50，陈雁雁3.19-4.3回程车费200；
6、参加侯市长工地调度会陈雁雁（出场）1000，差旅费1100；
7、项目经理陈雁雁出场费按18000元收，技术负责人出场费按7500元收，施工员出场费按5000元收，安全员朱敏按4000元收；
8、扣2018.6.20开外经证500元；
9、2018.3.22项目部章费用280元；
10、建造师占用费1500*2=3000元。</t>
  </si>
  <si>
    <t>合计</t>
  </si>
  <si>
    <t>-</t>
  </si>
  <si>
    <t>本次结算   支付明细</t>
  </si>
  <si>
    <t>应支付金额</t>
  </si>
  <si>
    <t>实际支付金额</t>
  </si>
  <si>
    <t>小写</t>
  </si>
  <si>
    <t>已支付金额</t>
  </si>
  <si>
    <t>大写</t>
  </si>
  <si>
    <t>申请部门
意见</t>
  </si>
  <si>
    <t>制表许文荣</t>
  </si>
  <si>
    <t>项目管理
意见</t>
  </si>
  <si>
    <t>施总、朱总已同意支付（附表背面截图）。</t>
  </si>
  <si>
    <t>财务初审
意见</t>
  </si>
  <si>
    <t>财务审核
意见</t>
  </si>
  <si>
    <t>质安初审
意见</t>
  </si>
  <si>
    <t>质安稽查
意见</t>
  </si>
  <si>
    <t>总经理审批</t>
  </si>
  <si>
    <t>董事长审批</t>
  </si>
  <si>
    <t xml:space="preserve"> 退代扣的增值税及附加</t>
  </si>
  <si>
    <t>8月24日外经证</t>
  </si>
  <si>
    <t>李甲渠(代付材料款）</t>
  </si>
  <si>
    <t>本次无税费</t>
  </si>
  <si>
    <t>制表朱敏</t>
  </si>
  <si>
    <t>扣增值税及附加</t>
  </si>
  <si>
    <t>扣企税1.6%</t>
  </si>
  <si>
    <t>12-18材料</t>
  </si>
  <si>
    <t>12-26材料</t>
  </si>
  <si>
    <t>中标书、施工合同原件、内部承包协议、交工、竣工、审计</t>
  </si>
  <si>
    <t>外经证</t>
  </si>
  <si>
    <t>砂石个人</t>
  </si>
  <si>
    <t>转账费</t>
  </si>
  <si>
    <t>李甲渠</t>
  </si>
</sst>
</file>

<file path=xl/styles.xml><?xml version="1.0" encoding="utf-8"?>
<styleSheet xmlns="http://schemas.openxmlformats.org/spreadsheetml/2006/main">
  <numFmts count="12">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yy/m/d;@"/>
    <numFmt numFmtId="177" formatCode="#,##0.00_ "/>
    <numFmt numFmtId="178" formatCode="yyyy/m/d;@"/>
    <numFmt numFmtId="179" formatCode="yy/m/d"/>
    <numFmt numFmtId="180" formatCode="0.0%"/>
    <numFmt numFmtId="181" formatCode="m/d;@"/>
    <numFmt numFmtId="182" formatCode="0_ "/>
    <numFmt numFmtId="183" formatCode="0.00_ "/>
  </numFmts>
  <fonts count="41">
    <font>
      <sz val="11"/>
      <color theme="1"/>
      <name val="宋体"/>
      <charset val="134"/>
      <scheme val="minor"/>
    </font>
    <font>
      <sz val="9"/>
      <name val="宋体"/>
      <charset val="134"/>
    </font>
    <font>
      <sz val="11"/>
      <name val="宋体"/>
      <charset val="134"/>
      <scheme val="minor"/>
    </font>
    <font>
      <sz val="9"/>
      <color rgb="FFFF0000"/>
      <name val="宋体"/>
      <charset val="134"/>
    </font>
    <font>
      <b/>
      <sz val="14"/>
      <name val="宋体"/>
      <charset val="134"/>
    </font>
    <font>
      <b/>
      <sz val="9"/>
      <name val="宋体"/>
      <charset val="134"/>
    </font>
    <font>
      <b/>
      <sz val="10"/>
      <name val="宋体"/>
      <charset val="134"/>
    </font>
    <font>
      <sz val="9"/>
      <name val="Arial"/>
      <charset val="134"/>
    </font>
    <font>
      <b/>
      <sz val="12"/>
      <name val="宋体"/>
      <charset val="134"/>
    </font>
    <font>
      <sz val="10"/>
      <name val="宋体"/>
      <charset val="134"/>
    </font>
    <font>
      <sz val="8"/>
      <name val="宋体"/>
      <charset val="134"/>
    </font>
    <font>
      <b/>
      <sz val="11"/>
      <name val="宋体"/>
      <charset val="134"/>
    </font>
    <font>
      <sz val="11"/>
      <color rgb="FFFF0000"/>
      <name val="宋体"/>
      <charset val="134"/>
      <scheme val="minor"/>
    </font>
    <font>
      <b/>
      <sz val="9"/>
      <color rgb="FFFF0000"/>
      <name val="宋体"/>
      <charset val="134"/>
    </font>
    <font>
      <sz val="11"/>
      <name val="宋体"/>
      <charset val="134"/>
    </font>
    <font>
      <sz val="20"/>
      <name val="宋体"/>
      <charset val="134"/>
    </font>
    <font>
      <sz val="11"/>
      <color rgb="FFFF0000"/>
      <name val="宋体"/>
      <charset val="134"/>
    </font>
    <font>
      <sz val="20"/>
      <color rgb="FFFF0000"/>
      <name val="宋体"/>
      <charset val="134"/>
    </font>
    <font>
      <b/>
      <sz val="11"/>
      <color rgb="FF7030A0"/>
      <name val="宋体"/>
      <charset val="134"/>
    </font>
    <font>
      <sz val="9"/>
      <color rgb="FF7030A0"/>
      <name val="宋体"/>
      <charset val="134"/>
    </font>
    <font>
      <b/>
      <sz val="9"/>
      <color rgb="FF7030A0"/>
      <name val="宋体"/>
      <charset val="134"/>
    </font>
    <font>
      <b/>
      <sz val="15"/>
      <color theme="3"/>
      <name val="宋体"/>
      <charset val="134"/>
      <scheme val="minor"/>
    </font>
    <font>
      <i/>
      <sz val="11"/>
      <color rgb="FF7F7F7F"/>
      <name val="宋体"/>
      <charset val="0"/>
      <scheme val="minor"/>
    </font>
    <font>
      <b/>
      <sz val="11"/>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FA7D00"/>
      <name val="宋体"/>
      <charset val="0"/>
      <scheme val="minor"/>
    </font>
    <font>
      <b/>
      <sz val="18"/>
      <color theme="3"/>
      <name val="宋体"/>
      <charset val="134"/>
      <scheme val="minor"/>
    </font>
    <font>
      <sz val="11"/>
      <color rgb="FF9C0006"/>
      <name val="宋体"/>
      <charset val="0"/>
      <scheme val="minor"/>
    </font>
    <font>
      <b/>
      <sz val="11"/>
      <color rgb="FF3F3F3F"/>
      <name val="宋体"/>
      <charset val="0"/>
      <scheme val="minor"/>
    </font>
    <font>
      <sz val="11"/>
      <color rgb="FFFF0000"/>
      <name val="宋体"/>
      <charset val="0"/>
      <scheme val="minor"/>
    </font>
    <font>
      <u/>
      <sz val="11"/>
      <color rgb="FF800080"/>
      <name val="宋体"/>
      <charset val="0"/>
      <scheme val="minor"/>
    </font>
    <font>
      <u/>
      <sz val="11"/>
      <color rgb="FF0000FF"/>
      <name val="宋体"/>
      <charset val="0"/>
      <scheme val="minor"/>
    </font>
    <font>
      <b/>
      <sz val="11"/>
      <color rgb="FFFA7D00"/>
      <name val="宋体"/>
      <charset val="0"/>
      <scheme val="minor"/>
    </font>
    <font>
      <b/>
      <sz val="13"/>
      <color theme="3"/>
      <name val="宋体"/>
      <charset val="134"/>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6">
    <fill>
      <patternFill patternType="none"/>
    </fill>
    <fill>
      <patternFill patternType="gray125"/>
    </fill>
    <fill>
      <patternFill patternType="solid">
        <fgColor theme="0" tint="-0.149845881527146"/>
        <bgColor indexed="64"/>
      </patternFill>
    </fill>
    <fill>
      <patternFill patternType="solid">
        <fgColor theme="0"/>
        <bgColor indexed="64"/>
      </patternFill>
    </fill>
    <fill>
      <patternFill patternType="solid">
        <fgColor theme="0" tint="-0.149906918546098"/>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26" fillId="9" borderId="0" applyNumberFormat="0" applyBorder="0" applyAlignment="0" applyProtection="0">
      <alignment vertical="center"/>
    </xf>
    <xf numFmtId="0" fontId="24" fillId="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13" borderId="0" applyNumberFormat="0" applyBorder="0" applyAlignment="0" applyProtection="0">
      <alignment vertical="center"/>
    </xf>
    <xf numFmtId="0" fontId="29" fillId="15" borderId="0" applyNumberFormat="0" applyBorder="0" applyAlignment="0" applyProtection="0">
      <alignment vertical="center"/>
    </xf>
    <xf numFmtId="43" fontId="0" fillId="0" borderId="0" applyFont="0" applyFill="0" applyBorder="0" applyAlignment="0" applyProtection="0">
      <alignment vertical="center"/>
    </xf>
    <xf numFmtId="0" fontId="25" fillId="18"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4" borderId="14" applyNumberFormat="0" applyFont="0" applyAlignment="0" applyProtection="0">
      <alignment vertical="center"/>
    </xf>
    <xf numFmtId="0" fontId="25" fillId="22" borderId="0" applyNumberFormat="0" applyBorder="0" applyAlignment="0" applyProtection="0">
      <alignment vertical="center"/>
    </xf>
    <xf numFmtId="0" fontId="2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11" applyNumberFormat="0" applyFill="0" applyAlignment="0" applyProtection="0">
      <alignment vertical="center"/>
    </xf>
    <xf numFmtId="0" fontId="35" fillId="0" borderId="11" applyNumberFormat="0" applyFill="0" applyAlignment="0" applyProtection="0">
      <alignment vertical="center"/>
    </xf>
    <xf numFmtId="0" fontId="25" fillId="26" borderId="0" applyNumberFormat="0" applyBorder="0" applyAlignment="0" applyProtection="0">
      <alignment vertical="center"/>
    </xf>
    <xf numFmtId="0" fontId="23" fillId="0" borderId="17" applyNumberFormat="0" applyFill="0" applyAlignment="0" applyProtection="0">
      <alignment vertical="center"/>
    </xf>
    <xf numFmtId="0" fontId="25" fillId="25" borderId="0" applyNumberFormat="0" applyBorder="0" applyAlignment="0" applyProtection="0">
      <alignment vertical="center"/>
    </xf>
    <xf numFmtId="0" fontId="30" fillId="16" borderId="15" applyNumberFormat="0" applyAlignment="0" applyProtection="0">
      <alignment vertical="center"/>
    </xf>
    <xf numFmtId="0" fontId="34" fillId="16" borderId="12" applyNumberFormat="0" applyAlignment="0" applyProtection="0">
      <alignment vertical="center"/>
    </xf>
    <xf numFmtId="0" fontId="36" fillId="27" borderId="16" applyNumberFormat="0" applyAlignment="0" applyProtection="0">
      <alignment vertical="center"/>
    </xf>
    <xf numFmtId="0" fontId="26" fillId="8" borderId="0" applyNumberFormat="0" applyBorder="0" applyAlignment="0" applyProtection="0">
      <alignment vertical="center"/>
    </xf>
    <xf numFmtId="0" fontId="25" fillId="12" borderId="0" applyNumberFormat="0" applyBorder="0" applyAlignment="0" applyProtection="0">
      <alignment vertical="center"/>
    </xf>
    <xf numFmtId="0" fontId="27" fillId="0" borderId="13" applyNumberFormat="0" applyFill="0" applyAlignment="0" applyProtection="0">
      <alignment vertical="center"/>
    </xf>
    <xf numFmtId="0" fontId="37" fillId="0" borderId="18" applyNumberFormat="0" applyFill="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26" fillId="31" borderId="0" applyNumberFormat="0" applyBorder="0" applyAlignment="0" applyProtection="0">
      <alignment vertical="center"/>
    </xf>
    <xf numFmtId="0" fontId="25" fillId="7" borderId="0" applyNumberFormat="0" applyBorder="0" applyAlignment="0" applyProtection="0">
      <alignment vertical="center"/>
    </xf>
    <xf numFmtId="0" fontId="26" fillId="21" borderId="0" applyNumberFormat="0" applyBorder="0" applyAlignment="0" applyProtection="0">
      <alignment vertical="center"/>
    </xf>
    <xf numFmtId="0" fontId="26" fillId="35" borderId="0" applyNumberFormat="0" applyBorder="0" applyAlignment="0" applyProtection="0">
      <alignment vertical="center"/>
    </xf>
    <xf numFmtId="0" fontId="26" fillId="30" borderId="0" applyNumberFormat="0" applyBorder="0" applyAlignment="0" applyProtection="0">
      <alignment vertical="center"/>
    </xf>
    <xf numFmtId="0" fontId="26" fillId="24" borderId="0" applyNumberFormat="0" applyBorder="0" applyAlignment="0" applyProtection="0">
      <alignment vertical="center"/>
    </xf>
    <xf numFmtId="0" fontId="25" fillId="34" borderId="0" applyNumberFormat="0" applyBorder="0" applyAlignment="0" applyProtection="0">
      <alignment vertical="center"/>
    </xf>
    <xf numFmtId="0" fontId="25" fillId="6"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5" fillId="11" borderId="0" applyNumberFormat="0" applyBorder="0" applyAlignment="0" applyProtection="0">
      <alignment vertical="center"/>
    </xf>
    <xf numFmtId="0" fontId="26" fillId="23" borderId="0" applyNumberFormat="0" applyBorder="0" applyAlignment="0" applyProtection="0">
      <alignment vertical="center"/>
    </xf>
    <xf numFmtId="0" fontId="25" fillId="19"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26" fillId="10" borderId="0" applyNumberFormat="0" applyBorder="0" applyAlignment="0" applyProtection="0">
      <alignment vertical="center"/>
    </xf>
    <xf numFmtId="0" fontId="25" fillId="17" borderId="0" applyNumberFormat="0" applyBorder="0" applyAlignment="0" applyProtection="0">
      <alignment vertical="center"/>
    </xf>
    <xf numFmtId="0" fontId="40" fillId="0" borderId="0">
      <alignment vertical="center"/>
    </xf>
  </cellStyleXfs>
  <cellXfs count="115">
    <xf numFmtId="0" fontId="0" fillId="0" borderId="0" xfId="0">
      <alignment vertical="center"/>
    </xf>
    <xf numFmtId="0" fontId="1" fillId="0" borderId="0" xfId="51" applyFont="1" applyFill="1" applyBorder="1" applyAlignment="1">
      <alignment horizontal="center" vertical="center"/>
    </xf>
    <xf numFmtId="0" fontId="2" fillId="0" borderId="0" xfId="0" applyFont="1">
      <alignment vertical="center"/>
    </xf>
    <xf numFmtId="0" fontId="3" fillId="0" borderId="0" xfId="51" applyFont="1" applyFill="1" applyBorder="1" applyAlignment="1">
      <alignment horizontal="center" vertical="center"/>
    </xf>
    <xf numFmtId="176" fontId="1" fillId="0" borderId="0" xfId="51" applyNumberFormat="1" applyFont="1" applyFill="1" applyBorder="1" applyAlignment="1">
      <alignment horizontal="center" vertical="center"/>
    </xf>
    <xf numFmtId="177" fontId="1" fillId="0" borderId="0" xfId="51" applyNumberFormat="1" applyFont="1" applyFill="1" applyBorder="1" applyAlignment="1">
      <alignment horizontal="center" vertical="center"/>
    </xf>
    <xf numFmtId="0" fontId="4" fillId="0" borderId="1" xfId="51" applyFont="1" applyFill="1" applyBorder="1" applyAlignment="1">
      <alignment horizontal="center" vertical="center"/>
    </xf>
    <xf numFmtId="0" fontId="5" fillId="0" borderId="2" xfId="51" applyFont="1" applyFill="1" applyBorder="1" applyAlignment="1">
      <alignment horizontal="center" vertical="center" wrapText="1"/>
    </xf>
    <xf numFmtId="0" fontId="6" fillId="0" borderId="2" xfId="51" applyFont="1" applyFill="1" applyBorder="1" applyAlignment="1">
      <alignment horizontal="center" vertical="center" shrinkToFit="1"/>
    </xf>
    <xf numFmtId="177" fontId="1" fillId="0" borderId="2" xfId="51" applyNumberFormat="1" applyFont="1" applyFill="1" applyBorder="1" applyAlignment="1">
      <alignment horizontal="center" vertical="center" wrapText="1"/>
    </xf>
    <xf numFmtId="177" fontId="5" fillId="0" borderId="2" xfId="51" applyNumberFormat="1" applyFont="1" applyFill="1" applyBorder="1" applyAlignment="1">
      <alignment horizontal="center" vertical="center" wrapText="1"/>
    </xf>
    <xf numFmtId="178" fontId="1" fillId="0" borderId="2" xfId="51" applyNumberFormat="1" applyFont="1" applyFill="1" applyBorder="1" applyAlignment="1">
      <alignment horizontal="center" vertical="center" wrapText="1"/>
    </xf>
    <xf numFmtId="0" fontId="5" fillId="0" borderId="3" xfId="51" applyFont="1" applyFill="1" applyBorder="1" applyAlignment="1">
      <alignment horizontal="center" vertical="center" wrapText="1"/>
    </xf>
    <xf numFmtId="0" fontId="5" fillId="0" borderId="4" xfId="51" applyFont="1" applyFill="1" applyBorder="1" applyAlignment="1">
      <alignment horizontal="center" vertical="center" wrapText="1"/>
    </xf>
    <xf numFmtId="176" fontId="5" fillId="0" borderId="2" xfId="51" applyNumberFormat="1" applyFont="1" applyFill="1" applyBorder="1" applyAlignment="1">
      <alignment horizontal="center" vertical="center" wrapText="1"/>
    </xf>
    <xf numFmtId="0" fontId="1" fillId="0" borderId="2" xfId="51" applyFont="1" applyFill="1" applyBorder="1" applyAlignment="1">
      <alignment horizontal="center" vertical="center" wrapText="1"/>
    </xf>
    <xf numFmtId="179" fontId="1" fillId="0" borderId="2" xfId="51" applyNumberFormat="1" applyFont="1" applyFill="1" applyBorder="1" applyAlignment="1">
      <alignment horizontal="center" vertical="center" shrinkToFit="1"/>
    </xf>
    <xf numFmtId="14" fontId="1" fillId="0" borderId="2" xfId="51" applyNumberFormat="1" applyFont="1" applyFill="1" applyBorder="1" applyAlignment="1">
      <alignment horizontal="center" vertical="center" wrapText="1"/>
    </xf>
    <xf numFmtId="177" fontId="1" fillId="0" borderId="2" xfId="51" applyNumberFormat="1" applyFont="1" applyFill="1" applyBorder="1" applyAlignment="1">
      <alignment horizontal="right" vertical="center" shrinkToFit="1"/>
    </xf>
    <xf numFmtId="180" fontId="1" fillId="0" borderId="2" xfId="19" applyNumberFormat="1" applyFont="1" applyFill="1" applyBorder="1" applyAlignment="1">
      <alignment horizontal="center" vertical="center" wrapText="1"/>
    </xf>
    <xf numFmtId="177" fontId="1" fillId="2" borderId="2" xfId="51" applyNumberFormat="1" applyFont="1" applyFill="1" applyBorder="1" applyAlignment="1">
      <alignment horizontal="right" vertical="center" shrinkToFit="1"/>
    </xf>
    <xf numFmtId="177" fontId="1" fillId="0" borderId="2" xfId="51" applyNumberFormat="1" applyFont="1" applyFill="1" applyBorder="1" applyAlignment="1">
      <alignment vertical="center" shrinkToFit="1"/>
    </xf>
    <xf numFmtId="177" fontId="1" fillId="0" borderId="2" xfId="51" applyNumberFormat="1" applyFont="1" applyFill="1" applyBorder="1" applyAlignment="1">
      <alignment horizontal="center" vertical="center" shrinkToFit="1"/>
    </xf>
    <xf numFmtId="177" fontId="1" fillId="2" borderId="2" xfId="51" applyNumberFormat="1" applyFont="1" applyFill="1" applyBorder="1" applyAlignment="1">
      <alignment horizontal="center" vertical="center" shrinkToFit="1"/>
    </xf>
    <xf numFmtId="0" fontId="1" fillId="3" borderId="2" xfId="51" applyFont="1" applyFill="1" applyBorder="1" applyAlignment="1">
      <alignment horizontal="center" vertical="center" wrapText="1"/>
    </xf>
    <xf numFmtId="176" fontId="1" fillId="3" borderId="2" xfId="51" applyNumberFormat="1" applyFont="1" applyFill="1" applyBorder="1" applyAlignment="1">
      <alignment vertical="center" shrinkToFit="1"/>
    </xf>
    <xf numFmtId="14" fontId="1" fillId="3" borderId="2" xfId="51" applyNumberFormat="1" applyFont="1" applyFill="1" applyBorder="1" applyAlignment="1">
      <alignment horizontal="center" vertical="center" wrapText="1"/>
    </xf>
    <xf numFmtId="177" fontId="1" fillId="3" borderId="2" xfId="51" applyNumberFormat="1" applyFont="1" applyFill="1" applyBorder="1" applyAlignment="1">
      <alignment horizontal="center" vertical="center" shrinkToFit="1"/>
    </xf>
    <xf numFmtId="181" fontId="1" fillId="3" borderId="2" xfId="51" applyNumberFormat="1" applyFont="1" applyFill="1" applyBorder="1" applyAlignment="1">
      <alignment horizontal="center" vertical="center" wrapText="1"/>
    </xf>
    <xf numFmtId="177" fontId="1" fillId="3" borderId="2" xfId="51" applyNumberFormat="1" applyFont="1" applyFill="1" applyBorder="1" applyAlignment="1">
      <alignment vertical="center" shrinkToFit="1"/>
    </xf>
    <xf numFmtId="9" fontId="1" fillId="0" borderId="2" xfId="19" applyFont="1" applyFill="1" applyBorder="1" applyAlignment="1">
      <alignment horizontal="center" vertical="center" wrapText="1"/>
    </xf>
    <xf numFmtId="9" fontId="1" fillId="0" borderId="2" xfId="19" applyNumberFormat="1" applyFont="1" applyFill="1" applyBorder="1" applyAlignment="1">
      <alignment horizontal="center" vertical="center" wrapText="1"/>
    </xf>
    <xf numFmtId="0" fontId="3" fillId="3" borderId="2" xfId="51" applyFont="1" applyFill="1" applyBorder="1" applyAlignment="1">
      <alignment horizontal="center" vertical="center" wrapText="1"/>
    </xf>
    <xf numFmtId="176" fontId="3" fillId="3" borderId="2" xfId="51" applyNumberFormat="1" applyFont="1" applyFill="1" applyBorder="1" applyAlignment="1">
      <alignment vertical="center" shrinkToFit="1"/>
    </xf>
    <xf numFmtId="14" fontId="3" fillId="3" borderId="2" xfId="51" applyNumberFormat="1" applyFont="1" applyFill="1" applyBorder="1" applyAlignment="1">
      <alignment horizontal="center" vertical="center" wrapText="1"/>
    </xf>
    <xf numFmtId="177" fontId="3" fillId="3" borderId="2" xfId="51" applyNumberFormat="1" applyFont="1" applyFill="1" applyBorder="1" applyAlignment="1">
      <alignment horizontal="center" vertical="center" shrinkToFit="1"/>
    </xf>
    <xf numFmtId="181" fontId="3" fillId="3" borderId="2" xfId="51" applyNumberFormat="1" applyFont="1" applyFill="1" applyBorder="1" applyAlignment="1">
      <alignment horizontal="center" vertical="center" wrapText="1"/>
    </xf>
    <xf numFmtId="177" fontId="3" fillId="3" borderId="2" xfId="51" applyNumberFormat="1" applyFont="1" applyFill="1" applyBorder="1" applyAlignment="1">
      <alignment vertical="center" shrinkToFit="1"/>
    </xf>
    <xf numFmtId="9" fontId="3" fillId="0" borderId="2" xfId="19" applyNumberFormat="1" applyFont="1" applyFill="1" applyBorder="1" applyAlignment="1">
      <alignment horizontal="center" vertical="center" wrapText="1"/>
    </xf>
    <xf numFmtId="177" fontId="3" fillId="2" borderId="2" xfId="51" applyNumberFormat="1" applyFont="1" applyFill="1" applyBorder="1" applyAlignment="1">
      <alignment horizontal="right" vertical="center" shrinkToFit="1"/>
    </xf>
    <xf numFmtId="9" fontId="3" fillId="0" borderId="2" xfId="19" applyFont="1" applyFill="1" applyBorder="1" applyAlignment="1">
      <alignment horizontal="center" vertical="center" wrapText="1"/>
    </xf>
    <xf numFmtId="0" fontId="1" fillId="2" borderId="2" xfId="51" applyFont="1" applyFill="1" applyBorder="1" applyAlignment="1">
      <alignment horizontal="center" vertical="center" shrinkToFit="1"/>
    </xf>
    <xf numFmtId="177" fontId="7" fillId="2" borderId="2" xfId="51" applyNumberFormat="1" applyFont="1" applyFill="1" applyBorder="1" applyAlignment="1">
      <alignment horizontal="center" vertical="center" shrinkToFit="1"/>
    </xf>
    <xf numFmtId="177" fontId="7" fillId="2" borderId="2" xfId="51" applyNumberFormat="1" applyFont="1" applyFill="1" applyBorder="1" applyAlignment="1">
      <alignment horizontal="right" vertical="center" shrinkToFit="1"/>
    </xf>
    <xf numFmtId="177" fontId="8" fillId="2" borderId="2" xfId="51" applyNumberFormat="1" applyFont="1" applyFill="1" applyBorder="1" applyAlignment="1">
      <alignment horizontal="center" vertical="center" shrinkToFit="1"/>
    </xf>
    <xf numFmtId="177" fontId="8" fillId="4" borderId="2" xfId="51" applyNumberFormat="1" applyFont="1" applyFill="1" applyBorder="1" applyAlignment="1">
      <alignment horizontal="center" vertical="center" shrinkToFit="1"/>
    </xf>
    <xf numFmtId="0" fontId="5" fillId="0" borderId="5" xfId="51" applyFont="1" applyFill="1" applyBorder="1" applyAlignment="1">
      <alignment horizontal="center" vertical="center" wrapText="1"/>
    </xf>
    <xf numFmtId="0" fontId="5" fillId="0" borderId="6" xfId="51" applyFont="1" applyFill="1" applyBorder="1" applyAlignment="1">
      <alignment horizontal="center" vertical="center" wrapText="1"/>
    </xf>
    <xf numFmtId="0" fontId="5" fillId="0" borderId="7" xfId="51" applyFont="1" applyFill="1" applyBorder="1" applyAlignment="1">
      <alignment horizontal="center" vertical="center" wrapText="1"/>
    </xf>
    <xf numFmtId="0" fontId="1" fillId="0" borderId="2" xfId="51" applyFont="1" applyFill="1" applyBorder="1" applyAlignment="1">
      <alignment horizontal="center" vertical="top" wrapText="1"/>
    </xf>
    <xf numFmtId="0" fontId="5" fillId="0" borderId="2" xfId="51" applyFont="1" applyFill="1" applyBorder="1" applyAlignment="1">
      <alignment horizontal="center" vertical="center"/>
    </xf>
    <xf numFmtId="182" fontId="5" fillId="0" borderId="2" xfId="8" applyNumberFormat="1" applyFont="1" applyFill="1" applyBorder="1" applyAlignment="1">
      <alignment horizontal="center" vertical="center"/>
    </xf>
    <xf numFmtId="177" fontId="5" fillId="0" borderId="2" xfId="51" applyNumberFormat="1" applyFont="1" applyFill="1" applyBorder="1" applyAlignment="1">
      <alignment horizontal="center" vertical="center" wrapText="1" shrinkToFit="1"/>
    </xf>
    <xf numFmtId="177" fontId="5" fillId="0" borderId="2" xfId="51" applyNumberFormat="1" applyFont="1" applyFill="1" applyBorder="1" applyAlignment="1">
      <alignment horizontal="center" vertical="center" shrinkToFit="1"/>
    </xf>
    <xf numFmtId="0" fontId="1" fillId="0" borderId="5" xfId="51" applyFont="1" applyFill="1" applyBorder="1" applyAlignment="1">
      <alignment horizontal="left" vertical="center" wrapText="1"/>
    </xf>
    <xf numFmtId="0" fontId="1" fillId="0" borderId="6" xfId="51" applyFont="1" applyFill="1" applyBorder="1" applyAlignment="1">
      <alignment horizontal="left" vertical="center" wrapText="1"/>
    </xf>
    <xf numFmtId="0" fontId="9" fillId="0" borderId="2" xfId="51" applyFont="1" applyFill="1" applyBorder="1" applyAlignment="1">
      <alignment horizontal="center" vertical="center" wrapText="1"/>
    </xf>
    <xf numFmtId="0" fontId="10" fillId="0" borderId="2" xfId="51" applyFont="1" applyFill="1" applyBorder="1" applyAlignment="1">
      <alignment horizontal="center" vertical="center" wrapText="1"/>
    </xf>
    <xf numFmtId="0" fontId="1" fillId="0" borderId="4" xfId="51" applyFont="1" applyFill="1" applyBorder="1" applyAlignment="1">
      <alignment horizontal="left" vertical="center" wrapText="1"/>
    </xf>
    <xf numFmtId="0" fontId="1" fillId="0" borderId="1" xfId="51" applyFont="1" applyFill="1" applyBorder="1" applyAlignment="1">
      <alignment horizontal="left" vertical="center" wrapText="1"/>
    </xf>
    <xf numFmtId="177" fontId="10" fillId="0" borderId="2" xfId="51" applyNumberFormat="1" applyFont="1" applyFill="1" applyBorder="1" applyAlignment="1">
      <alignment horizontal="center" vertical="center" wrapText="1"/>
    </xf>
    <xf numFmtId="183" fontId="1" fillId="0" borderId="2" xfId="51" applyNumberFormat="1" applyFont="1" applyFill="1" applyBorder="1" applyAlignment="1">
      <alignment vertical="center"/>
    </xf>
    <xf numFmtId="183" fontId="1" fillId="0" borderId="2" xfId="51" applyNumberFormat="1" applyFont="1" applyFill="1" applyBorder="1" applyAlignment="1">
      <alignment horizontal="center" vertical="center" wrapText="1"/>
    </xf>
    <xf numFmtId="49" fontId="1" fillId="0" borderId="2" xfId="51" applyNumberFormat="1" applyFont="1" applyFill="1" applyBorder="1" applyAlignment="1">
      <alignment horizontal="center" vertical="center" wrapText="1"/>
    </xf>
    <xf numFmtId="177" fontId="11" fillId="0" borderId="2" xfId="51" applyNumberFormat="1" applyFont="1" applyFill="1" applyBorder="1" applyAlignment="1">
      <alignment vertical="center" shrinkToFit="1"/>
    </xf>
    <xf numFmtId="0" fontId="1" fillId="0" borderId="2" xfId="51" applyFont="1" applyFill="1" applyBorder="1" applyAlignment="1">
      <alignment horizontal="center" vertical="center"/>
    </xf>
    <xf numFmtId="183" fontId="1" fillId="0" borderId="2" xfId="51" applyNumberFormat="1" applyFont="1" applyFill="1" applyBorder="1" applyAlignment="1">
      <alignment horizontal="right" vertical="center"/>
    </xf>
    <xf numFmtId="183" fontId="1" fillId="0" borderId="2" xfId="51" applyNumberFormat="1" applyFont="1" applyFill="1" applyBorder="1" applyAlignment="1">
      <alignment horizontal="center" vertical="center"/>
    </xf>
    <xf numFmtId="177" fontId="1" fillId="2" borderId="2" xfId="51" applyNumberFormat="1" applyFont="1" applyFill="1" applyBorder="1" applyAlignment="1">
      <alignment horizontal="center" vertical="center" wrapText="1" shrinkToFit="1"/>
    </xf>
    <xf numFmtId="177" fontId="3" fillId="0" borderId="2" xfId="51" applyNumberFormat="1" applyFont="1" applyFill="1" applyBorder="1" applyAlignment="1">
      <alignment horizontal="right" vertical="center" shrinkToFit="1"/>
    </xf>
    <xf numFmtId="177" fontId="3" fillId="0" borderId="2" xfId="51" applyNumberFormat="1" applyFont="1" applyFill="1" applyBorder="1" applyAlignment="1">
      <alignment horizontal="center" vertical="center" wrapText="1"/>
    </xf>
    <xf numFmtId="0" fontId="5" fillId="2" borderId="2" xfId="51" applyFont="1" applyFill="1" applyBorder="1" applyAlignment="1">
      <alignment horizontal="center" vertical="center" shrinkToFit="1"/>
    </xf>
    <xf numFmtId="0" fontId="4" fillId="0" borderId="0" xfId="51" applyFont="1" applyFill="1" applyBorder="1" applyAlignment="1">
      <alignment horizontal="center" vertical="center"/>
    </xf>
    <xf numFmtId="0" fontId="10" fillId="0" borderId="0" xfId="51" applyFont="1" applyFill="1" applyBorder="1" applyAlignment="1">
      <alignment horizontal="center" vertical="center" wrapText="1"/>
    </xf>
    <xf numFmtId="177" fontId="10" fillId="0" borderId="0" xfId="51" applyNumberFormat="1" applyFont="1" applyFill="1" applyBorder="1" applyAlignment="1">
      <alignment horizontal="center" vertical="center" wrapText="1"/>
    </xf>
    <xf numFmtId="177" fontId="5" fillId="0" borderId="0" xfId="51" applyNumberFormat="1" applyFont="1" applyFill="1" applyBorder="1" applyAlignment="1">
      <alignment horizontal="center" vertical="center" wrapText="1"/>
    </xf>
    <xf numFmtId="0" fontId="12" fillId="0" borderId="0" xfId="0" applyFont="1">
      <alignment vertical="center"/>
    </xf>
    <xf numFmtId="177" fontId="13" fillId="0" borderId="0" xfId="51" applyNumberFormat="1" applyFont="1" applyFill="1" applyBorder="1" applyAlignment="1">
      <alignment horizontal="center" vertical="center" wrapText="1"/>
    </xf>
    <xf numFmtId="177" fontId="3" fillId="2" borderId="2" xfId="51" applyNumberFormat="1" applyFont="1" applyFill="1" applyBorder="1" applyAlignment="1">
      <alignment horizontal="center" vertical="center" wrapText="1" shrinkToFit="1"/>
    </xf>
    <xf numFmtId="177" fontId="1" fillId="0" borderId="2" xfId="51" applyNumberFormat="1" applyFont="1" applyFill="1" applyBorder="1" applyAlignment="1">
      <alignment horizontal="right" vertical="center" wrapText="1"/>
    </xf>
    <xf numFmtId="0" fontId="1" fillId="0" borderId="0" xfId="51" applyFont="1" applyFill="1" applyAlignment="1">
      <alignment horizontal="center" vertical="center"/>
    </xf>
    <xf numFmtId="177" fontId="14" fillId="0" borderId="3" xfId="51" applyNumberFormat="1" applyFont="1" applyFill="1" applyBorder="1" applyAlignment="1">
      <alignment horizontal="left" vertical="center" wrapText="1" shrinkToFit="1"/>
    </xf>
    <xf numFmtId="177" fontId="15" fillId="0" borderId="8" xfId="51" applyNumberFormat="1" applyFont="1" applyFill="1" applyBorder="1" applyAlignment="1">
      <alignment horizontal="left" vertical="center" shrinkToFit="1"/>
    </xf>
    <xf numFmtId="177" fontId="15" fillId="0" borderId="4" xfId="51" applyNumberFormat="1" applyFont="1" applyFill="1" applyBorder="1" applyAlignment="1">
      <alignment horizontal="left" vertical="center" shrinkToFit="1"/>
    </xf>
    <xf numFmtId="177" fontId="15" fillId="0" borderId="1" xfId="51" applyNumberFormat="1" applyFont="1" applyFill="1" applyBorder="1" applyAlignment="1">
      <alignment horizontal="left" vertical="center" shrinkToFit="1"/>
    </xf>
    <xf numFmtId="177" fontId="15" fillId="0" borderId="9" xfId="51" applyNumberFormat="1" applyFont="1" applyFill="1" applyBorder="1" applyAlignment="1">
      <alignment horizontal="left" vertical="center" shrinkToFit="1"/>
    </xf>
    <xf numFmtId="177" fontId="15" fillId="0" borderId="10" xfId="51" applyNumberFormat="1" applyFont="1" applyFill="1" applyBorder="1" applyAlignment="1">
      <alignment horizontal="left" vertical="center" shrinkToFit="1"/>
    </xf>
    <xf numFmtId="183" fontId="3" fillId="0" borderId="2" xfId="51" applyNumberFormat="1" applyFont="1" applyFill="1" applyBorder="1" applyAlignment="1">
      <alignment horizontal="center" vertical="center" wrapText="1"/>
    </xf>
    <xf numFmtId="177" fontId="13" fillId="0" borderId="2" xfId="51" applyNumberFormat="1" applyFont="1" applyFill="1" applyBorder="1" applyAlignment="1">
      <alignment horizontal="center" vertical="center" wrapText="1"/>
    </xf>
    <xf numFmtId="183" fontId="3" fillId="0" borderId="2" xfId="51" applyNumberFormat="1" applyFont="1" applyFill="1" applyBorder="1" applyAlignment="1">
      <alignment horizontal="center" vertical="center"/>
    </xf>
    <xf numFmtId="0" fontId="3" fillId="0" borderId="0" xfId="51" applyFont="1" applyFill="1" applyAlignment="1">
      <alignment horizontal="center" vertical="center"/>
    </xf>
    <xf numFmtId="0" fontId="3" fillId="0" borderId="2" xfId="51" applyFont="1" applyFill="1" applyBorder="1" applyAlignment="1">
      <alignment horizontal="center" vertical="center" wrapText="1"/>
    </xf>
    <xf numFmtId="179" fontId="3" fillId="0" borderId="2" xfId="51" applyNumberFormat="1" applyFont="1" applyFill="1" applyBorder="1" applyAlignment="1">
      <alignment horizontal="center" vertical="center" shrinkToFit="1"/>
    </xf>
    <xf numFmtId="14" fontId="3" fillId="0" borderId="2" xfId="51" applyNumberFormat="1" applyFont="1" applyFill="1" applyBorder="1" applyAlignment="1">
      <alignment horizontal="center" vertical="center" wrapText="1"/>
    </xf>
    <xf numFmtId="180" fontId="3" fillId="0" borderId="2" xfId="19" applyNumberFormat="1" applyFont="1" applyFill="1" applyBorder="1" applyAlignment="1">
      <alignment horizontal="center" vertical="center" wrapText="1"/>
    </xf>
    <xf numFmtId="177" fontId="3" fillId="0" borderId="2" xfId="51" applyNumberFormat="1" applyFont="1" applyFill="1" applyBorder="1" applyAlignment="1">
      <alignment vertical="center" shrinkToFit="1"/>
    </xf>
    <xf numFmtId="177" fontId="3" fillId="0" borderId="2" xfId="51" applyNumberFormat="1" applyFont="1" applyFill="1" applyBorder="1" applyAlignment="1">
      <alignment horizontal="center" vertical="center" shrinkToFit="1"/>
    </xf>
    <xf numFmtId="177" fontId="3" fillId="2" borderId="2" xfId="51" applyNumberFormat="1" applyFont="1" applyFill="1" applyBorder="1" applyAlignment="1">
      <alignment horizontal="center" vertical="center" shrinkToFit="1"/>
    </xf>
    <xf numFmtId="177" fontId="16" fillId="0" borderId="3" xfId="51" applyNumberFormat="1" applyFont="1" applyFill="1" applyBorder="1" applyAlignment="1">
      <alignment horizontal="left" vertical="center" wrapText="1" shrinkToFit="1"/>
    </xf>
    <xf numFmtId="177" fontId="17" fillId="0" borderId="8" xfId="51" applyNumberFormat="1" applyFont="1" applyFill="1" applyBorder="1" applyAlignment="1">
      <alignment horizontal="left" vertical="center" shrinkToFit="1"/>
    </xf>
    <xf numFmtId="177" fontId="17" fillId="0" borderId="4" xfId="51" applyNumberFormat="1" applyFont="1" applyFill="1" applyBorder="1" applyAlignment="1">
      <alignment horizontal="left" vertical="center" shrinkToFit="1"/>
    </xf>
    <xf numFmtId="177" fontId="17" fillId="0" borderId="1" xfId="51" applyNumberFormat="1" applyFont="1" applyFill="1" applyBorder="1" applyAlignment="1">
      <alignment horizontal="left" vertical="center" shrinkToFit="1"/>
    </xf>
    <xf numFmtId="183" fontId="3" fillId="0" borderId="2" xfId="51" applyNumberFormat="1" applyFont="1" applyFill="1" applyBorder="1" applyAlignment="1">
      <alignment vertical="center"/>
    </xf>
    <xf numFmtId="49" fontId="3" fillId="0" borderId="2" xfId="51" applyNumberFormat="1" applyFont="1" applyFill="1" applyBorder="1" applyAlignment="1">
      <alignment horizontal="center" vertical="center" wrapText="1"/>
    </xf>
    <xf numFmtId="177" fontId="18" fillId="0" borderId="2" xfId="51" applyNumberFormat="1" applyFont="1" applyFill="1" applyBorder="1" applyAlignment="1">
      <alignment vertical="center" shrinkToFit="1"/>
    </xf>
    <xf numFmtId="0" fontId="19" fillId="0" borderId="2" xfId="51" applyFont="1" applyFill="1" applyBorder="1" applyAlignment="1">
      <alignment horizontal="center" vertical="center" wrapText="1"/>
    </xf>
    <xf numFmtId="0" fontId="3" fillId="0" borderId="2" xfId="51" applyFont="1" applyFill="1" applyBorder="1" applyAlignment="1">
      <alignment horizontal="center" vertical="center"/>
    </xf>
    <xf numFmtId="183" fontId="3" fillId="0" borderId="2" xfId="51" applyNumberFormat="1" applyFont="1" applyFill="1" applyBorder="1" applyAlignment="1">
      <alignment horizontal="right" vertical="center"/>
    </xf>
    <xf numFmtId="0" fontId="19" fillId="0" borderId="2" xfId="51" applyFont="1" applyFill="1" applyBorder="1" applyAlignment="1">
      <alignment horizontal="center" vertical="center"/>
    </xf>
    <xf numFmtId="0" fontId="0" fillId="0" borderId="2" xfId="0" applyBorder="1">
      <alignment vertical="center"/>
    </xf>
    <xf numFmtId="177" fontId="3" fillId="0" borderId="2" xfId="51" applyNumberFormat="1" applyFont="1" applyFill="1" applyBorder="1" applyAlignment="1">
      <alignment horizontal="center" vertical="center"/>
    </xf>
    <xf numFmtId="177" fontId="17" fillId="0" borderId="9" xfId="51" applyNumberFormat="1" applyFont="1" applyFill="1" applyBorder="1" applyAlignment="1">
      <alignment horizontal="left" vertical="center" shrinkToFit="1"/>
    </xf>
    <xf numFmtId="177" fontId="17" fillId="0" borderId="10" xfId="51" applyNumberFormat="1" applyFont="1" applyFill="1" applyBorder="1" applyAlignment="1">
      <alignment horizontal="left" vertical="center" shrinkToFit="1"/>
    </xf>
    <xf numFmtId="177" fontId="20" fillId="0" borderId="2" xfId="51" applyNumberFormat="1" applyFont="1" applyFill="1" applyBorder="1" applyAlignment="1">
      <alignment horizontal="center" vertical="center" wrapText="1"/>
    </xf>
    <xf numFmtId="177" fontId="5" fillId="0" borderId="0" xfId="51" applyNumberFormat="1" applyFont="1" applyFill="1" applyBorder="1" applyAlignment="1">
      <alignment horizontal="center" vertical="center" shrinkToFi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百分比 2 2"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4" Type="http://schemas.openxmlformats.org/officeDocument/2006/relationships/image" Target="../media/image14.png"/><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95250</xdr:colOff>
      <xdr:row>24</xdr:row>
      <xdr:rowOff>352425</xdr:rowOff>
    </xdr:from>
    <xdr:to>
      <xdr:col>26</xdr:col>
      <xdr:colOff>141627</xdr:colOff>
      <xdr:row>55</xdr:row>
      <xdr:rowOff>20955</xdr:rowOff>
    </xdr:to>
    <xdr:pic>
      <xdr:nvPicPr>
        <xdr:cNvPr id="4" name="图片 3" descr="QQ图片20180507152130.png"/>
        <xdr:cNvPicPr>
          <a:picLocks noChangeAspect="1"/>
        </xdr:cNvPicPr>
      </xdr:nvPicPr>
      <xdr:blipFill>
        <a:blip r:embed="rId1"/>
        <a:stretch>
          <a:fillRect/>
        </a:stretch>
      </xdr:blipFill>
      <xdr:spPr>
        <a:xfrm>
          <a:off x="11493500" y="10690860"/>
          <a:ext cx="4895215" cy="4619625"/>
        </a:xfrm>
        <a:prstGeom prst="rect">
          <a:avLst/>
        </a:prstGeom>
      </xdr:spPr>
    </xdr:pic>
    <xdr:clientData/>
  </xdr:twoCellAnchor>
  <xdr:twoCellAnchor editAs="oneCell">
    <xdr:from>
      <xdr:col>19</xdr:col>
      <xdr:colOff>85725</xdr:colOff>
      <xdr:row>23</xdr:row>
      <xdr:rowOff>409575</xdr:rowOff>
    </xdr:from>
    <xdr:to>
      <xdr:col>25</xdr:col>
      <xdr:colOff>409575</xdr:colOff>
      <xdr:row>41</xdr:row>
      <xdr:rowOff>89535</xdr:rowOff>
    </xdr:to>
    <xdr:pic>
      <xdr:nvPicPr>
        <xdr:cNvPr id="8" name="图片 7" descr="4.png"/>
        <xdr:cNvPicPr>
          <a:picLocks noChangeAspect="1"/>
        </xdr:cNvPicPr>
      </xdr:nvPicPr>
      <xdr:blipFill>
        <a:blip r:embed="rId2"/>
        <a:stretch>
          <a:fillRect/>
        </a:stretch>
      </xdr:blipFill>
      <xdr:spPr>
        <a:xfrm>
          <a:off x="11483975" y="10111740"/>
          <a:ext cx="4486910" cy="3267075"/>
        </a:xfrm>
        <a:prstGeom prst="rect">
          <a:avLst/>
        </a:prstGeom>
      </xdr:spPr>
    </xdr:pic>
    <xdr:clientData/>
  </xdr:twoCellAnchor>
  <xdr:twoCellAnchor editAs="oneCell">
    <xdr:from>
      <xdr:col>16</xdr:col>
      <xdr:colOff>1114425</xdr:colOff>
      <xdr:row>0</xdr:row>
      <xdr:rowOff>0</xdr:rowOff>
    </xdr:from>
    <xdr:to>
      <xdr:col>26</xdr:col>
      <xdr:colOff>581025</xdr:colOff>
      <xdr:row>10</xdr:row>
      <xdr:rowOff>762000</xdr:rowOff>
    </xdr:to>
    <xdr:pic>
      <xdr:nvPicPr>
        <xdr:cNvPr id="1025" name="Picture 1" descr="D:\My Documents\Tencent Files\359514769\Image\Group\[XV(Y9[(0(P(]T(8RNY%CRE.png"/>
        <xdr:cNvPicPr>
          <a:picLocks noChangeAspect="1" noChangeArrowheads="1"/>
        </xdr:cNvPicPr>
      </xdr:nvPicPr>
      <xdr:blipFill>
        <a:blip r:embed="rId3"/>
        <a:srcRect/>
        <a:stretch>
          <a:fillRect/>
        </a:stretch>
      </xdr:blipFill>
      <xdr:spPr>
        <a:xfrm>
          <a:off x="9902825" y="0"/>
          <a:ext cx="6925310" cy="4432935"/>
        </a:xfrm>
        <a:prstGeom prst="rect">
          <a:avLst/>
        </a:prstGeom>
        <a:noFill/>
      </xdr:spPr>
    </xdr:pic>
    <xdr:clientData/>
  </xdr:twoCellAnchor>
  <xdr:twoCellAnchor editAs="oneCell">
    <xdr:from>
      <xdr:col>3</xdr:col>
      <xdr:colOff>285750</xdr:colOff>
      <xdr:row>30</xdr:row>
      <xdr:rowOff>0</xdr:rowOff>
    </xdr:from>
    <xdr:to>
      <xdr:col>14</xdr:col>
      <xdr:colOff>162560</xdr:colOff>
      <xdr:row>70</xdr:row>
      <xdr:rowOff>104140</xdr:rowOff>
    </xdr:to>
    <xdr:pic>
      <xdr:nvPicPr>
        <xdr:cNvPr id="2" name="图片 1" descr="D]_}YS)%PT~)PZ[K0596Q5Y"/>
        <xdr:cNvPicPr>
          <a:picLocks noChangeAspect="1"/>
        </xdr:cNvPicPr>
      </xdr:nvPicPr>
      <xdr:blipFill>
        <a:blip r:embed="rId4"/>
        <a:stretch>
          <a:fillRect/>
        </a:stretch>
      </xdr:blipFill>
      <xdr:spPr>
        <a:xfrm>
          <a:off x="1201420" y="11689080"/>
          <a:ext cx="6539230" cy="5847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123825</xdr:colOff>
      <xdr:row>1</xdr:row>
      <xdr:rowOff>95250</xdr:rowOff>
    </xdr:from>
    <xdr:to>
      <xdr:col>26</xdr:col>
      <xdr:colOff>552450</xdr:colOff>
      <xdr:row>11</xdr:row>
      <xdr:rowOff>76200</xdr:rowOff>
    </xdr:to>
    <xdr:pic>
      <xdr:nvPicPr>
        <xdr:cNvPr id="1025" name="Picture 1" descr="D:\My Documents\Tencent Files\359514769\Image\C2C\4LA~7F0KTMO%EE8YRG%)8)5.png"/>
        <xdr:cNvPicPr>
          <a:picLocks noChangeAspect="1" noChangeArrowheads="1"/>
        </xdr:cNvPicPr>
      </xdr:nvPicPr>
      <xdr:blipFill>
        <a:blip r:embed="rId1"/>
        <a:srcRect/>
        <a:stretch>
          <a:fillRect/>
        </a:stretch>
      </xdr:blipFill>
      <xdr:spPr>
        <a:xfrm>
          <a:off x="8886825" y="412115"/>
          <a:ext cx="7839075" cy="5080000"/>
        </a:xfrm>
        <a:prstGeom prst="rect">
          <a:avLst/>
        </a:prstGeom>
        <a:noFill/>
      </xdr:spPr>
    </xdr:pic>
    <xdr:clientData/>
  </xdr:twoCellAnchor>
  <xdr:twoCellAnchor editAs="oneCell">
    <xdr:from>
      <xdr:col>16</xdr:col>
      <xdr:colOff>123825</xdr:colOff>
      <xdr:row>12</xdr:row>
      <xdr:rowOff>76200</xdr:rowOff>
    </xdr:from>
    <xdr:to>
      <xdr:col>22</xdr:col>
      <xdr:colOff>0</xdr:colOff>
      <xdr:row>14</xdr:row>
      <xdr:rowOff>152400</xdr:rowOff>
    </xdr:to>
    <xdr:pic>
      <xdr:nvPicPr>
        <xdr:cNvPr id="2" name="Picture 1" descr="C:\Documents and Settings\Administrator\Application Data\Tencent\Users\359514769\QQ\WinTemp\RichOle\8%AAB)4)N5C}OT`WEBKBJ1H.png"/>
        <xdr:cNvPicPr>
          <a:picLocks noChangeAspect="1" noChangeArrowheads="1"/>
        </xdr:cNvPicPr>
      </xdr:nvPicPr>
      <xdr:blipFill>
        <a:blip r:embed="rId2"/>
        <a:srcRect/>
        <a:stretch>
          <a:fillRect/>
        </a:stretch>
      </xdr:blipFill>
      <xdr:spPr>
        <a:xfrm>
          <a:off x="8886825" y="5747385"/>
          <a:ext cx="4543425" cy="586740"/>
        </a:xfrm>
        <a:prstGeom prst="rect">
          <a:avLst/>
        </a:prstGeom>
        <a:noFill/>
      </xdr:spPr>
    </xdr:pic>
    <xdr:clientData/>
  </xdr:twoCellAnchor>
  <xdr:twoCellAnchor editAs="oneCell">
    <xdr:from>
      <xdr:col>3</xdr:col>
      <xdr:colOff>0</xdr:colOff>
      <xdr:row>32</xdr:row>
      <xdr:rowOff>0</xdr:rowOff>
    </xdr:from>
    <xdr:to>
      <xdr:col>13</xdr:col>
      <xdr:colOff>381635</xdr:colOff>
      <xdr:row>75</xdr:row>
      <xdr:rowOff>76200</xdr:rowOff>
    </xdr:to>
    <xdr:pic>
      <xdr:nvPicPr>
        <xdr:cNvPr id="3" name="Picture 1" descr="C:\Documents and Settings\Administrator\Application Data\Tencent\Users\359514769\QQ\WinTemp\RichOle\5U7N(PHY6RNXT8_87Y@C@MO.png"/>
        <xdr:cNvPicPr>
          <a:picLocks noChangeAspect="1" noChangeArrowheads="1"/>
        </xdr:cNvPicPr>
      </xdr:nvPicPr>
      <xdr:blipFill>
        <a:blip r:embed="rId3"/>
        <a:srcRect/>
        <a:stretch>
          <a:fillRect/>
        </a:stretch>
      </xdr:blipFill>
      <xdr:spPr>
        <a:xfrm>
          <a:off x="915670" y="11694795"/>
          <a:ext cx="6523355" cy="6248400"/>
        </a:xfrm>
        <a:prstGeom prst="rect">
          <a:avLst/>
        </a:prstGeom>
        <a:noFill/>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457200</xdr:colOff>
      <xdr:row>1</xdr:row>
      <xdr:rowOff>152400</xdr:rowOff>
    </xdr:from>
    <xdr:to>
      <xdr:col>26</xdr:col>
      <xdr:colOff>154940</xdr:colOff>
      <xdr:row>12</xdr:row>
      <xdr:rowOff>102235</xdr:rowOff>
    </xdr:to>
    <xdr:pic>
      <xdr:nvPicPr>
        <xdr:cNvPr id="5" name="图片 4" descr="HJUJ0S1XL6EIMJYSQJAATPF"/>
        <xdr:cNvPicPr>
          <a:picLocks noChangeAspect="1"/>
        </xdr:cNvPicPr>
      </xdr:nvPicPr>
      <xdr:blipFill>
        <a:blip r:embed="rId1"/>
        <a:stretch>
          <a:fillRect/>
        </a:stretch>
      </xdr:blipFill>
      <xdr:spPr>
        <a:xfrm>
          <a:off x="9220200" y="469265"/>
          <a:ext cx="7108190" cy="4173855"/>
        </a:xfrm>
        <a:prstGeom prst="rect">
          <a:avLst/>
        </a:prstGeom>
      </xdr:spPr>
    </xdr:pic>
    <xdr:clientData/>
  </xdr:twoCellAnchor>
  <xdr:twoCellAnchor editAs="oneCell">
    <xdr:from>
      <xdr:col>3</xdr:col>
      <xdr:colOff>436880</xdr:colOff>
      <xdr:row>48</xdr:row>
      <xdr:rowOff>15240</xdr:rowOff>
    </xdr:from>
    <xdr:to>
      <xdr:col>12</xdr:col>
      <xdr:colOff>716915</xdr:colOff>
      <xdr:row>80</xdr:row>
      <xdr:rowOff>92075</xdr:rowOff>
    </xdr:to>
    <xdr:pic>
      <xdr:nvPicPr>
        <xdr:cNvPr id="6" name="图片 5" descr="S_27K])L9G1YI(U{_O$I779"/>
        <xdr:cNvPicPr>
          <a:picLocks noChangeAspect="1"/>
        </xdr:cNvPicPr>
      </xdr:nvPicPr>
      <xdr:blipFill>
        <a:blip r:embed="rId2"/>
        <a:stretch>
          <a:fillRect/>
        </a:stretch>
      </xdr:blipFill>
      <xdr:spPr>
        <a:xfrm>
          <a:off x="1352550" y="13343890"/>
          <a:ext cx="5602605" cy="46488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723900</xdr:colOff>
      <xdr:row>2</xdr:row>
      <xdr:rowOff>0</xdr:rowOff>
    </xdr:from>
    <xdr:to>
      <xdr:col>26</xdr:col>
      <xdr:colOff>326390</xdr:colOff>
      <xdr:row>12</xdr:row>
      <xdr:rowOff>236855</xdr:rowOff>
    </xdr:to>
    <xdr:pic>
      <xdr:nvPicPr>
        <xdr:cNvPr id="4" name="图片 3" descr="}C@%N3FD~$}T8`47(DJ)G)U"/>
        <xdr:cNvPicPr>
          <a:picLocks noChangeAspect="1"/>
        </xdr:cNvPicPr>
      </xdr:nvPicPr>
      <xdr:blipFill>
        <a:blip r:embed="rId1"/>
        <a:stretch>
          <a:fillRect/>
        </a:stretch>
      </xdr:blipFill>
      <xdr:spPr>
        <a:xfrm>
          <a:off x="9486900" y="735965"/>
          <a:ext cx="7060565" cy="4041775"/>
        </a:xfrm>
        <a:prstGeom prst="rect">
          <a:avLst/>
        </a:prstGeom>
      </xdr:spPr>
    </xdr:pic>
    <xdr:clientData/>
  </xdr:twoCellAnchor>
  <xdr:twoCellAnchor editAs="oneCell">
    <xdr:from>
      <xdr:col>3</xdr:col>
      <xdr:colOff>790575</xdr:colOff>
      <xdr:row>14</xdr:row>
      <xdr:rowOff>28575</xdr:rowOff>
    </xdr:from>
    <xdr:to>
      <xdr:col>7</xdr:col>
      <xdr:colOff>657225</xdr:colOff>
      <xdr:row>15</xdr:row>
      <xdr:rowOff>331470</xdr:rowOff>
    </xdr:to>
    <xdr:pic>
      <xdr:nvPicPr>
        <xdr:cNvPr id="5" name="图片 4" descr="~W{M89@}G0}D5M75CDI6VMH"/>
        <xdr:cNvPicPr>
          <a:picLocks noChangeAspect="1"/>
        </xdr:cNvPicPr>
      </xdr:nvPicPr>
      <xdr:blipFill>
        <a:blip r:embed="rId2"/>
        <a:stretch>
          <a:fillRect/>
        </a:stretch>
      </xdr:blipFill>
      <xdr:spPr>
        <a:xfrm>
          <a:off x="1706245" y="5154930"/>
          <a:ext cx="2307590" cy="683895"/>
        </a:xfrm>
        <a:prstGeom prst="rect">
          <a:avLst/>
        </a:prstGeom>
      </xdr:spPr>
    </xdr:pic>
    <xdr:clientData/>
  </xdr:twoCellAnchor>
  <xdr:twoCellAnchor editAs="oneCell">
    <xdr:from>
      <xdr:col>3</xdr:col>
      <xdr:colOff>247650</xdr:colOff>
      <xdr:row>33</xdr:row>
      <xdr:rowOff>66675</xdr:rowOff>
    </xdr:from>
    <xdr:to>
      <xdr:col>13</xdr:col>
      <xdr:colOff>295910</xdr:colOff>
      <xdr:row>77</xdr:row>
      <xdr:rowOff>123825</xdr:rowOff>
    </xdr:to>
    <xdr:pic>
      <xdr:nvPicPr>
        <xdr:cNvPr id="2" name="图片 1" descr="4YXLUZ4CFN(91V8}1NERSZQ"/>
        <xdr:cNvPicPr>
          <a:picLocks noChangeAspect="1"/>
        </xdr:cNvPicPr>
      </xdr:nvPicPr>
      <xdr:blipFill>
        <a:blip r:embed="rId3"/>
        <a:stretch>
          <a:fillRect/>
        </a:stretch>
      </xdr:blipFill>
      <xdr:spPr>
        <a:xfrm>
          <a:off x="1163320" y="12169775"/>
          <a:ext cx="6189980" cy="6400800"/>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790575</xdr:colOff>
      <xdr:row>14</xdr:row>
      <xdr:rowOff>28575</xdr:rowOff>
    </xdr:from>
    <xdr:to>
      <xdr:col>7</xdr:col>
      <xdr:colOff>657225</xdr:colOff>
      <xdr:row>15</xdr:row>
      <xdr:rowOff>331470</xdr:rowOff>
    </xdr:to>
    <xdr:pic>
      <xdr:nvPicPr>
        <xdr:cNvPr id="3" name="图片 2" descr="~W{M89@}G0}D5M75CDI6VMH"/>
        <xdr:cNvPicPr>
          <a:picLocks noChangeAspect="1"/>
        </xdr:cNvPicPr>
      </xdr:nvPicPr>
      <xdr:blipFill>
        <a:blip r:embed="rId1"/>
        <a:stretch>
          <a:fillRect/>
        </a:stretch>
      </xdr:blipFill>
      <xdr:spPr>
        <a:xfrm>
          <a:off x="1706245" y="5154930"/>
          <a:ext cx="2307590" cy="683895"/>
        </a:xfrm>
        <a:prstGeom prst="rect">
          <a:avLst/>
        </a:prstGeom>
      </xdr:spPr>
    </xdr:pic>
    <xdr:clientData/>
  </xdr:twoCellAnchor>
  <xdr:twoCellAnchor editAs="oneCell">
    <xdr:from>
      <xdr:col>3</xdr:col>
      <xdr:colOff>247650</xdr:colOff>
      <xdr:row>33</xdr:row>
      <xdr:rowOff>66675</xdr:rowOff>
    </xdr:from>
    <xdr:to>
      <xdr:col>13</xdr:col>
      <xdr:colOff>295910</xdr:colOff>
      <xdr:row>77</xdr:row>
      <xdr:rowOff>123825</xdr:rowOff>
    </xdr:to>
    <xdr:pic>
      <xdr:nvPicPr>
        <xdr:cNvPr id="4" name="图片 3" descr="4YXLUZ4CFN(91V8}1NERSZQ"/>
        <xdr:cNvPicPr>
          <a:picLocks noChangeAspect="1"/>
        </xdr:cNvPicPr>
      </xdr:nvPicPr>
      <xdr:blipFill>
        <a:blip r:embed="rId2"/>
        <a:stretch>
          <a:fillRect/>
        </a:stretch>
      </xdr:blipFill>
      <xdr:spPr>
        <a:xfrm>
          <a:off x="1163320" y="12169775"/>
          <a:ext cx="6189980" cy="6400800"/>
        </a:xfrm>
        <a:prstGeom prst="rect">
          <a:avLst/>
        </a:prstGeom>
      </xdr:spPr>
    </xdr:pic>
    <xdr:clientData/>
  </xdr:twoCellAnchor>
  <xdr:twoCellAnchor editAs="oneCell">
    <xdr:from>
      <xdr:col>16</xdr:col>
      <xdr:colOff>266700</xdr:colOff>
      <xdr:row>0</xdr:row>
      <xdr:rowOff>180975</xdr:rowOff>
    </xdr:from>
    <xdr:to>
      <xdr:col>27</xdr:col>
      <xdr:colOff>123825</xdr:colOff>
      <xdr:row>13</xdr:row>
      <xdr:rowOff>321945</xdr:rowOff>
    </xdr:to>
    <xdr:pic>
      <xdr:nvPicPr>
        <xdr:cNvPr id="5" name="图片 4" descr="Cache_11accda1041bbdaa."/>
        <xdr:cNvPicPr>
          <a:picLocks noChangeAspect="1"/>
        </xdr:cNvPicPr>
      </xdr:nvPicPr>
      <xdr:blipFill>
        <a:blip r:embed="rId3"/>
        <a:stretch>
          <a:fillRect/>
        </a:stretch>
      </xdr:blipFill>
      <xdr:spPr>
        <a:xfrm>
          <a:off x="9029700" y="180975"/>
          <a:ext cx="8001000" cy="4937125"/>
        </a:xfrm>
        <a:prstGeom prst="rect">
          <a:avLst/>
        </a:prstGeom>
      </xdr:spPr>
    </xdr:pic>
    <xdr:clientData/>
  </xdr:twoCellAnchor>
  <xdr:twoCellAnchor editAs="oneCell">
    <xdr:from>
      <xdr:col>3</xdr:col>
      <xdr:colOff>219075</xdr:colOff>
      <xdr:row>18</xdr:row>
      <xdr:rowOff>34925</xdr:rowOff>
    </xdr:from>
    <xdr:to>
      <xdr:col>9</xdr:col>
      <xdr:colOff>502920</xdr:colOff>
      <xdr:row>21</xdr:row>
      <xdr:rowOff>28575</xdr:rowOff>
    </xdr:to>
    <xdr:pic>
      <xdr:nvPicPr>
        <xdr:cNvPr id="6" name="图片 5" descr=")L6M4LADFPNO{X)1TOP)V6D"/>
        <xdr:cNvPicPr>
          <a:picLocks noChangeAspect="1"/>
        </xdr:cNvPicPr>
      </xdr:nvPicPr>
      <xdr:blipFill>
        <a:blip r:embed="rId4"/>
        <a:srcRect r="19540" b="3717"/>
        <a:stretch>
          <a:fillRect/>
        </a:stretch>
      </xdr:blipFill>
      <xdr:spPr>
        <a:xfrm>
          <a:off x="1134745" y="6672580"/>
          <a:ext cx="4138295" cy="8318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Y35"/>
  <sheetViews>
    <sheetView workbookViewId="0">
      <selection activeCell="H13" sqref="H13"/>
    </sheetView>
  </sheetViews>
  <sheetFormatPr defaultColWidth="9" defaultRowHeight="11.25"/>
  <cols>
    <col min="1" max="1" width="2.25" style="1" customWidth="1"/>
    <col min="2" max="2" width="6.13333333333333" style="4" customWidth="1"/>
    <col min="3" max="3" width="3.63333333333333" style="1" customWidth="1"/>
    <col min="4" max="4" width="10.3833333333333" style="5" customWidth="1"/>
    <col min="5" max="5" width="6.88333333333333" style="4" customWidth="1"/>
    <col min="6" max="6" width="10.6333333333333" style="5" customWidth="1"/>
    <col min="7" max="7" width="4.13333333333333" style="1" customWidth="1"/>
    <col min="8" max="8" width="8.88333333333333" style="5" customWidth="1"/>
    <col min="9" max="9" width="10" style="1" customWidth="1"/>
    <col min="10" max="10" width="6.88333333333333" style="1" customWidth="1"/>
    <col min="11" max="11" width="7.5" style="5" customWidth="1"/>
    <col min="12" max="12" width="4.88333333333333" style="1" customWidth="1"/>
    <col min="13" max="13" width="10.75" style="1" customWidth="1"/>
    <col min="14" max="14" width="6.5" style="1" customWidth="1"/>
    <col min="15" max="15" width="4.63333333333333" style="1" customWidth="1"/>
    <col min="16" max="16" width="11.25" style="5" customWidth="1"/>
    <col min="17" max="17" width="16.25" style="5" customWidth="1"/>
    <col min="18" max="22" width="9" style="1"/>
    <col min="23" max="23" width="9.63333333333333" style="1"/>
    <col min="24" max="16384" width="9" style="1"/>
  </cols>
  <sheetData>
    <row r="1" ht="24.95" customHeight="1" spans="1:17">
      <c r="A1" s="6" t="s">
        <v>0</v>
      </c>
      <c r="B1" s="6"/>
      <c r="C1" s="6"/>
      <c r="D1" s="6"/>
      <c r="E1" s="6"/>
      <c r="F1" s="6"/>
      <c r="G1" s="6"/>
      <c r="H1" s="6"/>
      <c r="I1" s="6"/>
      <c r="J1" s="6"/>
      <c r="K1" s="6"/>
      <c r="L1" s="6"/>
      <c r="M1" s="6"/>
      <c r="N1" s="6"/>
      <c r="O1" s="6"/>
      <c r="P1" s="6"/>
      <c r="Q1" s="72"/>
    </row>
    <row r="2" ht="33" customHeight="1" spans="1:17">
      <c r="A2" s="7" t="s">
        <v>1</v>
      </c>
      <c r="B2" s="7"/>
      <c r="C2" s="8" t="s">
        <v>2</v>
      </c>
      <c r="D2" s="8"/>
      <c r="E2" s="8"/>
      <c r="F2" s="8"/>
      <c r="G2" s="8"/>
      <c r="H2" s="8"/>
      <c r="I2" s="8"/>
      <c r="J2" s="8"/>
      <c r="K2" s="8"/>
      <c r="L2" s="8"/>
      <c r="M2" s="50" t="s">
        <v>3</v>
      </c>
      <c r="N2" s="51">
        <v>9307</v>
      </c>
      <c r="O2" s="52" t="s">
        <v>4</v>
      </c>
      <c r="P2" s="53" t="s">
        <v>5</v>
      </c>
      <c r="Q2" s="114"/>
    </row>
    <row r="3" ht="36" customHeight="1" spans="1:17">
      <c r="A3" s="7" t="s">
        <v>6</v>
      </c>
      <c r="B3" s="7"/>
      <c r="C3" s="9">
        <v>38500000</v>
      </c>
      <c r="D3" s="9"/>
      <c r="E3" s="10" t="s">
        <v>7</v>
      </c>
      <c r="F3" s="11" t="s">
        <v>8</v>
      </c>
      <c r="G3" s="11"/>
      <c r="H3" s="12" t="s">
        <v>9</v>
      </c>
      <c r="I3" s="54" t="s">
        <v>10</v>
      </c>
      <c r="J3" s="55"/>
      <c r="K3" s="55"/>
      <c r="L3" s="55"/>
      <c r="M3" s="55"/>
      <c r="N3" s="56" t="s">
        <v>11</v>
      </c>
      <c r="O3" s="7" t="s">
        <v>12</v>
      </c>
      <c r="P3" s="57" t="s">
        <v>13</v>
      </c>
      <c r="Q3" s="73"/>
    </row>
    <row r="4" ht="35.25" customHeight="1" spans="1:18">
      <c r="A4" s="7" t="s">
        <v>14</v>
      </c>
      <c r="B4" s="7"/>
      <c r="C4" s="79"/>
      <c r="D4" s="79"/>
      <c r="E4" s="10" t="s">
        <v>15</v>
      </c>
      <c r="F4" s="11"/>
      <c r="G4" s="11"/>
      <c r="H4" s="13"/>
      <c r="I4" s="58"/>
      <c r="J4" s="59"/>
      <c r="K4" s="59"/>
      <c r="L4" s="59"/>
      <c r="M4" s="59"/>
      <c r="N4" s="56" t="s">
        <v>16</v>
      </c>
      <c r="O4" s="10" t="s">
        <v>17</v>
      </c>
      <c r="P4" s="60" t="s">
        <v>18</v>
      </c>
      <c r="Q4" s="74"/>
      <c r="R4"/>
    </row>
    <row r="5" ht="27.95" customHeight="1" spans="1:17">
      <c r="A5" s="7" t="s">
        <v>19</v>
      </c>
      <c r="B5" s="7" t="s">
        <v>20</v>
      </c>
      <c r="C5" s="7"/>
      <c r="D5" s="7"/>
      <c r="E5" s="7" t="s">
        <v>21</v>
      </c>
      <c r="F5" s="7"/>
      <c r="G5" s="7" t="s">
        <v>22</v>
      </c>
      <c r="H5" s="7"/>
      <c r="I5" s="7" t="s">
        <v>23</v>
      </c>
      <c r="J5" s="7" t="s">
        <v>24</v>
      </c>
      <c r="K5" s="7" t="s">
        <v>25</v>
      </c>
      <c r="L5" s="7"/>
      <c r="M5" s="7" t="s">
        <v>26</v>
      </c>
      <c r="N5" s="7"/>
      <c r="O5" s="10" t="s">
        <v>27</v>
      </c>
      <c r="P5" s="10"/>
      <c r="Q5" s="75"/>
    </row>
    <row r="6" ht="27.95" customHeight="1" spans="1:17">
      <c r="A6" s="7"/>
      <c r="B6" s="14" t="s">
        <v>28</v>
      </c>
      <c r="C6" s="7" t="s">
        <v>29</v>
      </c>
      <c r="D6" s="10" t="s">
        <v>30</v>
      </c>
      <c r="E6" s="14" t="s">
        <v>28</v>
      </c>
      <c r="F6" s="10" t="s">
        <v>30</v>
      </c>
      <c r="G6" s="7" t="s">
        <v>31</v>
      </c>
      <c r="H6" s="10" t="s">
        <v>30</v>
      </c>
      <c r="I6" s="53" t="s">
        <v>30</v>
      </c>
      <c r="J6" s="53"/>
      <c r="K6" s="10" t="s">
        <v>30</v>
      </c>
      <c r="L6" s="7" t="s">
        <v>24</v>
      </c>
      <c r="M6" s="7" t="s">
        <v>30</v>
      </c>
      <c r="N6" s="7" t="s">
        <v>24</v>
      </c>
      <c r="O6" s="10" t="s">
        <v>32</v>
      </c>
      <c r="P6" s="10" t="s">
        <v>30</v>
      </c>
      <c r="Q6" s="75"/>
    </row>
    <row r="7" customFormat="1" ht="27.95" customHeight="1" spans="1:17">
      <c r="A7" s="91">
        <v>1</v>
      </c>
      <c r="B7" s="92">
        <v>43273</v>
      </c>
      <c r="C7" s="93" t="s">
        <v>33</v>
      </c>
      <c r="D7" s="69">
        <v>28271357</v>
      </c>
      <c r="E7" s="92">
        <v>43273</v>
      </c>
      <c r="F7" s="69">
        <v>28271357</v>
      </c>
      <c r="G7" s="94">
        <v>0.02</v>
      </c>
      <c r="H7" s="39">
        <f>D7*G7</f>
        <v>565427.14</v>
      </c>
      <c r="I7" s="102">
        <v>365353</v>
      </c>
      <c r="J7" s="87" t="s">
        <v>34</v>
      </c>
      <c r="K7" s="69">
        <v>53477</v>
      </c>
      <c r="L7" s="103"/>
      <c r="M7" s="104"/>
      <c r="N7" s="105"/>
      <c r="O7" s="106" t="s">
        <v>35</v>
      </c>
      <c r="P7" s="107">
        <v>15553992.07</v>
      </c>
      <c r="Q7" s="75"/>
    </row>
    <row r="8" customFormat="1" ht="27.95" customHeight="1" spans="1:17">
      <c r="A8" s="91"/>
      <c r="B8" s="92"/>
      <c r="C8" s="93"/>
      <c r="D8" s="95"/>
      <c r="E8" s="92"/>
      <c r="F8" s="96"/>
      <c r="G8" s="94"/>
      <c r="H8" s="97"/>
      <c r="I8" s="102">
        <v>411220</v>
      </c>
      <c r="J8" s="89" t="s">
        <v>36</v>
      </c>
      <c r="K8" s="108"/>
      <c r="L8" s="106"/>
      <c r="M8" s="106"/>
      <c r="N8" s="106"/>
      <c r="O8" s="106" t="s">
        <v>37</v>
      </c>
      <c r="P8" s="107">
        <v>11321887.79</v>
      </c>
      <c r="Q8" s="75"/>
    </row>
    <row r="9" customFormat="1" ht="27.95" customHeight="1" spans="1:17">
      <c r="A9" s="91"/>
      <c r="B9" s="92"/>
      <c r="C9" s="93"/>
      <c r="D9" s="95"/>
      <c r="E9" s="92"/>
      <c r="F9" s="96"/>
      <c r="G9" s="94"/>
      <c r="H9" s="97"/>
      <c r="I9" s="109"/>
      <c r="J9" s="109"/>
      <c r="K9" s="109"/>
      <c r="L9" s="109"/>
      <c r="M9" s="109"/>
      <c r="N9" s="109"/>
      <c r="O9" s="106"/>
      <c r="P9" s="110"/>
      <c r="Q9" s="75"/>
    </row>
    <row r="10" s="90" customFormat="1" ht="20.1" customHeight="1" spans="1:17">
      <c r="A10" s="98" t="s">
        <v>38</v>
      </c>
      <c r="B10" s="99"/>
      <c r="C10" s="99"/>
      <c r="D10" s="99"/>
      <c r="E10" s="99"/>
      <c r="F10" s="99"/>
      <c r="G10" s="99"/>
      <c r="H10" s="99"/>
      <c r="I10" s="99"/>
      <c r="J10" s="99"/>
      <c r="K10" s="99"/>
      <c r="L10" s="99"/>
      <c r="M10" s="99"/>
      <c r="N10" s="99"/>
      <c r="O10" s="99"/>
      <c r="P10" s="111"/>
      <c r="Q10" s="75"/>
    </row>
    <row r="11" s="90" customFormat="1" ht="144" customHeight="1" spans="1:17">
      <c r="A11" s="100"/>
      <c r="B11" s="101"/>
      <c r="C11" s="101"/>
      <c r="D11" s="101"/>
      <c r="E11" s="101"/>
      <c r="F11" s="101"/>
      <c r="G11" s="101"/>
      <c r="H11" s="101"/>
      <c r="I11" s="101"/>
      <c r="J11" s="101"/>
      <c r="K11" s="101"/>
      <c r="L11" s="101"/>
      <c r="M11" s="101"/>
      <c r="N11" s="101"/>
      <c r="O11" s="101"/>
      <c r="P11" s="112"/>
      <c r="Q11" s="75"/>
    </row>
    <row r="12" ht="20.1" customHeight="1" spans="1:17">
      <c r="A12" s="32"/>
      <c r="B12" s="33"/>
      <c r="C12" s="34"/>
      <c r="D12" s="35"/>
      <c r="E12" s="36"/>
      <c r="F12" s="37"/>
      <c r="G12" s="40"/>
      <c r="H12" s="39"/>
      <c r="I12" s="39"/>
      <c r="J12" s="39"/>
      <c r="K12" s="69"/>
      <c r="L12" s="70"/>
      <c r="M12" s="69"/>
      <c r="N12" s="88"/>
      <c r="O12" s="70"/>
      <c r="P12" s="97"/>
      <c r="Q12" s="75"/>
    </row>
    <row r="13" ht="20.1" customHeight="1" spans="1:17">
      <c r="A13" s="24"/>
      <c r="B13" s="25"/>
      <c r="C13" s="26"/>
      <c r="D13" s="27"/>
      <c r="E13" s="28"/>
      <c r="F13" s="29"/>
      <c r="G13" s="30"/>
      <c r="H13" s="20"/>
      <c r="I13" s="20"/>
      <c r="J13" s="20"/>
      <c r="K13" s="18"/>
      <c r="L13" s="70"/>
      <c r="M13" s="18"/>
      <c r="N13" s="113"/>
      <c r="O13" s="9"/>
      <c r="P13" s="39"/>
      <c r="Q13" s="75"/>
    </row>
    <row r="14" ht="20.1" customHeight="1" spans="1:25">
      <c r="A14" s="24"/>
      <c r="B14" s="25"/>
      <c r="C14" s="26"/>
      <c r="D14" s="27"/>
      <c r="E14" s="28"/>
      <c r="F14" s="29"/>
      <c r="G14" s="30"/>
      <c r="H14" s="20"/>
      <c r="I14" s="20"/>
      <c r="J14" s="20"/>
      <c r="K14" s="18"/>
      <c r="L14" s="70"/>
      <c r="M14" s="18"/>
      <c r="N14" s="113"/>
      <c r="O14" s="9"/>
      <c r="P14" s="20"/>
      <c r="Q14" s="75"/>
      <c r="W14" s="1">
        <v>28271357</v>
      </c>
      <c r="Y14" s="1">
        <v>15197</v>
      </c>
    </row>
    <row r="15" ht="20.1" customHeight="1" spans="1:25">
      <c r="A15" s="24"/>
      <c r="B15" s="25"/>
      <c r="C15" s="26"/>
      <c r="D15" s="27"/>
      <c r="E15" s="28"/>
      <c r="F15" s="29"/>
      <c r="G15" s="30"/>
      <c r="H15" s="20"/>
      <c r="I15" s="20"/>
      <c r="J15" s="20"/>
      <c r="K15" s="18"/>
      <c r="L15" s="9"/>
      <c r="M15" s="18"/>
      <c r="N15" s="9"/>
      <c r="O15" s="9"/>
      <c r="P15" s="20"/>
      <c r="Q15" s="75"/>
      <c r="W15" s="1">
        <v>53477</v>
      </c>
      <c r="Y15" s="1">
        <v>18000</v>
      </c>
    </row>
    <row r="16" ht="20.1" customHeight="1" spans="1:25">
      <c r="A16" s="24"/>
      <c r="B16" s="25"/>
      <c r="C16" s="26"/>
      <c r="D16" s="27"/>
      <c r="E16" s="28"/>
      <c r="F16" s="29"/>
      <c r="G16" s="30"/>
      <c r="H16" s="20"/>
      <c r="I16" s="20"/>
      <c r="J16" s="20"/>
      <c r="K16" s="18"/>
      <c r="L16" s="9"/>
      <c r="M16" s="18"/>
      <c r="N16" s="9"/>
      <c r="O16" s="9"/>
      <c r="P16" s="20"/>
      <c r="Q16" s="75"/>
      <c r="T16" s="1">
        <v>365353</v>
      </c>
      <c r="U16" s="1">
        <v>5000</v>
      </c>
      <c r="W16" s="1">
        <v>2165735.07</v>
      </c>
      <c r="Y16" s="1">
        <v>7500</v>
      </c>
    </row>
    <row r="17" ht="20.1" customHeight="1" spans="1:25">
      <c r="A17" s="24"/>
      <c r="B17" s="25"/>
      <c r="C17" s="26"/>
      <c r="D17" s="27"/>
      <c r="E17" s="28"/>
      <c r="F17" s="29"/>
      <c r="G17" s="30"/>
      <c r="H17" s="20"/>
      <c r="I17" s="20"/>
      <c r="J17" s="20"/>
      <c r="K17" s="18"/>
      <c r="L17" s="9"/>
      <c r="M17" s="18"/>
      <c r="N17" s="9"/>
      <c r="O17" s="9"/>
      <c r="P17" s="20"/>
      <c r="Q17" s="75"/>
      <c r="T17" s="1">
        <v>411220</v>
      </c>
      <c r="U17" s="1">
        <v>4000</v>
      </c>
      <c r="W17" s="1">
        <v>365353</v>
      </c>
      <c r="Y17" s="1">
        <v>5000</v>
      </c>
    </row>
    <row r="18" ht="20.1" customHeight="1" spans="1:25">
      <c r="A18" s="24"/>
      <c r="B18" s="25"/>
      <c r="C18" s="26"/>
      <c r="D18" s="27"/>
      <c r="E18" s="28"/>
      <c r="F18" s="29"/>
      <c r="G18" s="30"/>
      <c r="H18" s="20"/>
      <c r="I18" s="20"/>
      <c r="J18" s="20"/>
      <c r="K18" s="18"/>
      <c r="L18" s="9"/>
      <c r="M18" s="18"/>
      <c r="N18" s="9"/>
      <c r="O18" s="9"/>
      <c r="P18" s="20"/>
      <c r="Q18" s="75"/>
      <c r="U18" s="1">
        <v>780</v>
      </c>
      <c r="W18" s="1">
        <v>411220</v>
      </c>
      <c r="Y18" s="1">
        <v>4000</v>
      </c>
    </row>
    <row r="19" ht="30" customHeight="1" spans="1:25">
      <c r="A19" s="7" t="s">
        <v>39</v>
      </c>
      <c r="B19" s="7"/>
      <c r="C19" s="41" t="s">
        <v>40</v>
      </c>
      <c r="D19" s="42">
        <f>SUM(D7:D18)</f>
        <v>28271357</v>
      </c>
      <c r="E19" s="41" t="s">
        <v>40</v>
      </c>
      <c r="F19" s="43">
        <f>SUM(F7:F18)</f>
        <v>28271357</v>
      </c>
      <c r="G19" s="41" t="s">
        <v>40</v>
      </c>
      <c r="H19" s="43">
        <f>SUM(H7:H18)</f>
        <v>565427.14</v>
      </c>
      <c r="I19" s="43">
        <f>SUM(I7:I18)</f>
        <v>776573</v>
      </c>
      <c r="J19" s="42" t="s">
        <v>40</v>
      </c>
      <c r="K19" s="43">
        <f>SUM(K7:K18)</f>
        <v>53477</v>
      </c>
      <c r="L19" s="41" t="s">
        <v>40</v>
      </c>
      <c r="M19" s="43">
        <f>SUM(M7:M18)</f>
        <v>0</v>
      </c>
      <c r="N19" s="41" t="s">
        <v>40</v>
      </c>
      <c r="O19" s="41" t="s">
        <v>40</v>
      </c>
      <c r="P19" s="43">
        <f>SUM(P7:P18)</f>
        <v>26875879.86</v>
      </c>
      <c r="Q19" s="75"/>
      <c r="U19" s="1">
        <v>3000</v>
      </c>
      <c r="W19" s="1">
        <v>565427.14</v>
      </c>
      <c r="Y19" s="1">
        <v>780</v>
      </c>
    </row>
    <row r="20" ht="30" customHeight="1" spans="1:25">
      <c r="A20" s="7" t="s">
        <v>41</v>
      </c>
      <c r="B20" s="7"/>
      <c r="C20" s="7" t="s">
        <v>42</v>
      </c>
      <c r="D20" s="7"/>
      <c r="E20" s="44">
        <f>P19</f>
        <v>26875879.86</v>
      </c>
      <c r="F20" s="44"/>
      <c r="G20" s="44"/>
      <c r="H20" s="44"/>
      <c r="I20" s="7" t="s">
        <v>43</v>
      </c>
      <c r="J20" s="7"/>
      <c r="K20" s="7"/>
      <c r="L20" s="7" t="s">
        <v>44</v>
      </c>
      <c r="M20" s="44">
        <v>11321887.79</v>
      </c>
      <c r="N20" s="44"/>
      <c r="O20" s="44"/>
      <c r="P20" s="44"/>
      <c r="Q20" s="75"/>
      <c r="W20" s="1">
        <f>W14-W15-W16-W17-W18-W19</f>
        <v>24710144.79</v>
      </c>
      <c r="Y20" s="1">
        <v>3000</v>
      </c>
    </row>
    <row r="21" ht="30" customHeight="1" spans="1:23">
      <c r="A21" s="7"/>
      <c r="B21" s="7"/>
      <c r="C21" s="7" t="s">
        <v>45</v>
      </c>
      <c r="D21" s="7"/>
      <c r="E21" s="45">
        <f>P7</f>
        <v>15553992.07</v>
      </c>
      <c r="F21" s="45"/>
      <c r="G21" s="45"/>
      <c r="H21" s="45"/>
      <c r="I21" s="7"/>
      <c r="J21" s="7"/>
      <c r="K21" s="7"/>
      <c r="L21" s="7" t="s">
        <v>46</v>
      </c>
      <c r="M21" s="71" t="str">
        <f>SUBSTITUTE(SUBSTITUTE(TEXT(INT(M20),"[DBNum2][$-804]G/通用格式元"&amp;IF(INT(M20)=M20,"整",""))&amp;TEXT(MID(M20,FIND(".",M20&amp;".0")+1,1),"[DBNum2][$-804]G/通用格式角")&amp;TEXT(MID(M20,FIND(".",M20&amp;".0")+2,1),"[DBNum2][$-804]G/通用格式分"),"零角","零"),"零分","")</f>
        <v>壹仟壹佰叁拾贰万壹仟捌佰捌拾柒元柒角玖分</v>
      </c>
      <c r="N21" s="71"/>
      <c r="O21" s="71"/>
      <c r="P21" s="71"/>
      <c r="Q21" s="75"/>
      <c r="W21" s="1">
        <v>13388257</v>
      </c>
    </row>
    <row r="22" ht="50.1" customHeight="1" spans="1:23">
      <c r="A22" s="7" t="s">
        <v>47</v>
      </c>
      <c r="B22" s="7"/>
      <c r="C22" s="46" t="s">
        <v>48</v>
      </c>
      <c r="D22" s="47"/>
      <c r="E22" s="47"/>
      <c r="F22" s="47"/>
      <c r="G22" s="47"/>
      <c r="H22" s="48"/>
      <c r="I22" s="7" t="s">
        <v>49</v>
      </c>
      <c r="J22" s="7"/>
      <c r="K22" s="7"/>
      <c r="L22" s="7" t="s">
        <v>50</v>
      </c>
      <c r="M22" s="7"/>
      <c r="N22" s="7"/>
      <c r="O22" s="7"/>
      <c r="P22" s="7"/>
      <c r="Q22" s="75"/>
      <c r="W22" s="1">
        <f>W20-W21</f>
        <v>11321887.79</v>
      </c>
    </row>
    <row r="23" ht="50.1" customHeight="1" spans="1:17">
      <c r="A23" s="7" t="s">
        <v>51</v>
      </c>
      <c r="B23" s="7"/>
      <c r="C23" s="15"/>
      <c r="D23" s="15"/>
      <c r="E23" s="15"/>
      <c r="F23" s="15"/>
      <c r="G23" s="15"/>
      <c r="H23" s="15"/>
      <c r="I23" s="7" t="s">
        <v>52</v>
      </c>
      <c r="J23" s="7"/>
      <c r="K23" s="7"/>
      <c r="L23" s="15"/>
      <c r="M23" s="15"/>
      <c r="N23" s="15"/>
      <c r="O23" s="15"/>
      <c r="P23" s="15"/>
      <c r="Q23" s="75"/>
    </row>
    <row r="24" ht="50.1" customHeight="1" spans="1:17">
      <c r="A24" s="7" t="s">
        <v>53</v>
      </c>
      <c r="B24" s="7"/>
      <c r="C24" s="49"/>
      <c r="D24" s="49"/>
      <c r="E24" s="49"/>
      <c r="F24" s="49"/>
      <c r="G24" s="49"/>
      <c r="H24" s="49"/>
      <c r="I24" s="7" t="s">
        <v>54</v>
      </c>
      <c r="J24" s="7"/>
      <c r="K24" s="7"/>
      <c r="L24" s="49"/>
      <c r="M24" s="49"/>
      <c r="N24" s="49"/>
      <c r="O24" s="49"/>
      <c r="P24" s="49"/>
      <c r="Q24" s="75"/>
    </row>
    <row r="25" ht="50.1" customHeight="1" spans="1:17">
      <c r="A25" s="7" t="s">
        <v>55</v>
      </c>
      <c r="B25" s="7"/>
      <c r="C25" s="49"/>
      <c r="D25" s="49"/>
      <c r="E25" s="49"/>
      <c r="F25" s="49"/>
      <c r="G25" s="49"/>
      <c r="H25" s="49"/>
      <c r="I25" s="7" t="s">
        <v>56</v>
      </c>
      <c r="J25" s="7"/>
      <c r="K25" s="7"/>
      <c r="L25" s="49"/>
      <c r="M25" s="49"/>
      <c r="N25" s="49"/>
      <c r="O25" s="49"/>
      <c r="P25" s="49"/>
      <c r="Q25" s="75"/>
    </row>
    <row r="26" spans="17:17">
      <c r="Q26" s="75"/>
    </row>
    <row r="27" spans="17:17">
      <c r="Q27" s="75"/>
    </row>
    <row r="28" spans="17:17">
      <c r="Q28" s="75"/>
    </row>
    <row r="29" spans="17:17">
      <c r="Q29" s="75"/>
    </row>
    <row r="30" spans="17:17">
      <c r="Q30" s="75"/>
    </row>
    <row r="31" ht="13.5" spans="2:17">
      <c r="B31"/>
      <c r="Q31" s="75"/>
    </row>
    <row r="32" spans="17:17">
      <c r="Q32" s="75"/>
    </row>
    <row r="33" spans="17:17">
      <c r="Q33" s="75"/>
    </row>
    <row r="34" spans="17:17">
      <c r="Q34" s="75"/>
    </row>
    <row r="35" spans="17:17">
      <c r="Q35" s="75"/>
    </row>
  </sheetData>
  <mergeCells count="45">
    <mergeCell ref="A1:P1"/>
    <mergeCell ref="A2:B2"/>
    <mergeCell ref="C2:L2"/>
    <mergeCell ref="A3:B3"/>
    <mergeCell ref="C3:D3"/>
    <mergeCell ref="F3:G3"/>
    <mergeCell ref="I3:M3"/>
    <mergeCell ref="A4:B4"/>
    <mergeCell ref="C4:D4"/>
    <mergeCell ref="F4:G4"/>
    <mergeCell ref="I4:M4"/>
    <mergeCell ref="B5:D5"/>
    <mergeCell ref="E5:F5"/>
    <mergeCell ref="G5:H5"/>
    <mergeCell ref="K5:L5"/>
    <mergeCell ref="M5:N5"/>
    <mergeCell ref="O5:P5"/>
    <mergeCell ref="A19:B19"/>
    <mergeCell ref="C20:D20"/>
    <mergeCell ref="E20:H20"/>
    <mergeCell ref="M20:P20"/>
    <mergeCell ref="C21:D21"/>
    <mergeCell ref="E21:H21"/>
    <mergeCell ref="M21:P21"/>
    <mergeCell ref="A22:B22"/>
    <mergeCell ref="C22:H22"/>
    <mergeCell ref="I22:K22"/>
    <mergeCell ref="L22:P22"/>
    <mergeCell ref="A23:B23"/>
    <mergeCell ref="C23:H23"/>
    <mergeCell ref="I23:K23"/>
    <mergeCell ref="L23:P23"/>
    <mergeCell ref="A24:B24"/>
    <mergeCell ref="C24:H24"/>
    <mergeCell ref="I24:K24"/>
    <mergeCell ref="L24:P24"/>
    <mergeCell ref="A25:B25"/>
    <mergeCell ref="C25:H25"/>
    <mergeCell ref="I25:K25"/>
    <mergeCell ref="L25:P25"/>
    <mergeCell ref="A5:A6"/>
    <mergeCell ref="H3:H4"/>
    <mergeCell ref="A20:B21"/>
    <mergeCell ref="A10:P11"/>
    <mergeCell ref="I20:K21"/>
  </mergeCells>
  <printOptions horizontalCentered="1" verticalCentered="1"/>
  <pageMargins left="0" right="0" top="0" bottom="0" header="0" footer="0"/>
  <pageSetup paperSize="9" scale="90"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R33"/>
  <sheetViews>
    <sheetView topLeftCell="A4" workbookViewId="0">
      <selection activeCell="Q17" sqref="Q17"/>
    </sheetView>
  </sheetViews>
  <sheetFormatPr defaultColWidth="9" defaultRowHeight="11.25"/>
  <cols>
    <col min="1" max="1" width="2.25" style="1" customWidth="1"/>
    <col min="2" max="2" width="6.13333333333333" style="4" customWidth="1"/>
    <col min="3" max="3" width="3.63333333333333" style="1" customWidth="1"/>
    <col min="4" max="4" width="10.3833333333333" style="5" customWidth="1"/>
    <col min="5" max="5" width="6.88333333333333" style="4" customWidth="1"/>
    <col min="6" max="6" width="10.6333333333333" style="5" customWidth="1"/>
    <col min="7" max="7" width="4.13333333333333" style="1" customWidth="1"/>
    <col min="8" max="8" width="8.88333333333333" style="5" customWidth="1"/>
    <col min="9" max="9" width="9.66666666666667" style="1" customWidth="1"/>
    <col min="10" max="10" width="6.88333333333333" style="1" customWidth="1"/>
    <col min="11" max="11" width="7.5" style="5" customWidth="1"/>
    <col min="12" max="12" width="4.88333333333333" style="1" customWidth="1"/>
    <col min="13" max="13" width="10.75" style="1" customWidth="1"/>
    <col min="14" max="14" width="5.63333333333333" style="1" customWidth="1"/>
    <col min="15" max="15" width="5.5" style="1" customWidth="1"/>
    <col min="16" max="16" width="11.25" style="5" customWidth="1"/>
    <col min="17" max="17" width="16.25" style="5" customWidth="1"/>
    <col min="18" max="16384" width="9" style="1"/>
  </cols>
  <sheetData>
    <row r="1" ht="24.95" customHeight="1" spans="1:17">
      <c r="A1" s="6" t="s">
        <v>0</v>
      </c>
      <c r="B1" s="6"/>
      <c r="C1" s="6"/>
      <c r="D1" s="6"/>
      <c r="E1" s="6"/>
      <c r="F1" s="6"/>
      <c r="G1" s="6"/>
      <c r="H1" s="6"/>
      <c r="I1" s="6"/>
      <c r="J1" s="6"/>
      <c r="K1" s="6"/>
      <c r="L1" s="6"/>
      <c r="M1" s="6"/>
      <c r="N1" s="6"/>
      <c r="O1" s="6"/>
      <c r="P1" s="6"/>
      <c r="Q1" s="72"/>
    </row>
    <row r="2" ht="33" customHeight="1" spans="1:17">
      <c r="A2" s="7" t="s">
        <v>1</v>
      </c>
      <c r="B2" s="7"/>
      <c r="C2" s="8" t="s">
        <v>2</v>
      </c>
      <c r="D2" s="8"/>
      <c r="E2" s="8"/>
      <c r="F2" s="8"/>
      <c r="G2" s="8"/>
      <c r="H2" s="8"/>
      <c r="I2" s="8"/>
      <c r="J2" s="8"/>
      <c r="K2" s="8"/>
      <c r="L2" s="8"/>
      <c r="M2" s="50" t="s">
        <v>3</v>
      </c>
      <c r="N2" s="51">
        <v>9307</v>
      </c>
      <c r="O2" s="52" t="s">
        <v>4</v>
      </c>
      <c r="P2" s="53" t="s">
        <v>5</v>
      </c>
      <c r="Q2"/>
    </row>
    <row r="3" ht="36" customHeight="1" spans="1:17">
      <c r="A3" s="7" t="s">
        <v>6</v>
      </c>
      <c r="B3" s="7"/>
      <c r="C3" s="9">
        <v>38500000</v>
      </c>
      <c r="D3" s="9"/>
      <c r="E3" s="10" t="s">
        <v>7</v>
      </c>
      <c r="F3" s="11" t="s">
        <v>8</v>
      </c>
      <c r="G3" s="11"/>
      <c r="H3" s="12" t="s">
        <v>9</v>
      </c>
      <c r="I3" s="54" t="s">
        <v>10</v>
      </c>
      <c r="J3" s="55"/>
      <c r="K3" s="55"/>
      <c r="L3" s="55"/>
      <c r="M3" s="55"/>
      <c r="N3" s="56" t="s">
        <v>11</v>
      </c>
      <c r="O3" s="7" t="s">
        <v>12</v>
      </c>
      <c r="P3" s="57" t="s">
        <v>13</v>
      </c>
      <c r="Q3" s="73"/>
    </row>
    <row r="4" ht="27.75" customHeight="1" spans="1:18">
      <c r="A4" s="7" t="s">
        <v>14</v>
      </c>
      <c r="B4" s="7"/>
      <c r="C4" s="79"/>
      <c r="D4" s="79"/>
      <c r="E4" s="10" t="s">
        <v>15</v>
      </c>
      <c r="F4" s="11"/>
      <c r="G4" s="11"/>
      <c r="H4" s="13"/>
      <c r="I4" s="58"/>
      <c r="J4" s="59"/>
      <c r="K4" s="59"/>
      <c r="L4" s="59"/>
      <c r="M4" s="59"/>
      <c r="N4" s="56" t="s">
        <v>16</v>
      </c>
      <c r="O4" s="10" t="s">
        <v>17</v>
      </c>
      <c r="P4" s="60" t="s">
        <v>18</v>
      </c>
      <c r="Q4" s="74"/>
      <c r="R4"/>
    </row>
    <row r="5" ht="18.75" customHeight="1" spans="1:17">
      <c r="A5" s="7" t="s">
        <v>19</v>
      </c>
      <c r="B5" s="7" t="s">
        <v>20</v>
      </c>
      <c r="C5" s="7"/>
      <c r="D5" s="7"/>
      <c r="E5" s="7" t="s">
        <v>21</v>
      </c>
      <c r="F5" s="7"/>
      <c r="G5" s="7" t="s">
        <v>22</v>
      </c>
      <c r="H5" s="7"/>
      <c r="I5" s="7" t="s">
        <v>23</v>
      </c>
      <c r="J5" s="7" t="s">
        <v>24</v>
      </c>
      <c r="K5" s="7" t="s">
        <v>25</v>
      </c>
      <c r="L5" s="7"/>
      <c r="M5" s="7" t="s">
        <v>26</v>
      </c>
      <c r="N5" s="7"/>
      <c r="O5" s="10" t="s">
        <v>27</v>
      </c>
      <c r="P5" s="10"/>
      <c r="Q5" s="75"/>
    </row>
    <row r="6" ht="21" customHeight="1" spans="1:17">
      <c r="A6" s="7"/>
      <c r="B6" s="14" t="s">
        <v>28</v>
      </c>
      <c r="C6" s="7" t="s">
        <v>29</v>
      </c>
      <c r="D6" s="10" t="s">
        <v>30</v>
      </c>
      <c r="E6" s="14" t="s">
        <v>28</v>
      </c>
      <c r="F6" s="10" t="s">
        <v>30</v>
      </c>
      <c r="G6" s="7" t="s">
        <v>31</v>
      </c>
      <c r="H6" s="10" t="s">
        <v>30</v>
      </c>
      <c r="I6" s="53" t="s">
        <v>30</v>
      </c>
      <c r="J6" s="53"/>
      <c r="K6" s="10" t="s">
        <v>30</v>
      </c>
      <c r="L6" s="7" t="s">
        <v>24</v>
      </c>
      <c r="M6" s="7" t="s">
        <v>30</v>
      </c>
      <c r="N6" s="7" t="s">
        <v>24</v>
      </c>
      <c r="O6" s="10" t="s">
        <v>32</v>
      </c>
      <c r="P6" s="10" t="s">
        <v>30</v>
      </c>
      <c r="Q6" s="75"/>
    </row>
    <row r="7" s="2" customFormat="1" ht="27.95" customHeight="1" spans="1:17">
      <c r="A7" s="15">
        <v>1</v>
      </c>
      <c r="B7" s="16">
        <v>43273</v>
      </c>
      <c r="C7" s="17" t="s">
        <v>33</v>
      </c>
      <c r="D7" s="18">
        <v>28271357</v>
      </c>
      <c r="E7" s="16">
        <v>43273</v>
      </c>
      <c r="F7" s="18">
        <v>28271357</v>
      </c>
      <c r="G7" s="19">
        <v>0.02</v>
      </c>
      <c r="H7" s="20">
        <f>D7*G7</f>
        <v>565427.14</v>
      </c>
      <c r="I7" s="61">
        <v>365353</v>
      </c>
      <c r="J7" s="62" t="s">
        <v>34</v>
      </c>
      <c r="K7" s="18">
        <v>53477</v>
      </c>
      <c r="L7" s="63"/>
      <c r="M7" s="64"/>
      <c r="N7" s="15"/>
      <c r="O7" s="65" t="s">
        <v>35</v>
      </c>
      <c r="P7" s="66">
        <v>15553992.07</v>
      </c>
      <c r="Q7" s="75"/>
    </row>
    <row r="8" s="2" customFormat="1" ht="27.95" customHeight="1" spans="1:17">
      <c r="A8" s="15"/>
      <c r="B8" s="16"/>
      <c r="C8" s="17"/>
      <c r="D8" s="21"/>
      <c r="E8" s="16"/>
      <c r="F8" s="22"/>
      <c r="G8" s="19"/>
      <c r="H8" s="23"/>
      <c r="I8" s="61">
        <v>411220</v>
      </c>
      <c r="J8" s="67" t="s">
        <v>36</v>
      </c>
      <c r="K8" s="65"/>
      <c r="L8" s="65"/>
      <c r="M8" s="65"/>
      <c r="N8" s="65"/>
      <c r="O8" s="65" t="s">
        <v>37</v>
      </c>
      <c r="P8" s="66">
        <v>11321887.79</v>
      </c>
      <c r="Q8" s="75"/>
    </row>
    <row r="9" s="80" customFormat="1" ht="20.1" customHeight="1" spans="1:17">
      <c r="A9" s="81" t="s">
        <v>38</v>
      </c>
      <c r="B9" s="82"/>
      <c r="C9" s="82"/>
      <c r="D9" s="82"/>
      <c r="E9" s="82"/>
      <c r="F9" s="82"/>
      <c r="G9" s="82"/>
      <c r="H9" s="82"/>
      <c r="I9" s="82"/>
      <c r="J9" s="82"/>
      <c r="K9" s="82"/>
      <c r="L9" s="82"/>
      <c r="M9" s="82"/>
      <c r="N9" s="82"/>
      <c r="O9" s="82"/>
      <c r="P9" s="85"/>
      <c r="Q9" s="75"/>
    </row>
    <row r="10" s="80" customFormat="1" ht="144" customHeight="1" spans="1:17">
      <c r="A10" s="83"/>
      <c r="B10" s="84"/>
      <c r="C10" s="84"/>
      <c r="D10" s="84"/>
      <c r="E10" s="84"/>
      <c r="F10" s="84"/>
      <c r="G10" s="84"/>
      <c r="H10" s="84"/>
      <c r="I10" s="84"/>
      <c r="J10" s="84"/>
      <c r="K10" s="84"/>
      <c r="L10" s="84"/>
      <c r="M10" s="84"/>
      <c r="N10" s="84"/>
      <c r="O10" s="84"/>
      <c r="P10" s="86"/>
      <c r="Q10" s="75"/>
    </row>
    <row r="11" s="3" customFormat="1" ht="45" customHeight="1" spans="1:17">
      <c r="A11" s="32">
        <v>2</v>
      </c>
      <c r="B11" s="33">
        <v>43349</v>
      </c>
      <c r="C11" s="34" t="s">
        <v>33</v>
      </c>
      <c r="D11" s="35">
        <v>2087471</v>
      </c>
      <c r="E11" s="36"/>
      <c r="F11" s="37"/>
      <c r="G11" s="40">
        <v>0.02</v>
      </c>
      <c r="H11" s="39">
        <v>41800</v>
      </c>
      <c r="I11" s="39">
        <v>-17306</v>
      </c>
      <c r="J11" s="87" t="s">
        <v>57</v>
      </c>
      <c r="K11" s="69">
        <v>500</v>
      </c>
      <c r="L11" s="70" t="s">
        <v>58</v>
      </c>
      <c r="M11" s="69">
        <v>0</v>
      </c>
      <c r="N11" s="88"/>
      <c r="O11" s="70" t="s">
        <v>59</v>
      </c>
      <c r="P11" s="39">
        <f>D11-H11-I11-K11-M11-I12</f>
        <v>2003023</v>
      </c>
      <c r="Q11" s="76"/>
    </row>
    <row r="12" s="3" customFormat="1" ht="20.1" customHeight="1" spans="1:17">
      <c r="A12" s="32"/>
      <c r="B12" s="33"/>
      <c r="C12" s="34"/>
      <c r="D12" s="35"/>
      <c r="E12" s="36"/>
      <c r="F12" s="37"/>
      <c r="G12" s="40"/>
      <c r="H12" s="39"/>
      <c r="I12" s="39">
        <v>59454</v>
      </c>
      <c r="J12" s="89" t="s">
        <v>36</v>
      </c>
      <c r="K12" s="69"/>
      <c r="L12" s="70"/>
      <c r="M12" s="69"/>
      <c r="N12" s="88"/>
      <c r="O12" s="70"/>
      <c r="P12" s="39"/>
      <c r="Q12" s="77"/>
    </row>
    <row r="13" ht="20.1" customHeight="1" spans="1:17">
      <c r="A13" s="24"/>
      <c r="B13" s="25"/>
      <c r="C13" s="26"/>
      <c r="D13" s="27"/>
      <c r="E13" s="28"/>
      <c r="F13" s="29"/>
      <c r="G13" s="30"/>
      <c r="H13" s="20"/>
      <c r="I13" s="20"/>
      <c r="J13" s="20"/>
      <c r="K13" s="18"/>
      <c r="L13" s="9"/>
      <c r="M13" s="18"/>
      <c r="N13" s="9"/>
      <c r="O13" s="9"/>
      <c r="P13" s="20"/>
      <c r="Q13" s="75"/>
    </row>
    <row r="14" ht="20.1" customHeight="1" spans="1:17">
      <c r="A14" s="24"/>
      <c r="B14" s="25"/>
      <c r="C14" s="26"/>
      <c r="D14" s="27"/>
      <c r="E14" s="28"/>
      <c r="F14" s="29"/>
      <c r="G14" s="30"/>
      <c r="H14" s="20"/>
      <c r="I14" s="20"/>
      <c r="J14" s="20"/>
      <c r="K14" s="18"/>
      <c r="L14" s="9"/>
      <c r="M14" s="18"/>
      <c r="N14" s="9"/>
      <c r="O14" s="9"/>
      <c r="P14" s="20"/>
      <c r="Q14" s="75"/>
    </row>
    <row r="15" ht="20.1" customHeight="1" spans="1:17">
      <c r="A15" s="24"/>
      <c r="B15" s="25"/>
      <c r="C15" s="26"/>
      <c r="D15" s="27"/>
      <c r="E15" s="28"/>
      <c r="F15" s="29"/>
      <c r="G15" s="30"/>
      <c r="H15" s="20"/>
      <c r="I15" s="20"/>
      <c r="J15" s="20"/>
      <c r="K15" s="18"/>
      <c r="L15" s="9"/>
      <c r="M15" s="18"/>
      <c r="N15" s="9"/>
      <c r="O15" s="9"/>
      <c r="P15" s="20"/>
      <c r="Q15" s="75"/>
    </row>
    <row r="16" ht="20.1" customHeight="1" spans="1:17">
      <c r="A16" s="24"/>
      <c r="B16" s="25"/>
      <c r="C16" s="26"/>
      <c r="D16" s="27"/>
      <c r="E16" s="28"/>
      <c r="F16" s="29"/>
      <c r="G16" s="30"/>
      <c r="H16" s="20"/>
      <c r="I16" s="20"/>
      <c r="J16" s="20"/>
      <c r="K16" s="18"/>
      <c r="L16" s="9"/>
      <c r="M16" s="18"/>
      <c r="N16" s="9"/>
      <c r="O16" s="9"/>
      <c r="P16" s="20"/>
      <c r="Q16" s="75"/>
    </row>
    <row r="17" ht="30" customHeight="1" spans="1:17">
      <c r="A17" s="7" t="s">
        <v>39</v>
      </c>
      <c r="B17" s="7"/>
      <c r="C17" s="41" t="s">
        <v>40</v>
      </c>
      <c r="D17" s="42">
        <f>SUM(D7:D16)</f>
        <v>30358828</v>
      </c>
      <c r="E17" s="41" t="s">
        <v>40</v>
      </c>
      <c r="F17" s="43">
        <f>SUM(F7:F16)</f>
        <v>28271357</v>
      </c>
      <c r="G17" s="41" t="s">
        <v>40</v>
      </c>
      <c r="H17" s="43">
        <f>SUM(H7:H16)</f>
        <v>607227.14</v>
      </c>
      <c r="I17" s="43">
        <f>SUM(I7:I16)</f>
        <v>818721</v>
      </c>
      <c r="J17" s="42" t="s">
        <v>40</v>
      </c>
      <c r="K17" s="43">
        <f>SUM(K7:K16)</f>
        <v>53977</v>
      </c>
      <c r="L17" s="41" t="s">
        <v>40</v>
      </c>
      <c r="M17" s="43">
        <f>SUM(M7:M16)</f>
        <v>0</v>
      </c>
      <c r="N17" s="41" t="s">
        <v>40</v>
      </c>
      <c r="O17" s="41" t="s">
        <v>40</v>
      </c>
      <c r="P17" s="43">
        <f>SUM(P7:P16)</f>
        <v>28878902.86</v>
      </c>
      <c r="Q17" s="75"/>
    </row>
    <row r="18" ht="30" customHeight="1" spans="1:17">
      <c r="A18" s="7" t="s">
        <v>41</v>
      </c>
      <c r="B18" s="7"/>
      <c r="C18" s="7" t="s">
        <v>42</v>
      </c>
      <c r="D18" s="7"/>
      <c r="E18" s="44">
        <f>P11</f>
        <v>2003023</v>
      </c>
      <c r="F18" s="44"/>
      <c r="G18" s="44"/>
      <c r="H18" s="44"/>
      <c r="I18" s="7" t="s">
        <v>43</v>
      </c>
      <c r="J18" s="7"/>
      <c r="K18" s="7"/>
      <c r="L18" s="7" t="s">
        <v>44</v>
      </c>
      <c r="M18" s="44">
        <f>E18-E19</f>
        <v>2003023</v>
      </c>
      <c r="N18" s="44"/>
      <c r="O18" s="44"/>
      <c r="P18" s="44"/>
      <c r="Q18" s="75"/>
    </row>
    <row r="19" ht="30" customHeight="1" spans="1:17">
      <c r="A19" s="7"/>
      <c r="B19" s="7"/>
      <c r="C19" s="7" t="s">
        <v>45</v>
      </c>
      <c r="D19" s="7"/>
      <c r="E19" s="45">
        <v>0</v>
      </c>
      <c r="F19" s="45"/>
      <c r="G19" s="45"/>
      <c r="H19" s="45"/>
      <c r="I19" s="7"/>
      <c r="J19" s="7"/>
      <c r="K19" s="7"/>
      <c r="L19" s="7" t="s">
        <v>46</v>
      </c>
      <c r="M19" s="71" t="str">
        <f>SUBSTITUTE(SUBSTITUTE(TEXT(INT(M18),"[DBNum2][$-804]G/通用格式元"&amp;IF(INT(M18)=M18,"整",""))&amp;TEXT(MID(M18,FIND(".",M18&amp;".0")+1,1),"[DBNum2][$-804]G/通用格式角")&amp;TEXT(MID(M18,FIND(".",M18&amp;".0")+2,1),"[DBNum2][$-804]G/通用格式分"),"零角","零"),"零分","")</f>
        <v>贰佰万叁仟零贰拾叁元整</v>
      </c>
      <c r="N19" s="71"/>
      <c r="O19" s="71"/>
      <c r="P19" s="71"/>
      <c r="Q19" s="75"/>
    </row>
    <row r="20" ht="50.1" customHeight="1" spans="1:17">
      <c r="A20" s="7" t="s">
        <v>47</v>
      </c>
      <c r="B20" s="7"/>
      <c r="C20" s="46" t="s">
        <v>48</v>
      </c>
      <c r="D20" s="47"/>
      <c r="E20" s="47"/>
      <c r="F20" s="47"/>
      <c r="G20" s="47"/>
      <c r="H20" s="48"/>
      <c r="I20" s="7" t="s">
        <v>49</v>
      </c>
      <c r="J20" s="7"/>
      <c r="K20" s="7"/>
      <c r="L20" s="7" t="s">
        <v>50</v>
      </c>
      <c r="M20" s="7"/>
      <c r="N20" s="7"/>
      <c r="O20" s="7"/>
      <c r="P20" s="7"/>
      <c r="Q20" s="75"/>
    </row>
    <row r="21" ht="50.1" customHeight="1" spans="1:17">
      <c r="A21" s="7" t="s">
        <v>51</v>
      </c>
      <c r="B21" s="7"/>
      <c r="C21" s="15"/>
      <c r="D21" s="15"/>
      <c r="E21" s="15"/>
      <c r="F21" s="15"/>
      <c r="G21" s="15"/>
      <c r="H21" s="15"/>
      <c r="I21" s="7" t="s">
        <v>52</v>
      </c>
      <c r="J21" s="7"/>
      <c r="K21" s="7"/>
      <c r="L21" s="15"/>
      <c r="M21" s="15"/>
      <c r="N21" s="15"/>
      <c r="O21" s="15"/>
      <c r="P21" s="15"/>
      <c r="Q21" s="75"/>
    </row>
    <row r="22" ht="50.1" customHeight="1" spans="1:17">
      <c r="A22" s="7" t="s">
        <v>53</v>
      </c>
      <c r="B22" s="7"/>
      <c r="C22" s="49"/>
      <c r="D22" s="49"/>
      <c r="E22" s="49"/>
      <c r="F22" s="49"/>
      <c r="G22" s="49"/>
      <c r="H22" s="49"/>
      <c r="I22" s="7" t="s">
        <v>54</v>
      </c>
      <c r="J22" s="7"/>
      <c r="K22" s="7"/>
      <c r="L22" s="49"/>
      <c r="M22" s="49"/>
      <c r="N22" s="49"/>
      <c r="O22" s="49"/>
      <c r="P22" s="49"/>
      <c r="Q22" s="75"/>
    </row>
    <row r="23" ht="50.1" customHeight="1" spans="1:17">
      <c r="A23" s="7" t="s">
        <v>55</v>
      </c>
      <c r="B23" s="7"/>
      <c r="C23" s="49"/>
      <c r="D23" s="49"/>
      <c r="E23" s="49"/>
      <c r="F23" s="49"/>
      <c r="G23" s="49"/>
      <c r="H23" s="49"/>
      <c r="I23" s="7" t="s">
        <v>56</v>
      </c>
      <c r="J23" s="7"/>
      <c r="K23" s="7"/>
      <c r="L23" s="49"/>
      <c r="M23" s="49"/>
      <c r="N23" s="49"/>
      <c r="O23" s="49"/>
      <c r="P23" s="49"/>
      <c r="Q23" s="75"/>
    </row>
    <row r="24" spans="17:17">
      <c r="Q24" s="75"/>
    </row>
    <row r="25" spans="17:17">
      <c r="Q25" s="75"/>
    </row>
    <row r="26" spans="17:17">
      <c r="Q26" s="75"/>
    </row>
    <row r="27" spans="17:17">
      <c r="Q27" s="75"/>
    </row>
    <row r="28" spans="17:17">
      <c r="Q28" s="75"/>
    </row>
    <row r="29" ht="13.5" spans="2:17">
      <c r="B29"/>
      <c r="Q29" s="75"/>
    </row>
    <row r="30" spans="17:17">
      <c r="Q30" s="75"/>
    </row>
    <row r="31" spans="17:17">
      <c r="Q31" s="75"/>
    </row>
    <row r="32" spans="17:17">
      <c r="Q32" s="75"/>
    </row>
    <row r="33" ht="13.5" spans="4:17">
      <c r="D33"/>
      <c r="Q33" s="75"/>
    </row>
  </sheetData>
  <mergeCells count="45">
    <mergeCell ref="A1:P1"/>
    <mergeCell ref="A2:B2"/>
    <mergeCell ref="C2:L2"/>
    <mergeCell ref="A3:B3"/>
    <mergeCell ref="C3:D3"/>
    <mergeCell ref="F3:G3"/>
    <mergeCell ref="I3:M3"/>
    <mergeCell ref="A4:B4"/>
    <mergeCell ref="C4:D4"/>
    <mergeCell ref="F4:G4"/>
    <mergeCell ref="I4:M4"/>
    <mergeCell ref="B5:D5"/>
    <mergeCell ref="E5:F5"/>
    <mergeCell ref="G5:H5"/>
    <mergeCell ref="K5:L5"/>
    <mergeCell ref="M5:N5"/>
    <mergeCell ref="O5:P5"/>
    <mergeCell ref="A17:B17"/>
    <mergeCell ref="C18:D18"/>
    <mergeCell ref="E18:H18"/>
    <mergeCell ref="M18:P18"/>
    <mergeCell ref="C19:D19"/>
    <mergeCell ref="E19:H19"/>
    <mergeCell ref="M19:P19"/>
    <mergeCell ref="A20:B20"/>
    <mergeCell ref="C20:H20"/>
    <mergeCell ref="I20:K20"/>
    <mergeCell ref="L20:P20"/>
    <mergeCell ref="A21:B21"/>
    <mergeCell ref="C21:H21"/>
    <mergeCell ref="I21:K21"/>
    <mergeCell ref="L21:P21"/>
    <mergeCell ref="A22:B22"/>
    <mergeCell ref="C22:H22"/>
    <mergeCell ref="I22:K22"/>
    <mergeCell ref="L22:P22"/>
    <mergeCell ref="A23:B23"/>
    <mergeCell ref="C23:H23"/>
    <mergeCell ref="I23:K23"/>
    <mergeCell ref="L23:P23"/>
    <mergeCell ref="A5:A6"/>
    <mergeCell ref="H3:H4"/>
    <mergeCell ref="A9:P10"/>
    <mergeCell ref="A18:B19"/>
    <mergeCell ref="I18:K19"/>
  </mergeCells>
  <printOptions horizontalCentered="1" verticalCentered="1"/>
  <pageMargins left="0" right="0" top="0" bottom="0" header="0" footer="0"/>
  <pageSetup paperSize="9" scale="90"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7"/>
  <sheetViews>
    <sheetView view="pageBreakPreview" zoomScaleNormal="100" workbookViewId="0">
      <selection activeCell="N16" sqref="N16"/>
    </sheetView>
  </sheetViews>
  <sheetFormatPr defaultColWidth="9" defaultRowHeight="11.25"/>
  <cols>
    <col min="1" max="1" width="2.25" style="1" customWidth="1"/>
    <col min="2" max="2" width="6.13333333333333" style="4" customWidth="1"/>
    <col min="3" max="3" width="3.63333333333333" style="1" customWidth="1"/>
    <col min="4" max="4" width="10.3833333333333" style="5" customWidth="1"/>
    <col min="5" max="5" width="6.88333333333333" style="4" customWidth="1"/>
    <col min="6" max="6" width="10.6333333333333" style="5" customWidth="1"/>
    <col min="7" max="7" width="4.13333333333333" style="1" customWidth="1"/>
    <col min="8" max="8" width="8.88333333333333" style="5" customWidth="1"/>
    <col min="9" max="9" width="9.66666666666667" style="1" customWidth="1"/>
    <col min="10" max="10" width="6.88333333333333" style="1" customWidth="1"/>
    <col min="11" max="11" width="7.5" style="5" customWidth="1"/>
    <col min="12" max="12" width="4.88333333333333" style="1" customWidth="1"/>
    <col min="13" max="13" width="10.75" style="1" customWidth="1"/>
    <col min="14" max="14" width="5.63333333333333" style="1" customWidth="1"/>
    <col min="15" max="15" width="5.5" style="1" customWidth="1"/>
    <col min="16" max="16" width="11.25" style="5" customWidth="1"/>
    <col min="17" max="17" width="16.25" style="5" customWidth="1"/>
    <col min="18" max="16384" width="9" style="1"/>
  </cols>
  <sheetData>
    <row r="1" s="1" customFormat="1" ht="24.95" customHeight="1" spans="1:17">
      <c r="A1" s="6" t="s">
        <v>0</v>
      </c>
      <c r="B1" s="6"/>
      <c r="C1" s="6"/>
      <c r="D1" s="6"/>
      <c r="E1" s="6"/>
      <c r="F1" s="6"/>
      <c r="G1" s="6"/>
      <c r="H1" s="6"/>
      <c r="I1" s="6"/>
      <c r="J1" s="6"/>
      <c r="K1" s="6"/>
      <c r="L1" s="6"/>
      <c r="M1" s="6"/>
      <c r="N1" s="6"/>
      <c r="O1" s="6"/>
      <c r="P1" s="6"/>
      <c r="Q1" s="72"/>
    </row>
    <row r="2" s="1" customFormat="1" ht="33" customHeight="1" spans="1:17">
      <c r="A2" s="7" t="s">
        <v>1</v>
      </c>
      <c r="B2" s="7"/>
      <c r="C2" s="8" t="s">
        <v>2</v>
      </c>
      <c r="D2" s="8"/>
      <c r="E2" s="8"/>
      <c r="F2" s="8"/>
      <c r="G2" s="8"/>
      <c r="H2" s="8"/>
      <c r="I2" s="8"/>
      <c r="J2" s="8"/>
      <c r="K2" s="8"/>
      <c r="L2" s="8"/>
      <c r="M2" s="50" t="s">
        <v>3</v>
      </c>
      <c r="N2" s="51">
        <v>9307</v>
      </c>
      <c r="O2" s="52" t="s">
        <v>4</v>
      </c>
      <c r="P2" s="53" t="s">
        <v>5</v>
      </c>
      <c r="Q2"/>
    </row>
    <row r="3" s="1" customFormat="1" ht="36" customHeight="1" spans="1:17">
      <c r="A3" s="7" t="s">
        <v>6</v>
      </c>
      <c r="B3" s="7"/>
      <c r="C3" s="9">
        <v>38500000</v>
      </c>
      <c r="D3" s="9"/>
      <c r="E3" s="10" t="s">
        <v>7</v>
      </c>
      <c r="F3" s="11" t="s">
        <v>8</v>
      </c>
      <c r="G3" s="11"/>
      <c r="H3" s="12" t="s">
        <v>9</v>
      </c>
      <c r="I3" s="54" t="s">
        <v>10</v>
      </c>
      <c r="J3" s="55"/>
      <c r="K3" s="55"/>
      <c r="L3" s="55"/>
      <c r="M3" s="55"/>
      <c r="N3" s="56" t="s">
        <v>11</v>
      </c>
      <c r="O3" s="7" t="s">
        <v>12</v>
      </c>
      <c r="P3" s="57" t="s">
        <v>13</v>
      </c>
      <c r="Q3" s="73"/>
    </row>
    <row r="4" s="1" customFormat="1" ht="27.75" customHeight="1" spans="1:18">
      <c r="A4" s="7" t="s">
        <v>14</v>
      </c>
      <c r="B4" s="7"/>
      <c r="C4" s="79"/>
      <c r="D4" s="79"/>
      <c r="E4" s="10" t="s">
        <v>15</v>
      </c>
      <c r="F4" s="11"/>
      <c r="G4" s="11"/>
      <c r="H4" s="13"/>
      <c r="I4" s="58"/>
      <c r="J4" s="59"/>
      <c r="K4" s="59"/>
      <c r="L4" s="59"/>
      <c r="M4" s="59"/>
      <c r="N4" s="56" t="s">
        <v>16</v>
      </c>
      <c r="O4" s="10" t="s">
        <v>17</v>
      </c>
      <c r="P4" s="60" t="s">
        <v>18</v>
      </c>
      <c r="Q4" s="74"/>
      <c r="R4"/>
    </row>
    <row r="5" s="1" customFormat="1" ht="18.75" customHeight="1" spans="1:17">
      <c r="A5" s="7" t="s">
        <v>19</v>
      </c>
      <c r="B5" s="7" t="s">
        <v>20</v>
      </c>
      <c r="C5" s="7"/>
      <c r="D5" s="7"/>
      <c r="E5" s="7" t="s">
        <v>21</v>
      </c>
      <c r="F5" s="7"/>
      <c r="G5" s="7" t="s">
        <v>22</v>
      </c>
      <c r="H5" s="7"/>
      <c r="I5" s="7" t="s">
        <v>23</v>
      </c>
      <c r="J5" s="7" t="s">
        <v>24</v>
      </c>
      <c r="K5" s="7" t="s">
        <v>25</v>
      </c>
      <c r="L5" s="7"/>
      <c r="M5" s="7" t="s">
        <v>26</v>
      </c>
      <c r="N5" s="7"/>
      <c r="O5" s="10" t="s">
        <v>27</v>
      </c>
      <c r="P5" s="10"/>
      <c r="Q5" s="75"/>
    </row>
    <row r="6" s="1" customFormat="1" ht="21" customHeight="1" spans="1:17">
      <c r="A6" s="7"/>
      <c r="B6" s="14" t="s">
        <v>28</v>
      </c>
      <c r="C6" s="7" t="s">
        <v>29</v>
      </c>
      <c r="D6" s="10" t="s">
        <v>30</v>
      </c>
      <c r="E6" s="14" t="s">
        <v>28</v>
      </c>
      <c r="F6" s="10" t="s">
        <v>30</v>
      </c>
      <c r="G6" s="7" t="s">
        <v>31</v>
      </c>
      <c r="H6" s="10" t="s">
        <v>30</v>
      </c>
      <c r="I6" s="53" t="s">
        <v>30</v>
      </c>
      <c r="J6" s="53"/>
      <c r="K6" s="10" t="s">
        <v>30</v>
      </c>
      <c r="L6" s="7" t="s">
        <v>24</v>
      </c>
      <c r="M6" s="7" t="s">
        <v>30</v>
      </c>
      <c r="N6" s="7" t="s">
        <v>24</v>
      </c>
      <c r="O6" s="10" t="s">
        <v>32</v>
      </c>
      <c r="P6" s="10" t="s">
        <v>30</v>
      </c>
      <c r="Q6" s="75"/>
    </row>
    <row r="7" s="2" customFormat="1" ht="27.95" customHeight="1" spans="1:17">
      <c r="A7" s="15">
        <v>1</v>
      </c>
      <c r="B7" s="16">
        <v>43273</v>
      </c>
      <c r="C7" s="17" t="s">
        <v>33</v>
      </c>
      <c r="D7" s="18">
        <v>28271357</v>
      </c>
      <c r="E7" s="16">
        <v>43273</v>
      </c>
      <c r="F7" s="18">
        <v>28271357</v>
      </c>
      <c r="G7" s="19">
        <v>0.02</v>
      </c>
      <c r="H7" s="20">
        <f>D7*G7</f>
        <v>565427.14</v>
      </c>
      <c r="I7" s="61">
        <v>365353</v>
      </c>
      <c r="J7" s="62" t="s">
        <v>34</v>
      </c>
      <c r="K7" s="18">
        <v>53477</v>
      </c>
      <c r="L7" s="63"/>
      <c r="M7" s="64"/>
      <c r="N7" s="15"/>
      <c r="O7" s="65" t="s">
        <v>35</v>
      </c>
      <c r="P7" s="66">
        <v>15553992.07</v>
      </c>
      <c r="Q7" s="75"/>
    </row>
    <row r="8" s="2" customFormat="1" ht="27.95" customHeight="1" spans="1:17">
      <c r="A8" s="15"/>
      <c r="B8" s="16"/>
      <c r="C8" s="17"/>
      <c r="D8" s="21"/>
      <c r="E8" s="16"/>
      <c r="F8" s="22"/>
      <c r="G8" s="19"/>
      <c r="H8" s="23"/>
      <c r="I8" s="61">
        <v>411220</v>
      </c>
      <c r="J8" s="67" t="s">
        <v>36</v>
      </c>
      <c r="K8" s="65"/>
      <c r="L8" s="65"/>
      <c r="M8" s="65"/>
      <c r="N8" s="65"/>
      <c r="O8" s="65" t="s">
        <v>37</v>
      </c>
      <c r="P8" s="66">
        <v>11321887.79</v>
      </c>
      <c r="Q8" s="75"/>
    </row>
    <row r="9" s="3" customFormat="1" ht="45" customHeight="1" spans="1:17">
      <c r="A9" s="24">
        <v>2</v>
      </c>
      <c r="B9" s="25">
        <v>43349</v>
      </c>
      <c r="C9" s="26" t="s">
        <v>33</v>
      </c>
      <c r="D9" s="27">
        <v>2087471</v>
      </c>
      <c r="E9" s="28"/>
      <c r="F9" s="29">
        <v>4087471</v>
      </c>
      <c r="G9" s="30">
        <v>0.02</v>
      </c>
      <c r="H9" s="20">
        <v>41800</v>
      </c>
      <c r="I9" s="20">
        <v>-17306</v>
      </c>
      <c r="J9" s="62" t="s">
        <v>57</v>
      </c>
      <c r="K9" s="18">
        <v>500</v>
      </c>
      <c r="L9" s="9" t="s">
        <v>58</v>
      </c>
      <c r="M9" s="18">
        <v>0</v>
      </c>
      <c r="N9" s="10"/>
      <c r="O9" s="9" t="s">
        <v>59</v>
      </c>
      <c r="P9" s="20">
        <f>D9-H9-I9-K9-M9-I10</f>
        <v>2003023</v>
      </c>
      <c r="Q9" s="76"/>
    </row>
    <row r="10" s="3" customFormat="1" ht="20.1" customHeight="1" spans="1:17">
      <c r="A10" s="24"/>
      <c r="B10" s="25"/>
      <c r="C10" s="26"/>
      <c r="D10" s="27"/>
      <c r="E10" s="28"/>
      <c r="F10" s="29"/>
      <c r="G10" s="30"/>
      <c r="H10" s="20"/>
      <c r="I10" s="20">
        <v>59454</v>
      </c>
      <c r="J10" s="67" t="s">
        <v>36</v>
      </c>
      <c r="K10" s="18"/>
      <c r="L10" s="9"/>
      <c r="M10" s="18"/>
      <c r="N10" s="10"/>
      <c r="O10" s="9"/>
      <c r="P10" s="20"/>
      <c r="Q10" s="77"/>
    </row>
    <row r="11" s="1" customFormat="1" ht="20.1" customHeight="1" spans="1:17">
      <c r="A11" s="32" t="s">
        <v>41</v>
      </c>
      <c r="B11" s="33"/>
      <c r="C11" s="34"/>
      <c r="D11" s="35"/>
      <c r="E11" s="36"/>
      <c r="F11" s="37"/>
      <c r="G11" s="40"/>
      <c r="H11" s="39"/>
      <c r="I11" s="39"/>
      <c r="J11" s="39"/>
      <c r="K11" s="69"/>
      <c r="L11" s="70"/>
      <c r="M11" s="69"/>
      <c r="N11" s="70"/>
      <c r="O11" s="70"/>
      <c r="P11" s="39"/>
      <c r="Q11" s="75"/>
    </row>
    <row r="12" s="1" customFormat="1" ht="55" customHeight="1" spans="1:17">
      <c r="A12" s="32">
        <v>3</v>
      </c>
      <c r="B12" s="33">
        <v>43419</v>
      </c>
      <c r="C12" s="34" t="s">
        <v>33</v>
      </c>
      <c r="D12" s="35">
        <v>2000000</v>
      </c>
      <c r="E12" s="36"/>
      <c r="F12" s="37"/>
      <c r="G12" s="38">
        <v>0.02</v>
      </c>
      <c r="H12" s="39">
        <f>D12*G12</f>
        <v>40000</v>
      </c>
      <c r="I12" s="39">
        <v>0</v>
      </c>
      <c r="J12" s="39"/>
      <c r="K12" s="69"/>
      <c r="L12" s="70"/>
      <c r="M12" s="69"/>
      <c r="N12" s="70"/>
      <c r="O12" s="70" t="s">
        <v>59</v>
      </c>
      <c r="P12" s="39">
        <f>D12-H12-K12</f>
        <v>1960000</v>
      </c>
      <c r="Q12" s="75"/>
    </row>
    <row r="13" s="1" customFormat="1" ht="20.1" customHeight="1" spans="1:17">
      <c r="A13" s="24"/>
      <c r="B13" s="33"/>
      <c r="C13" s="33"/>
      <c r="D13" s="33"/>
      <c r="E13" s="33"/>
      <c r="F13" s="33"/>
      <c r="G13" s="33"/>
      <c r="H13" s="33"/>
      <c r="I13" s="33" t="s">
        <v>60</v>
      </c>
      <c r="J13" s="33"/>
      <c r="K13" s="33"/>
      <c r="L13" s="33"/>
      <c r="M13" s="33"/>
      <c r="N13" s="33"/>
      <c r="O13" s="33"/>
      <c r="P13" s="33"/>
      <c r="Q13" s="75"/>
    </row>
    <row r="14" s="1" customFormat="1" ht="20.1" customHeight="1" spans="1:17">
      <c r="A14" s="24"/>
      <c r="B14" s="25"/>
      <c r="C14" s="26"/>
      <c r="D14" s="27"/>
      <c r="E14" s="28"/>
      <c r="F14" s="29"/>
      <c r="G14" s="30"/>
      <c r="H14" s="20"/>
      <c r="I14" s="20"/>
      <c r="J14" s="20"/>
      <c r="K14" s="18"/>
      <c r="L14" s="9"/>
      <c r="M14" s="18"/>
      <c r="N14" s="9"/>
      <c r="O14" s="9"/>
      <c r="P14" s="20"/>
      <c r="Q14" s="75"/>
    </row>
    <row r="15" s="1" customFormat="1" ht="20.1" customHeight="1" spans="1:17">
      <c r="A15" s="24"/>
      <c r="B15" s="25"/>
      <c r="C15" s="26"/>
      <c r="D15" s="27"/>
      <c r="E15" s="28"/>
      <c r="F15" s="29"/>
      <c r="G15" s="30"/>
      <c r="H15" s="20"/>
      <c r="I15" s="20"/>
      <c r="J15" s="20"/>
      <c r="K15" s="18"/>
      <c r="L15" s="9"/>
      <c r="M15" s="18"/>
      <c r="N15" s="9"/>
      <c r="O15" s="9"/>
      <c r="P15" s="20"/>
      <c r="Q15" s="75"/>
    </row>
    <row r="16" s="1" customFormat="1" ht="20.1" customHeight="1" spans="1:17">
      <c r="A16" s="24"/>
      <c r="B16" s="25"/>
      <c r="C16" s="26"/>
      <c r="D16" s="27"/>
      <c r="E16" s="28"/>
      <c r="F16" s="29"/>
      <c r="G16" s="30"/>
      <c r="H16" s="20"/>
      <c r="I16" s="20"/>
      <c r="J16" s="20"/>
      <c r="K16" s="18"/>
      <c r="L16" s="9"/>
      <c r="M16" s="18"/>
      <c r="N16" s="9"/>
      <c r="O16" s="9"/>
      <c r="P16" s="20"/>
      <c r="Q16" s="75"/>
    </row>
    <row r="17" s="1" customFormat="1" ht="20.1" customHeight="1" spans="1:17">
      <c r="A17" s="24"/>
      <c r="B17" s="25"/>
      <c r="C17" s="26"/>
      <c r="D17" s="27"/>
      <c r="E17" s="28"/>
      <c r="F17" s="29"/>
      <c r="G17" s="30"/>
      <c r="H17" s="20"/>
      <c r="I17" s="20"/>
      <c r="J17" s="20"/>
      <c r="K17" s="18"/>
      <c r="L17" s="9"/>
      <c r="M17" s="18"/>
      <c r="N17" s="9"/>
      <c r="O17" s="9"/>
      <c r="P17" s="20"/>
      <c r="Q17" s="75"/>
    </row>
    <row r="18" s="1" customFormat="1" ht="20.1" customHeight="1" spans="1:17">
      <c r="A18" s="24"/>
      <c r="B18" s="25"/>
      <c r="C18" s="26"/>
      <c r="D18" s="27"/>
      <c r="E18" s="28"/>
      <c r="F18" s="29"/>
      <c r="G18" s="30"/>
      <c r="H18" s="20"/>
      <c r="I18" s="20"/>
      <c r="J18" s="20"/>
      <c r="K18" s="18"/>
      <c r="L18" s="9"/>
      <c r="M18" s="18"/>
      <c r="N18" s="9"/>
      <c r="O18" s="9"/>
      <c r="P18" s="20"/>
      <c r="Q18" s="75"/>
    </row>
    <row r="19" s="1" customFormat="1" ht="20.1" customHeight="1" spans="1:17">
      <c r="A19" s="24"/>
      <c r="B19" s="25"/>
      <c r="C19" s="26"/>
      <c r="D19" s="27"/>
      <c r="E19" s="28"/>
      <c r="F19" s="29"/>
      <c r="G19" s="30"/>
      <c r="H19" s="20"/>
      <c r="I19" s="20"/>
      <c r="J19" s="20"/>
      <c r="K19" s="18"/>
      <c r="L19" s="9"/>
      <c r="M19" s="18"/>
      <c r="N19" s="9"/>
      <c r="O19" s="9"/>
      <c r="P19" s="20"/>
      <c r="Q19" s="75"/>
    </row>
    <row r="20" s="1" customFormat="1" ht="20.1" customHeight="1" spans="1:17">
      <c r="A20" s="24"/>
      <c r="B20" s="25"/>
      <c r="C20" s="26"/>
      <c r="D20" s="27"/>
      <c r="E20" s="28"/>
      <c r="F20" s="29"/>
      <c r="G20" s="30"/>
      <c r="H20" s="20"/>
      <c r="I20" s="20"/>
      <c r="J20" s="20"/>
      <c r="K20" s="18"/>
      <c r="L20" s="9"/>
      <c r="M20" s="18"/>
      <c r="N20" s="9"/>
      <c r="O20" s="9"/>
      <c r="P20" s="20"/>
      <c r="Q20" s="75"/>
    </row>
    <row r="21" s="1" customFormat="1" ht="30" customHeight="1" spans="1:17">
      <c r="A21" s="7" t="s">
        <v>39</v>
      </c>
      <c r="B21" s="7"/>
      <c r="C21" s="41" t="s">
        <v>40</v>
      </c>
      <c r="D21" s="42">
        <f>SUM(D7:D20)</f>
        <v>32358828</v>
      </c>
      <c r="E21" s="41" t="s">
        <v>40</v>
      </c>
      <c r="F21" s="43">
        <f>SUM(F7:F20)</f>
        <v>32358828</v>
      </c>
      <c r="G21" s="41" t="s">
        <v>40</v>
      </c>
      <c r="H21" s="43">
        <f>SUM(H7:H20)</f>
        <v>647227.14</v>
      </c>
      <c r="I21" s="43">
        <f>SUM(I7:I20)</f>
        <v>818721</v>
      </c>
      <c r="J21" s="42" t="s">
        <v>40</v>
      </c>
      <c r="K21" s="43">
        <f>SUM(K7:K20)</f>
        <v>53977</v>
      </c>
      <c r="L21" s="41" t="s">
        <v>40</v>
      </c>
      <c r="M21" s="43">
        <f>SUM(M7:M20)</f>
        <v>0</v>
      </c>
      <c r="N21" s="41" t="s">
        <v>40</v>
      </c>
      <c r="O21" s="41" t="s">
        <v>40</v>
      </c>
      <c r="P21" s="43">
        <f>SUM(P7:P20)</f>
        <v>30838902.86</v>
      </c>
      <c r="Q21" s="75"/>
    </row>
    <row r="22" s="1" customFormat="1" ht="30" customHeight="1" spans="1:17">
      <c r="A22" s="7" t="s">
        <v>41</v>
      </c>
      <c r="B22" s="7"/>
      <c r="C22" s="7" t="s">
        <v>42</v>
      </c>
      <c r="D22" s="7"/>
      <c r="E22" s="44">
        <f>E23+M22</f>
        <v>1960000</v>
      </c>
      <c r="F22" s="44"/>
      <c r="G22" s="44"/>
      <c r="H22" s="44"/>
      <c r="I22" s="7" t="s">
        <v>43</v>
      </c>
      <c r="J22" s="7"/>
      <c r="K22" s="7"/>
      <c r="L22" s="7" t="s">
        <v>44</v>
      </c>
      <c r="M22" s="44">
        <v>0</v>
      </c>
      <c r="N22" s="44"/>
      <c r="O22" s="44"/>
      <c r="P22" s="44"/>
      <c r="Q22" s="75"/>
    </row>
    <row r="23" s="1" customFormat="1" ht="30" customHeight="1" spans="1:17">
      <c r="A23" s="7"/>
      <c r="B23" s="7"/>
      <c r="C23" s="7" t="s">
        <v>45</v>
      </c>
      <c r="D23" s="7"/>
      <c r="E23" s="45">
        <f>P12</f>
        <v>1960000</v>
      </c>
      <c r="F23" s="45"/>
      <c r="G23" s="45"/>
      <c r="H23" s="45"/>
      <c r="I23" s="7"/>
      <c r="J23" s="7"/>
      <c r="K23" s="7"/>
      <c r="L23" s="7" t="s">
        <v>46</v>
      </c>
      <c r="M23" s="71" t="str">
        <f>SUBSTITUTE(SUBSTITUTE(TEXT(INT(M22),"[DBNum2][$-804]G/通用格式元"&amp;IF(INT(M22)=M22,"整",""))&amp;TEXT(MID(M22,FIND(".",M22&amp;".0")+1,1),"[DBNum2][$-804]G/通用格式角")&amp;TEXT(MID(M22,FIND(".",M22&amp;".0")+2,1),"[DBNum2][$-804]G/通用格式分"),"零角","零"),"零分","")</f>
        <v>零元整</v>
      </c>
      <c r="N23" s="71"/>
      <c r="O23" s="71"/>
      <c r="P23" s="71"/>
      <c r="Q23" s="75"/>
    </row>
    <row r="24" s="1" customFormat="1" ht="50.1" customHeight="1" spans="1:17">
      <c r="A24" s="7" t="s">
        <v>47</v>
      </c>
      <c r="B24" s="7"/>
      <c r="C24" s="46" t="s">
        <v>61</v>
      </c>
      <c r="D24" s="47"/>
      <c r="E24" s="47"/>
      <c r="F24" s="47"/>
      <c r="G24" s="47"/>
      <c r="H24" s="48"/>
      <c r="I24" s="7" t="s">
        <v>49</v>
      </c>
      <c r="J24" s="7"/>
      <c r="K24" s="7"/>
      <c r="L24" s="7" t="s">
        <v>50</v>
      </c>
      <c r="M24" s="7"/>
      <c r="N24" s="7"/>
      <c r="O24" s="7"/>
      <c r="P24" s="7"/>
      <c r="Q24" s="75"/>
    </row>
    <row r="25" s="1" customFormat="1" ht="50.1" customHeight="1" spans="1:17">
      <c r="A25" s="7" t="s">
        <v>51</v>
      </c>
      <c r="B25" s="7"/>
      <c r="C25" s="15"/>
      <c r="D25" s="15"/>
      <c r="E25" s="15"/>
      <c r="F25" s="15"/>
      <c r="G25" s="15"/>
      <c r="H25" s="15"/>
      <c r="I25" s="7" t="s">
        <v>52</v>
      </c>
      <c r="J25" s="7"/>
      <c r="K25" s="7"/>
      <c r="L25" s="15"/>
      <c r="M25" s="15"/>
      <c r="N25" s="15"/>
      <c r="O25" s="15"/>
      <c r="P25" s="15"/>
      <c r="Q25" s="75"/>
    </row>
    <row r="26" s="1" customFormat="1" ht="50.1" customHeight="1" spans="1:17">
      <c r="A26" s="7" t="s">
        <v>53</v>
      </c>
      <c r="B26" s="7"/>
      <c r="C26" s="49"/>
      <c r="D26" s="49"/>
      <c r="E26" s="49"/>
      <c r="F26" s="49"/>
      <c r="G26" s="49"/>
      <c r="H26" s="49"/>
      <c r="I26" s="7" t="s">
        <v>54</v>
      </c>
      <c r="J26" s="7"/>
      <c r="K26" s="7"/>
      <c r="L26" s="49"/>
      <c r="M26" s="49"/>
      <c r="N26" s="49"/>
      <c r="O26" s="49"/>
      <c r="P26" s="49"/>
      <c r="Q26" s="75"/>
    </row>
    <row r="27" s="1" customFormat="1" ht="50.1" customHeight="1" spans="1:17">
      <c r="A27" s="7" t="s">
        <v>55</v>
      </c>
      <c r="B27" s="7"/>
      <c r="C27" s="49"/>
      <c r="D27" s="49"/>
      <c r="E27" s="49"/>
      <c r="F27" s="49"/>
      <c r="G27" s="49"/>
      <c r="H27" s="49"/>
      <c r="I27" s="7" t="s">
        <v>56</v>
      </c>
      <c r="J27" s="7"/>
      <c r="K27" s="7"/>
      <c r="L27" s="49"/>
      <c r="M27" s="49"/>
      <c r="N27" s="49"/>
      <c r="O27" s="49"/>
      <c r="P27" s="49"/>
      <c r="Q27" s="75"/>
    </row>
    <row r="28" s="1" customFormat="1" spans="2:17">
      <c r="B28" s="4"/>
      <c r="D28" s="5"/>
      <c r="E28" s="4"/>
      <c r="F28" s="5"/>
      <c r="H28" s="5"/>
      <c r="K28" s="5"/>
      <c r="P28" s="5"/>
      <c r="Q28" s="75"/>
    </row>
    <row r="29" s="1" customFormat="1" spans="2:17">
      <c r="B29" s="4"/>
      <c r="D29" s="5"/>
      <c r="E29" s="4"/>
      <c r="F29" s="5"/>
      <c r="H29" s="5"/>
      <c r="K29" s="5"/>
      <c r="P29" s="5"/>
      <c r="Q29" s="75"/>
    </row>
    <row r="30" s="1" customFormat="1" spans="2:17">
      <c r="B30" s="4"/>
      <c r="D30" s="5"/>
      <c r="E30" s="4"/>
      <c r="F30" s="5"/>
      <c r="H30" s="5"/>
      <c r="K30" s="5"/>
      <c r="P30" s="5"/>
      <c r="Q30" s="75"/>
    </row>
    <row r="31" s="1" customFormat="1" spans="2:17">
      <c r="B31" s="4"/>
      <c r="D31" s="5"/>
      <c r="E31" s="4"/>
      <c r="F31" s="5"/>
      <c r="H31" s="5"/>
      <c r="K31" s="5"/>
      <c r="P31" s="5"/>
      <c r="Q31" s="75"/>
    </row>
    <row r="32" s="1" customFormat="1" spans="2:17">
      <c r="B32" s="4"/>
      <c r="D32" s="5"/>
      <c r="E32" s="4"/>
      <c r="F32" s="5"/>
      <c r="H32" s="5"/>
      <c r="K32" s="5"/>
      <c r="P32" s="5"/>
      <c r="Q32" s="75"/>
    </row>
    <row r="33" s="1" customFormat="1" ht="13.5" spans="2:17">
      <c r="B33"/>
      <c r="D33" s="5"/>
      <c r="E33" s="4"/>
      <c r="F33" s="5"/>
      <c r="H33" s="5"/>
      <c r="K33" s="5"/>
      <c r="P33" s="5"/>
      <c r="Q33" s="75"/>
    </row>
    <row r="34" s="1" customFormat="1" spans="2:17">
      <c r="B34" s="4"/>
      <c r="D34" s="5"/>
      <c r="E34" s="4"/>
      <c r="F34" s="5"/>
      <c r="H34" s="5"/>
      <c r="K34" s="5"/>
      <c r="P34" s="5"/>
      <c r="Q34" s="75"/>
    </row>
    <row r="35" s="1" customFormat="1" spans="2:17">
      <c r="B35" s="4"/>
      <c r="D35" s="5"/>
      <c r="E35" s="4"/>
      <c r="F35" s="5"/>
      <c r="H35" s="5"/>
      <c r="K35" s="5"/>
      <c r="P35" s="5"/>
      <c r="Q35" s="75"/>
    </row>
    <row r="36" s="1" customFormat="1" spans="2:17">
      <c r="B36" s="4"/>
      <c r="D36" s="5"/>
      <c r="E36" s="4"/>
      <c r="F36" s="5"/>
      <c r="H36" s="5"/>
      <c r="K36" s="5"/>
      <c r="P36" s="5"/>
      <c r="Q36" s="75"/>
    </row>
    <row r="37" s="1" customFormat="1" ht="13.5" spans="2:17">
      <c r="B37" s="4"/>
      <c r="D37"/>
      <c r="E37" s="4"/>
      <c r="F37" s="5"/>
      <c r="H37" s="5"/>
      <c r="K37" s="5"/>
      <c r="P37" s="5"/>
      <c r="Q37" s="75"/>
    </row>
  </sheetData>
  <mergeCells count="44">
    <mergeCell ref="A1:P1"/>
    <mergeCell ref="A2:B2"/>
    <mergeCell ref="C2:L2"/>
    <mergeCell ref="A3:B3"/>
    <mergeCell ref="C3:D3"/>
    <mergeCell ref="F3:G3"/>
    <mergeCell ref="I3:M3"/>
    <mergeCell ref="A4:B4"/>
    <mergeCell ref="C4:D4"/>
    <mergeCell ref="F4:G4"/>
    <mergeCell ref="I4:M4"/>
    <mergeCell ref="B5:D5"/>
    <mergeCell ref="E5:F5"/>
    <mergeCell ref="G5:H5"/>
    <mergeCell ref="K5:L5"/>
    <mergeCell ref="M5:N5"/>
    <mergeCell ref="O5:P5"/>
    <mergeCell ref="A21:B21"/>
    <mergeCell ref="C22:D22"/>
    <mergeCell ref="E22:H22"/>
    <mergeCell ref="M22:P22"/>
    <mergeCell ref="C23:D23"/>
    <mergeCell ref="E23:H23"/>
    <mergeCell ref="M23:P23"/>
    <mergeCell ref="A24:B24"/>
    <mergeCell ref="C24:H24"/>
    <mergeCell ref="I24:K24"/>
    <mergeCell ref="L24:P24"/>
    <mergeCell ref="A25:B25"/>
    <mergeCell ref="C25:H25"/>
    <mergeCell ref="I25:K25"/>
    <mergeCell ref="L25:P25"/>
    <mergeCell ref="A26:B26"/>
    <mergeCell ref="C26:H26"/>
    <mergeCell ref="I26:K26"/>
    <mergeCell ref="L26:P26"/>
    <mergeCell ref="A27:B27"/>
    <mergeCell ref="C27:H27"/>
    <mergeCell ref="I27:K27"/>
    <mergeCell ref="L27:P27"/>
    <mergeCell ref="A5:A6"/>
    <mergeCell ref="H3:H4"/>
    <mergeCell ref="A22:B23"/>
    <mergeCell ref="I22:K23"/>
  </mergeCells>
  <pageMargins left="0.75" right="0.75" top="1" bottom="1" header="0.511805555555556" footer="0.511805555555556"/>
  <pageSetup paperSize="9" scale="76" orientation="portrait"/>
  <headerFooter/>
  <colBreaks count="1" manualBreakCount="1">
    <brk id="16" max="1048575" man="1"/>
  </col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0"/>
  <sheetViews>
    <sheetView view="pageBreakPreview" zoomScaleNormal="100" workbookViewId="0">
      <selection activeCell="A1" sqref="$A1:$XFD1048576"/>
    </sheetView>
  </sheetViews>
  <sheetFormatPr defaultColWidth="9" defaultRowHeight="11.25"/>
  <cols>
    <col min="1" max="1" width="2.25" style="1" customWidth="1"/>
    <col min="2" max="2" width="6.13333333333333" style="4" customWidth="1"/>
    <col min="3" max="3" width="3.63333333333333" style="1" customWidth="1"/>
    <col min="4" max="4" width="10.3833333333333" style="5" customWidth="1"/>
    <col min="5" max="5" width="6.88333333333333" style="4" customWidth="1"/>
    <col min="6" max="6" width="10.6333333333333" style="5" customWidth="1"/>
    <col min="7" max="7" width="4.13333333333333" style="1" customWidth="1"/>
    <col min="8" max="8" width="8.88333333333333" style="5" customWidth="1"/>
    <col min="9" max="9" width="9.66666666666667" style="1" customWidth="1"/>
    <col min="10" max="10" width="6.88333333333333" style="1" customWidth="1"/>
    <col min="11" max="11" width="7.5" style="5" customWidth="1"/>
    <col min="12" max="12" width="4.88333333333333" style="1" customWidth="1"/>
    <col min="13" max="13" width="10.75" style="1" customWidth="1"/>
    <col min="14" max="14" width="5.63333333333333" style="1" customWidth="1"/>
    <col min="15" max="15" width="5.5" style="1" customWidth="1"/>
    <col min="16" max="16" width="11.25" style="5" customWidth="1"/>
    <col min="17" max="17" width="16.25" style="5" customWidth="1"/>
    <col min="18" max="18" width="9.625" style="1"/>
    <col min="19" max="16384" width="9" style="1"/>
  </cols>
  <sheetData>
    <row r="1" s="1" customFormat="1" ht="24.95" customHeight="1" spans="1:17">
      <c r="A1" s="6" t="s">
        <v>0</v>
      </c>
      <c r="B1" s="6"/>
      <c r="C1" s="6"/>
      <c r="D1" s="6"/>
      <c r="E1" s="6"/>
      <c r="F1" s="6"/>
      <c r="G1" s="6"/>
      <c r="H1" s="6"/>
      <c r="I1" s="6"/>
      <c r="J1" s="6"/>
      <c r="K1" s="6"/>
      <c r="L1" s="6"/>
      <c r="M1" s="6"/>
      <c r="N1" s="6"/>
      <c r="O1" s="6"/>
      <c r="P1" s="6"/>
      <c r="Q1" s="72"/>
    </row>
    <row r="2" s="1" customFormat="1" ht="33" customHeight="1" spans="1:17">
      <c r="A2" s="7" t="s">
        <v>1</v>
      </c>
      <c r="B2" s="7"/>
      <c r="C2" s="8" t="s">
        <v>2</v>
      </c>
      <c r="D2" s="8"/>
      <c r="E2" s="8"/>
      <c r="F2" s="8"/>
      <c r="G2" s="8"/>
      <c r="H2" s="8"/>
      <c r="I2" s="8"/>
      <c r="J2" s="8"/>
      <c r="K2" s="8"/>
      <c r="L2" s="8"/>
      <c r="M2" s="50" t="s">
        <v>3</v>
      </c>
      <c r="N2" s="51">
        <v>9307</v>
      </c>
      <c r="O2" s="52" t="s">
        <v>4</v>
      </c>
      <c r="P2" s="53" t="s">
        <v>5</v>
      </c>
      <c r="Q2"/>
    </row>
    <row r="3" s="1" customFormat="1" ht="36" customHeight="1" spans="1:17">
      <c r="A3" s="7" t="s">
        <v>6</v>
      </c>
      <c r="B3" s="7"/>
      <c r="C3" s="9">
        <v>38500000</v>
      </c>
      <c r="D3" s="9"/>
      <c r="E3" s="10" t="s">
        <v>7</v>
      </c>
      <c r="F3" s="11" t="s">
        <v>8</v>
      </c>
      <c r="G3" s="11"/>
      <c r="H3" s="12" t="s">
        <v>9</v>
      </c>
      <c r="I3" s="54" t="s">
        <v>10</v>
      </c>
      <c r="J3" s="55"/>
      <c r="K3" s="55"/>
      <c r="L3" s="55"/>
      <c r="M3" s="55"/>
      <c r="N3" s="56" t="s">
        <v>11</v>
      </c>
      <c r="O3" s="7" t="s">
        <v>12</v>
      </c>
      <c r="P3" s="57" t="s">
        <v>13</v>
      </c>
      <c r="Q3" s="73"/>
    </row>
    <row r="4" s="1" customFormat="1" ht="27.75" customHeight="1" spans="1:18">
      <c r="A4" s="7" t="s">
        <v>14</v>
      </c>
      <c r="B4" s="7"/>
      <c r="C4" s="9">
        <v>41902545.96</v>
      </c>
      <c r="D4" s="9"/>
      <c r="E4" s="10" t="s">
        <v>15</v>
      </c>
      <c r="F4" s="11"/>
      <c r="G4" s="11"/>
      <c r="H4" s="13"/>
      <c r="I4" s="58"/>
      <c r="J4" s="59"/>
      <c r="K4" s="59"/>
      <c r="L4" s="59"/>
      <c r="M4" s="59"/>
      <c r="N4" s="56" t="s">
        <v>16</v>
      </c>
      <c r="O4" s="10" t="s">
        <v>17</v>
      </c>
      <c r="P4" s="60" t="s">
        <v>18</v>
      </c>
      <c r="Q4" s="74"/>
      <c r="R4"/>
    </row>
    <row r="5" s="1" customFormat="1" ht="18.75" customHeight="1" spans="1:17">
      <c r="A5" s="7" t="s">
        <v>19</v>
      </c>
      <c r="B5" s="7" t="s">
        <v>20</v>
      </c>
      <c r="C5" s="7"/>
      <c r="D5" s="7"/>
      <c r="E5" s="7" t="s">
        <v>21</v>
      </c>
      <c r="F5" s="7"/>
      <c r="G5" s="7" t="s">
        <v>22</v>
      </c>
      <c r="H5" s="7"/>
      <c r="I5" s="7" t="s">
        <v>23</v>
      </c>
      <c r="J5" s="7" t="s">
        <v>24</v>
      </c>
      <c r="K5" s="7" t="s">
        <v>25</v>
      </c>
      <c r="L5" s="7"/>
      <c r="M5" s="7" t="s">
        <v>26</v>
      </c>
      <c r="N5" s="7"/>
      <c r="O5" s="10" t="s">
        <v>27</v>
      </c>
      <c r="P5" s="10"/>
      <c r="Q5" s="75"/>
    </row>
    <row r="6" s="1" customFormat="1" ht="21" customHeight="1" spans="1:17">
      <c r="A6" s="7"/>
      <c r="B6" s="14" t="s">
        <v>28</v>
      </c>
      <c r="C6" s="7" t="s">
        <v>29</v>
      </c>
      <c r="D6" s="10" t="s">
        <v>30</v>
      </c>
      <c r="E6" s="14" t="s">
        <v>28</v>
      </c>
      <c r="F6" s="10" t="s">
        <v>30</v>
      </c>
      <c r="G6" s="7" t="s">
        <v>31</v>
      </c>
      <c r="H6" s="10" t="s">
        <v>30</v>
      </c>
      <c r="I6" s="53" t="s">
        <v>30</v>
      </c>
      <c r="J6" s="53"/>
      <c r="K6" s="10" t="s">
        <v>30</v>
      </c>
      <c r="L6" s="7" t="s">
        <v>24</v>
      </c>
      <c r="M6" s="7" t="s">
        <v>30</v>
      </c>
      <c r="N6" s="7" t="s">
        <v>24</v>
      </c>
      <c r="O6" s="10" t="s">
        <v>32</v>
      </c>
      <c r="P6" s="10" t="s">
        <v>30</v>
      </c>
      <c r="Q6" s="75"/>
    </row>
    <row r="7" s="2" customFormat="1" ht="27.95" customHeight="1" spans="1:17">
      <c r="A7" s="15">
        <v>1</v>
      </c>
      <c r="B7" s="16">
        <v>43273</v>
      </c>
      <c r="C7" s="17" t="s">
        <v>33</v>
      </c>
      <c r="D7" s="18">
        <v>28271357</v>
      </c>
      <c r="E7" s="16">
        <v>43273</v>
      </c>
      <c r="F7" s="18">
        <v>28271357</v>
      </c>
      <c r="G7" s="19">
        <v>0.02</v>
      </c>
      <c r="H7" s="20">
        <f>D7*G7</f>
        <v>565427.14</v>
      </c>
      <c r="I7" s="61">
        <v>365353</v>
      </c>
      <c r="J7" s="62" t="s">
        <v>34</v>
      </c>
      <c r="K7" s="18">
        <v>53477</v>
      </c>
      <c r="L7" s="63"/>
      <c r="M7" s="64"/>
      <c r="N7" s="15"/>
      <c r="O7" s="65" t="s">
        <v>35</v>
      </c>
      <c r="P7" s="66">
        <v>15553992.07</v>
      </c>
      <c r="Q7" s="75"/>
    </row>
    <row r="8" s="2" customFormat="1" ht="27.95" customHeight="1" spans="1:17">
      <c r="A8" s="15"/>
      <c r="B8" s="16"/>
      <c r="C8" s="17"/>
      <c r="D8" s="21"/>
      <c r="E8" s="16"/>
      <c r="F8" s="22"/>
      <c r="G8" s="19"/>
      <c r="H8" s="23"/>
      <c r="I8" s="61">
        <v>411220</v>
      </c>
      <c r="J8" s="67" t="s">
        <v>36</v>
      </c>
      <c r="K8" s="65"/>
      <c r="L8" s="65"/>
      <c r="M8" s="65"/>
      <c r="N8" s="65"/>
      <c r="O8" s="65" t="s">
        <v>37</v>
      </c>
      <c r="P8" s="66">
        <v>11321887.79</v>
      </c>
      <c r="Q8" s="75"/>
    </row>
    <row r="9" s="3" customFormat="1" ht="45" customHeight="1" spans="1:17">
      <c r="A9" s="24">
        <v>2</v>
      </c>
      <c r="B9" s="25">
        <v>43349</v>
      </c>
      <c r="C9" s="26" t="s">
        <v>33</v>
      </c>
      <c r="D9" s="27">
        <v>2087471</v>
      </c>
      <c r="E9" s="28"/>
      <c r="F9" s="29">
        <v>4087471</v>
      </c>
      <c r="G9" s="30">
        <v>0.02</v>
      </c>
      <c r="H9" s="20">
        <v>41800</v>
      </c>
      <c r="I9" s="20">
        <v>-17306</v>
      </c>
      <c r="J9" s="62" t="s">
        <v>57</v>
      </c>
      <c r="K9" s="18">
        <v>500</v>
      </c>
      <c r="L9" s="9" t="s">
        <v>58</v>
      </c>
      <c r="M9" s="18">
        <v>0</v>
      </c>
      <c r="N9" s="10"/>
      <c r="O9" s="9" t="s">
        <v>59</v>
      </c>
      <c r="P9" s="20">
        <f>D9-H9-I9-K9-M9-I10</f>
        <v>2003023</v>
      </c>
      <c r="Q9" s="76"/>
    </row>
    <row r="10" s="3" customFormat="1" ht="20.1" customHeight="1" spans="1:17">
      <c r="A10" s="24"/>
      <c r="B10" s="25"/>
      <c r="C10" s="26"/>
      <c r="D10" s="27"/>
      <c r="E10" s="28"/>
      <c r="F10" s="29"/>
      <c r="G10" s="30"/>
      <c r="H10" s="20"/>
      <c r="I10" s="20">
        <v>59454</v>
      </c>
      <c r="J10" s="67" t="s">
        <v>36</v>
      </c>
      <c r="K10" s="18"/>
      <c r="L10" s="9"/>
      <c r="M10" s="18"/>
      <c r="N10" s="10"/>
      <c r="O10" s="9"/>
      <c r="P10" s="20"/>
      <c r="Q10" s="77"/>
    </row>
    <row r="11" s="1" customFormat="1" ht="55" customHeight="1" spans="1:17">
      <c r="A11" s="24">
        <v>3</v>
      </c>
      <c r="B11" s="25">
        <v>43419</v>
      </c>
      <c r="C11" s="26" t="s">
        <v>33</v>
      </c>
      <c r="D11" s="27">
        <v>2000000</v>
      </c>
      <c r="E11" s="28"/>
      <c r="F11" s="29"/>
      <c r="G11" s="31">
        <v>0.02</v>
      </c>
      <c r="H11" s="20">
        <f>D11*G11</f>
        <v>40000</v>
      </c>
      <c r="I11" s="20">
        <v>0</v>
      </c>
      <c r="J11" s="20"/>
      <c r="K11" s="18"/>
      <c r="L11" s="9"/>
      <c r="M11" s="18"/>
      <c r="N11" s="9"/>
      <c r="O11" s="9" t="s">
        <v>59</v>
      </c>
      <c r="P11" s="20">
        <f>D11-H11-K11</f>
        <v>1960000</v>
      </c>
      <c r="Q11" s="75"/>
    </row>
    <row r="12" s="1" customFormat="1" ht="20.1" customHeight="1" spans="1:17">
      <c r="A12" s="24"/>
      <c r="B12" s="25"/>
      <c r="C12" s="25"/>
      <c r="D12" s="25"/>
      <c r="E12" s="25"/>
      <c r="F12" s="25"/>
      <c r="G12" s="25"/>
      <c r="H12" s="25"/>
      <c r="I12" s="25" t="s">
        <v>60</v>
      </c>
      <c r="J12" s="25"/>
      <c r="K12" s="25"/>
      <c r="L12" s="25"/>
      <c r="M12" s="25"/>
      <c r="N12" s="25"/>
      <c r="O12" s="25"/>
      <c r="P12" s="25"/>
      <c r="Q12" s="75"/>
    </row>
    <row r="13" s="1" customFormat="1" ht="20.1" customHeight="1" spans="1:17">
      <c r="A13" s="32" t="s">
        <v>41</v>
      </c>
      <c r="B13" s="25"/>
      <c r="C13" s="26"/>
      <c r="D13" s="27"/>
      <c r="E13" s="28"/>
      <c r="F13" s="29"/>
      <c r="G13" s="30"/>
      <c r="H13" s="20"/>
      <c r="I13" s="20"/>
      <c r="J13" s="20"/>
      <c r="K13" s="18"/>
      <c r="L13" s="9"/>
      <c r="M13" s="18"/>
      <c r="N13" s="9"/>
      <c r="O13" s="9"/>
      <c r="P13" s="20"/>
      <c r="Q13" s="75"/>
    </row>
    <row r="14" s="1" customFormat="1" ht="26" customHeight="1" spans="1:17">
      <c r="A14" s="32">
        <v>4</v>
      </c>
      <c r="B14" s="33">
        <v>43441</v>
      </c>
      <c r="C14" s="34" t="s">
        <v>33</v>
      </c>
      <c r="D14" s="35">
        <v>8303419</v>
      </c>
      <c r="E14" s="36">
        <v>43437</v>
      </c>
      <c r="F14" s="37">
        <v>8303419</v>
      </c>
      <c r="G14" s="38">
        <v>0.02</v>
      </c>
      <c r="H14" s="39">
        <v>166069</v>
      </c>
      <c r="I14" s="39">
        <v>183492</v>
      </c>
      <c r="J14" s="78" t="s">
        <v>62</v>
      </c>
      <c r="K14" s="69"/>
      <c r="L14" s="70"/>
      <c r="M14" s="69"/>
      <c r="N14" s="70"/>
      <c r="O14" s="70" t="s">
        <v>35</v>
      </c>
      <c r="P14" s="39">
        <f>D14-H14-I14-I15-P15-P16-P17</f>
        <v>486076.94</v>
      </c>
      <c r="Q14" s="75"/>
    </row>
    <row r="15" s="1" customFormat="1" ht="30" customHeight="1" spans="1:17">
      <c r="A15" s="24"/>
      <c r="B15" s="25"/>
      <c r="C15" s="26"/>
      <c r="D15" s="27"/>
      <c r="E15" s="28"/>
      <c r="F15" s="29"/>
      <c r="G15" s="30"/>
      <c r="H15" s="20"/>
      <c r="I15" s="39">
        <v>120777</v>
      </c>
      <c r="J15" s="39" t="s">
        <v>63</v>
      </c>
      <c r="K15" s="18"/>
      <c r="L15" s="9"/>
      <c r="M15" s="18"/>
      <c r="N15" s="9"/>
      <c r="O15" s="70" t="s">
        <v>64</v>
      </c>
      <c r="P15" s="39">
        <v>5687960.25</v>
      </c>
      <c r="Q15" s="75"/>
    </row>
    <row r="16" s="1" customFormat="1" ht="45" customHeight="1" spans="1:18">
      <c r="A16" s="24"/>
      <c r="B16" s="25"/>
      <c r="C16" s="26"/>
      <c r="D16" s="27"/>
      <c r="E16" s="28"/>
      <c r="F16" s="29"/>
      <c r="G16" s="30"/>
      <c r="H16" s="20"/>
      <c r="I16" s="20"/>
      <c r="J16" s="20"/>
      <c r="K16" s="18"/>
      <c r="L16" s="9"/>
      <c r="M16" s="18"/>
      <c r="N16" s="9"/>
      <c r="O16" s="70" t="s">
        <v>59</v>
      </c>
      <c r="P16" s="39">
        <v>659043.81</v>
      </c>
      <c r="Q16" s="75"/>
      <c r="R16" s="1">
        <f>C4*0.02</f>
        <v>838050.9192</v>
      </c>
    </row>
    <row r="17" s="1" customFormat="1" ht="22" customHeight="1" spans="1:18">
      <c r="A17" s="24"/>
      <c r="B17" s="25"/>
      <c r="C17" s="26"/>
      <c r="D17" s="27"/>
      <c r="E17" s="28"/>
      <c r="F17" s="29"/>
      <c r="G17" s="30"/>
      <c r="H17" s="20"/>
      <c r="I17" s="20"/>
      <c r="J17" s="20"/>
      <c r="K17" s="18"/>
      <c r="L17" s="9"/>
      <c r="M17" s="18"/>
      <c r="N17" s="9"/>
      <c r="O17" s="70" t="s">
        <v>65</v>
      </c>
      <c r="P17" s="39">
        <v>1000000</v>
      </c>
      <c r="Q17" s="75"/>
      <c r="R17" s="1">
        <f>R16-H24</f>
        <v>24754.7792</v>
      </c>
    </row>
    <row r="18" s="1" customFormat="1" ht="22" customHeight="1" spans="1:17">
      <c r="A18" s="24"/>
      <c r="B18" s="25"/>
      <c r="C18" s="26"/>
      <c r="D18" s="27"/>
      <c r="E18" s="28"/>
      <c r="F18" s="29"/>
      <c r="G18" s="30"/>
      <c r="H18" s="20"/>
      <c r="I18" s="20"/>
      <c r="J18" s="20"/>
      <c r="K18" s="18"/>
      <c r="L18" s="9"/>
      <c r="M18" s="18"/>
      <c r="N18" s="9"/>
      <c r="O18" s="70"/>
      <c r="P18" s="39"/>
      <c r="Q18" s="75"/>
    </row>
    <row r="19" s="1" customFormat="1" ht="22" customHeight="1" spans="1:17">
      <c r="A19" s="24"/>
      <c r="B19" s="25"/>
      <c r="C19" s="26"/>
      <c r="D19" s="27"/>
      <c r="E19" s="28"/>
      <c r="F19" s="29"/>
      <c r="G19" s="30"/>
      <c r="H19" s="20"/>
      <c r="I19" s="20"/>
      <c r="J19" s="20"/>
      <c r="K19" s="18"/>
      <c r="L19" s="9"/>
      <c r="M19" s="18"/>
      <c r="N19" s="9"/>
      <c r="O19" s="70"/>
      <c r="P19" s="39"/>
      <c r="Q19" s="75"/>
    </row>
    <row r="20" s="1" customFormat="1" ht="22" customHeight="1" spans="1:17">
      <c r="A20" s="24"/>
      <c r="B20" s="25"/>
      <c r="C20" s="26"/>
      <c r="D20" s="27"/>
      <c r="E20" s="28"/>
      <c r="F20" s="29"/>
      <c r="G20" s="30"/>
      <c r="H20" s="20"/>
      <c r="I20" s="20"/>
      <c r="J20" s="20"/>
      <c r="K20" s="18"/>
      <c r="L20" s="9"/>
      <c r="M20" s="18"/>
      <c r="N20" s="9"/>
      <c r="O20" s="70"/>
      <c r="P20" s="39"/>
      <c r="Q20" s="75"/>
    </row>
    <row r="21" s="1" customFormat="1" ht="22" customHeight="1" spans="1:17">
      <c r="A21" s="24"/>
      <c r="B21" s="25"/>
      <c r="C21" s="26"/>
      <c r="D21" s="27"/>
      <c r="E21" s="28"/>
      <c r="F21" s="29"/>
      <c r="G21" s="30"/>
      <c r="H21" s="20"/>
      <c r="I21" s="20"/>
      <c r="J21" s="20"/>
      <c r="K21" s="18"/>
      <c r="L21" s="9"/>
      <c r="M21" s="18"/>
      <c r="N21" s="9"/>
      <c r="O21" s="70"/>
      <c r="P21" s="39"/>
      <c r="Q21" s="75"/>
    </row>
    <row r="22" s="1" customFormat="1" ht="20.1" customHeight="1" spans="1:17">
      <c r="A22" s="24"/>
      <c r="B22" s="25"/>
      <c r="C22" s="26"/>
      <c r="D22" s="27"/>
      <c r="E22" s="28"/>
      <c r="F22" s="29"/>
      <c r="G22" s="30"/>
      <c r="H22" s="20"/>
      <c r="I22" s="20"/>
      <c r="J22" s="20"/>
      <c r="K22" s="18"/>
      <c r="L22" s="9"/>
      <c r="M22" s="18"/>
      <c r="N22" s="9"/>
      <c r="O22" s="9"/>
      <c r="P22" s="20"/>
      <c r="Q22" s="75"/>
    </row>
    <row r="23" s="1" customFormat="1" ht="20.1" customHeight="1" spans="1:17">
      <c r="A23" s="24"/>
      <c r="B23" s="25"/>
      <c r="C23" s="26"/>
      <c r="D23" s="27"/>
      <c r="E23" s="28"/>
      <c r="F23" s="29"/>
      <c r="G23" s="30"/>
      <c r="H23" s="20"/>
      <c r="I23" s="20"/>
      <c r="J23" s="20"/>
      <c r="K23" s="18"/>
      <c r="L23" s="9"/>
      <c r="M23" s="18"/>
      <c r="N23" s="9"/>
      <c r="O23" s="9"/>
      <c r="P23" s="20"/>
      <c r="Q23" s="75"/>
    </row>
    <row r="24" s="1" customFormat="1" ht="30" customHeight="1" spans="1:17">
      <c r="A24" s="7" t="s">
        <v>39</v>
      </c>
      <c r="B24" s="7"/>
      <c r="C24" s="41" t="s">
        <v>40</v>
      </c>
      <c r="D24" s="42">
        <f>SUM(D7:D23)</f>
        <v>40662247</v>
      </c>
      <c r="E24" s="41" t="s">
        <v>40</v>
      </c>
      <c r="F24" s="43">
        <f>SUM(F7:F23)</f>
        <v>40662247</v>
      </c>
      <c r="G24" s="41" t="s">
        <v>40</v>
      </c>
      <c r="H24" s="43">
        <f>SUM(H7:H23)</f>
        <v>813296.14</v>
      </c>
      <c r="I24" s="43">
        <f>SUM(I7:I23)</f>
        <v>1122990</v>
      </c>
      <c r="J24" s="42" t="s">
        <v>40</v>
      </c>
      <c r="K24" s="43">
        <f>SUM(K7:K23)</f>
        <v>53977</v>
      </c>
      <c r="L24" s="41" t="s">
        <v>40</v>
      </c>
      <c r="M24" s="43">
        <f>SUM(M7:M23)</f>
        <v>0</v>
      </c>
      <c r="N24" s="41" t="s">
        <v>40</v>
      </c>
      <c r="O24" s="41" t="s">
        <v>40</v>
      </c>
      <c r="P24" s="43">
        <f>SUM(P7:P23)</f>
        <v>38671983.86</v>
      </c>
      <c r="Q24" s="75"/>
    </row>
    <row r="25" s="1" customFormat="1" ht="30" customHeight="1" spans="1:17">
      <c r="A25" s="7" t="s">
        <v>41</v>
      </c>
      <c r="B25" s="7"/>
      <c r="C25" s="7" t="s">
        <v>42</v>
      </c>
      <c r="D25" s="7"/>
      <c r="E25" s="44">
        <f>P14+P15+P16+P17</f>
        <v>7833081</v>
      </c>
      <c r="F25" s="44"/>
      <c r="G25" s="44"/>
      <c r="H25" s="44"/>
      <c r="I25" s="7" t="s">
        <v>43</v>
      </c>
      <c r="J25" s="7"/>
      <c r="K25" s="7"/>
      <c r="L25" s="7" t="s">
        <v>44</v>
      </c>
      <c r="M25" s="44">
        <v>0</v>
      </c>
      <c r="N25" s="44"/>
      <c r="O25" s="44"/>
      <c r="P25" s="44"/>
      <c r="Q25" s="75"/>
    </row>
    <row r="26" s="1" customFormat="1" ht="30" customHeight="1" spans="1:17">
      <c r="A26" s="7"/>
      <c r="B26" s="7"/>
      <c r="C26" s="7" t="s">
        <v>45</v>
      </c>
      <c r="D26" s="7"/>
      <c r="E26" s="45">
        <f>E25</f>
        <v>7833081</v>
      </c>
      <c r="F26" s="45"/>
      <c r="G26" s="45"/>
      <c r="H26" s="45"/>
      <c r="I26" s="7"/>
      <c r="J26" s="7"/>
      <c r="K26" s="7"/>
      <c r="L26" s="7" t="s">
        <v>46</v>
      </c>
      <c r="M26" s="71" t="str">
        <f>SUBSTITUTE(SUBSTITUTE(TEXT(INT(M25),"[DBNum2][$-804]G/通用格式元"&amp;IF(INT(M25)=M25,"整",""))&amp;TEXT(MID(M25,FIND(".",M25&amp;".0")+1,1),"[DBNum2][$-804]G/通用格式角")&amp;TEXT(MID(M25,FIND(".",M25&amp;".0")+2,1),"[DBNum2][$-804]G/通用格式分"),"零角","零"),"零分","")</f>
        <v>零元整</v>
      </c>
      <c r="N26" s="71"/>
      <c r="O26" s="71"/>
      <c r="P26" s="71"/>
      <c r="Q26" s="75"/>
    </row>
    <row r="27" s="1" customFormat="1" ht="50.1" customHeight="1" spans="1:17">
      <c r="A27" s="7" t="s">
        <v>47</v>
      </c>
      <c r="B27" s="7"/>
      <c r="C27" s="46"/>
      <c r="D27" s="47"/>
      <c r="E27" s="47"/>
      <c r="F27" s="47"/>
      <c r="G27" s="47"/>
      <c r="H27" s="48"/>
      <c r="I27" s="7" t="s">
        <v>49</v>
      </c>
      <c r="J27" s="7"/>
      <c r="K27" s="7"/>
      <c r="L27" s="7" t="s">
        <v>50</v>
      </c>
      <c r="M27" s="7"/>
      <c r="N27" s="7"/>
      <c r="O27" s="7"/>
      <c r="P27" s="7"/>
      <c r="Q27" s="75"/>
    </row>
    <row r="28" s="1" customFormat="1" ht="50.1" customHeight="1" spans="1:17">
      <c r="A28" s="7" t="s">
        <v>51</v>
      </c>
      <c r="B28" s="7"/>
      <c r="C28" s="15"/>
      <c r="D28" s="15"/>
      <c r="E28" s="15"/>
      <c r="F28" s="15"/>
      <c r="G28" s="15"/>
      <c r="H28" s="15"/>
      <c r="I28" s="7" t="s">
        <v>52</v>
      </c>
      <c r="J28" s="7"/>
      <c r="K28" s="7"/>
      <c r="L28" s="15"/>
      <c r="M28" s="15"/>
      <c r="N28" s="15"/>
      <c r="O28" s="15"/>
      <c r="P28" s="15"/>
      <c r="Q28" s="75"/>
    </row>
    <row r="29" s="1" customFormat="1" ht="50.1" customHeight="1" spans="1:17">
      <c r="A29" s="7" t="s">
        <v>53</v>
      </c>
      <c r="B29" s="7"/>
      <c r="C29" s="49"/>
      <c r="D29" s="49"/>
      <c r="E29" s="49"/>
      <c r="F29" s="49"/>
      <c r="G29" s="49"/>
      <c r="H29" s="49"/>
      <c r="I29" s="7" t="s">
        <v>54</v>
      </c>
      <c r="J29" s="7"/>
      <c r="K29" s="7"/>
      <c r="L29" s="49"/>
      <c r="M29" s="49"/>
      <c r="N29" s="49"/>
      <c r="O29" s="49"/>
      <c r="P29" s="49"/>
      <c r="Q29" s="75"/>
    </row>
    <row r="30" s="1" customFormat="1" ht="50.1" customHeight="1" spans="1:17">
      <c r="A30" s="7" t="s">
        <v>55</v>
      </c>
      <c r="B30" s="7"/>
      <c r="C30" s="49"/>
      <c r="D30" s="49"/>
      <c r="E30" s="49"/>
      <c r="F30" s="49"/>
      <c r="G30" s="49"/>
      <c r="H30" s="49"/>
      <c r="I30" s="7" t="s">
        <v>56</v>
      </c>
      <c r="J30" s="7"/>
      <c r="K30" s="7"/>
      <c r="L30" s="49"/>
      <c r="M30" s="49"/>
      <c r="N30" s="49"/>
      <c r="O30" s="49"/>
      <c r="P30" s="49"/>
      <c r="Q30" s="75"/>
    </row>
    <row r="31" s="1" customFormat="1" spans="2:17">
      <c r="B31" s="4"/>
      <c r="D31" s="5"/>
      <c r="E31" s="4"/>
      <c r="F31" s="5"/>
      <c r="H31" s="5"/>
      <c r="K31" s="5"/>
      <c r="P31" s="5"/>
      <c r="Q31" s="75"/>
    </row>
    <row r="32" s="1" customFormat="1" spans="2:17">
      <c r="B32" s="4"/>
      <c r="D32" s="5"/>
      <c r="E32" s="4"/>
      <c r="F32" s="5"/>
      <c r="H32" s="5"/>
      <c r="K32" s="5"/>
      <c r="P32" s="5"/>
      <c r="Q32" s="75"/>
    </row>
    <row r="33" s="1" customFormat="1" spans="2:17">
      <c r="B33" s="4"/>
      <c r="D33" s="5"/>
      <c r="E33" s="4"/>
      <c r="F33" s="5"/>
      <c r="H33" s="5"/>
      <c r="K33" s="5"/>
      <c r="P33" s="5"/>
      <c r="Q33" s="75"/>
    </row>
    <row r="34" s="1" customFormat="1" spans="2:17">
      <c r="B34" s="4"/>
      <c r="D34" s="5"/>
      <c r="E34" s="4"/>
      <c r="F34" s="5"/>
      <c r="H34" s="5"/>
      <c r="K34" s="5"/>
      <c r="P34" s="5"/>
      <c r="Q34" s="75"/>
    </row>
    <row r="35" s="1" customFormat="1" spans="2:17">
      <c r="B35" s="4"/>
      <c r="D35" s="5"/>
      <c r="E35" s="4"/>
      <c r="F35" s="5"/>
      <c r="H35" s="5"/>
      <c r="K35" s="5"/>
      <c r="P35" s="5"/>
      <c r="Q35" s="75"/>
    </row>
    <row r="36" s="1" customFormat="1" ht="13.5" spans="2:17">
      <c r="B36"/>
      <c r="D36" s="5"/>
      <c r="E36" s="4"/>
      <c r="F36" s="5"/>
      <c r="H36" s="5"/>
      <c r="K36" s="5"/>
      <c r="P36" s="5"/>
      <c r="Q36" s="75"/>
    </row>
    <row r="37" s="1" customFormat="1" spans="2:17">
      <c r="B37" s="4"/>
      <c r="D37" s="5"/>
      <c r="E37" s="4"/>
      <c r="F37" s="5"/>
      <c r="H37" s="5"/>
      <c r="K37" s="5"/>
      <c r="P37" s="5"/>
      <c r="Q37" s="75"/>
    </row>
    <row r="38" s="1" customFormat="1" spans="2:17">
      <c r="B38" s="4"/>
      <c r="D38" s="5"/>
      <c r="E38" s="4"/>
      <c r="F38" s="5"/>
      <c r="H38" s="5"/>
      <c r="K38" s="5"/>
      <c r="P38" s="5"/>
      <c r="Q38" s="75"/>
    </row>
    <row r="39" s="1" customFormat="1" spans="2:17">
      <c r="B39" s="4"/>
      <c r="D39" s="5"/>
      <c r="E39" s="4"/>
      <c r="F39" s="5"/>
      <c r="H39" s="5"/>
      <c r="K39" s="5"/>
      <c r="P39" s="5"/>
      <c r="Q39" s="75"/>
    </row>
    <row r="40" s="1" customFormat="1" ht="13.5" spans="2:17">
      <c r="B40" s="4"/>
      <c r="D40"/>
      <c r="E40" s="4"/>
      <c r="F40" s="5"/>
      <c r="H40" s="5"/>
      <c r="K40" s="5"/>
      <c r="P40" s="5"/>
      <c r="Q40" s="75"/>
    </row>
  </sheetData>
  <mergeCells count="44">
    <mergeCell ref="A1:P1"/>
    <mergeCell ref="A2:B2"/>
    <mergeCell ref="C2:L2"/>
    <mergeCell ref="A3:B3"/>
    <mergeCell ref="C3:D3"/>
    <mergeCell ref="F3:G3"/>
    <mergeCell ref="I3:M3"/>
    <mergeCell ref="A4:B4"/>
    <mergeCell ref="C4:D4"/>
    <mergeCell ref="F4:G4"/>
    <mergeCell ref="I4:M4"/>
    <mergeCell ref="B5:D5"/>
    <mergeCell ref="E5:F5"/>
    <mergeCell ref="G5:H5"/>
    <mergeCell ref="K5:L5"/>
    <mergeCell ref="M5:N5"/>
    <mergeCell ref="O5:P5"/>
    <mergeCell ref="A24:B24"/>
    <mergeCell ref="C25:D25"/>
    <mergeCell ref="E25:H25"/>
    <mergeCell ref="M25:P25"/>
    <mergeCell ref="C26:D26"/>
    <mergeCell ref="E26:H26"/>
    <mergeCell ref="M26:P26"/>
    <mergeCell ref="A27:B27"/>
    <mergeCell ref="C27:H27"/>
    <mergeCell ref="I27:K27"/>
    <mergeCell ref="L27:P27"/>
    <mergeCell ref="A28:B28"/>
    <mergeCell ref="C28:H28"/>
    <mergeCell ref="I28:K28"/>
    <mergeCell ref="L28:P28"/>
    <mergeCell ref="A29:B29"/>
    <mergeCell ref="C29:H29"/>
    <mergeCell ref="I29:K29"/>
    <mergeCell ref="L29:P29"/>
    <mergeCell ref="A30:B30"/>
    <mergeCell ref="C30:H30"/>
    <mergeCell ref="I30:K30"/>
    <mergeCell ref="L30:P30"/>
    <mergeCell ref="A5:A6"/>
    <mergeCell ref="H3:H4"/>
    <mergeCell ref="A25:B26"/>
    <mergeCell ref="I25:K26"/>
  </mergeCells>
  <pageMargins left="0.75" right="0.75" top="1" bottom="1" header="0.511805555555556" footer="0.511805555555556"/>
  <pageSetup paperSize="9" scale="76" orientation="portrait"/>
  <headerFooter/>
  <rowBreaks count="1" manualBreakCount="1">
    <brk id="31" max="16383" man="1"/>
  </rowBreaks>
  <colBreaks count="1" manualBreakCount="1">
    <brk id="16" max="1048575" man="1"/>
  </col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0"/>
  <sheetViews>
    <sheetView tabSelected="1" topLeftCell="A7" workbookViewId="0">
      <selection activeCell="Q19" sqref="Q19"/>
    </sheetView>
  </sheetViews>
  <sheetFormatPr defaultColWidth="9" defaultRowHeight="11.25"/>
  <cols>
    <col min="1" max="1" width="2.25" style="1" customWidth="1"/>
    <col min="2" max="2" width="6.13333333333333" style="4" customWidth="1"/>
    <col min="3" max="3" width="3.63333333333333" style="1" customWidth="1"/>
    <col min="4" max="4" width="10.3833333333333" style="5" customWidth="1"/>
    <col min="5" max="5" width="6.88333333333333" style="4" customWidth="1"/>
    <col min="6" max="6" width="10.6333333333333" style="5" customWidth="1"/>
    <col min="7" max="7" width="4.13333333333333" style="1" customWidth="1"/>
    <col min="8" max="8" width="8.88333333333333" style="5" customWidth="1"/>
    <col min="9" max="9" width="9.66666666666667" style="1" customWidth="1"/>
    <col min="10" max="10" width="6.88333333333333" style="1" customWidth="1"/>
    <col min="11" max="11" width="7.5" style="5" customWidth="1"/>
    <col min="12" max="12" width="4.88333333333333" style="1" customWidth="1"/>
    <col min="13" max="13" width="10.75" style="1" customWidth="1"/>
    <col min="14" max="14" width="5.63333333333333" style="1" customWidth="1"/>
    <col min="15" max="15" width="5.5" style="1" customWidth="1"/>
    <col min="16" max="16" width="11.25" style="5" customWidth="1"/>
    <col min="17" max="17" width="16.25" style="5" customWidth="1"/>
    <col min="18" max="18" width="9.625" style="1"/>
    <col min="19" max="16384" width="9" style="1"/>
  </cols>
  <sheetData>
    <row r="1" s="1" customFormat="1" ht="24.95" customHeight="1" spans="1:17">
      <c r="A1" s="6" t="s">
        <v>0</v>
      </c>
      <c r="B1" s="6"/>
      <c r="C1" s="6"/>
      <c r="D1" s="6"/>
      <c r="E1" s="6"/>
      <c r="F1" s="6"/>
      <c r="G1" s="6"/>
      <c r="H1" s="6"/>
      <c r="I1" s="6"/>
      <c r="J1" s="6"/>
      <c r="K1" s="6"/>
      <c r="L1" s="6"/>
      <c r="M1" s="6"/>
      <c r="N1" s="6"/>
      <c r="O1" s="6"/>
      <c r="P1" s="6"/>
      <c r="Q1" s="72"/>
    </row>
    <row r="2" s="1" customFormat="1" ht="33" customHeight="1" spans="1:17">
      <c r="A2" s="7" t="s">
        <v>1</v>
      </c>
      <c r="B2" s="7"/>
      <c r="C2" s="8" t="s">
        <v>2</v>
      </c>
      <c r="D2" s="8"/>
      <c r="E2" s="8"/>
      <c r="F2" s="8"/>
      <c r="G2" s="8"/>
      <c r="H2" s="8"/>
      <c r="I2" s="8"/>
      <c r="J2" s="8"/>
      <c r="K2" s="8"/>
      <c r="L2" s="8"/>
      <c r="M2" s="50" t="s">
        <v>3</v>
      </c>
      <c r="N2" s="51">
        <v>9307</v>
      </c>
      <c r="O2" s="52" t="s">
        <v>4</v>
      </c>
      <c r="P2" s="53" t="s">
        <v>5</v>
      </c>
      <c r="Q2"/>
    </row>
    <row r="3" s="1" customFormat="1" ht="36" customHeight="1" spans="1:17">
      <c r="A3" s="7" t="s">
        <v>6</v>
      </c>
      <c r="B3" s="7"/>
      <c r="C3" s="9">
        <v>38500000</v>
      </c>
      <c r="D3" s="9"/>
      <c r="E3" s="10" t="s">
        <v>7</v>
      </c>
      <c r="F3" s="11" t="s">
        <v>8</v>
      </c>
      <c r="G3" s="11"/>
      <c r="H3" s="12" t="s">
        <v>9</v>
      </c>
      <c r="I3" s="54" t="s">
        <v>66</v>
      </c>
      <c r="J3" s="55"/>
      <c r="K3" s="55"/>
      <c r="L3" s="55"/>
      <c r="M3" s="55"/>
      <c r="N3" s="56" t="s">
        <v>11</v>
      </c>
      <c r="O3" s="7" t="s">
        <v>12</v>
      </c>
      <c r="P3" s="57" t="s">
        <v>13</v>
      </c>
      <c r="Q3" s="73"/>
    </row>
    <row r="4" s="1" customFormat="1" ht="27.75" customHeight="1" spans="1:18">
      <c r="A4" s="7" t="s">
        <v>14</v>
      </c>
      <c r="B4" s="7"/>
      <c r="C4" s="9">
        <v>41902545.96</v>
      </c>
      <c r="D4" s="9"/>
      <c r="E4" s="10" t="s">
        <v>15</v>
      </c>
      <c r="F4" s="11"/>
      <c r="G4" s="11"/>
      <c r="H4" s="13"/>
      <c r="I4" s="58"/>
      <c r="J4" s="59"/>
      <c r="K4" s="59"/>
      <c r="L4" s="59"/>
      <c r="M4" s="59"/>
      <c r="N4" s="56" t="s">
        <v>16</v>
      </c>
      <c r="O4" s="10" t="s">
        <v>17</v>
      </c>
      <c r="P4" s="60" t="s">
        <v>18</v>
      </c>
      <c r="Q4" s="74"/>
      <c r="R4"/>
    </row>
    <row r="5" s="1" customFormat="1" ht="18.75" customHeight="1" spans="1:17">
      <c r="A5" s="7" t="s">
        <v>19</v>
      </c>
      <c r="B5" s="7" t="s">
        <v>20</v>
      </c>
      <c r="C5" s="7"/>
      <c r="D5" s="7"/>
      <c r="E5" s="7" t="s">
        <v>21</v>
      </c>
      <c r="F5" s="7"/>
      <c r="G5" s="7" t="s">
        <v>22</v>
      </c>
      <c r="H5" s="7"/>
      <c r="I5" s="7" t="s">
        <v>23</v>
      </c>
      <c r="J5" s="7" t="s">
        <v>24</v>
      </c>
      <c r="K5" s="7" t="s">
        <v>25</v>
      </c>
      <c r="L5" s="7"/>
      <c r="M5" s="7" t="s">
        <v>26</v>
      </c>
      <c r="N5" s="7"/>
      <c r="O5" s="10" t="s">
        <v>27</v>
      </c>
      <c r="P5" s="10"/>
      <c r="Q5" s="75"/>
    </row>
    <row r="6" s="1" customFormat="1" ht="21" customHeight="1" spans="1:17">
      <c r="A6" s="7"/>
      <c r="B6" s="14" t="s">
        <v>28</v>
      </c>
      <c r="C6" s="7" t="s">
        <v>29</v>
      </c>
      <c r="D6" s="10" t="s">
        <v>30</v>
      </c>
      <c r="E6" s="14" t="s">
        <v>28</v>
      </c>
      <c r="F6" s="10" t="s">
        <v>30</v>
      </c>
      <c r="G6" s="7" t="s">
        <v>31</v>
      </c>
      <c r="H6" s="10" t="s">
        <v>30</v>
      </c>
      <c r="I6" s="53" t="s">
        <v>30</v>
      </c>
      <c r="J6" s="53"/>
      <c r="K6" s="10" t="s">
        <v>30</v>
      </c>
      <c r="L6" s="7" t="s">
        <v>24</v>
      </c>
      <c r="M6" s="7" t="s">
        <v>30</v>
      </c>
      <c r="N6" s="7" t="s">
        <v>24</v>
      </c>
      <c r="O6" s="10" t="s">
        <v>32</v>
      </c>
      <c r="P6" s="10" t="s">
        <v>30</v>
      </c>
      <c r="Q6" s="75"/>
    </row>
    <row r="7" s="2" customFormat="1" ht="27.95" customHeight="1" spans="1:17">
      <c r="A7" s="15">
        <v>1</v>
      </c>
      <c r="B7" s="16">
        <v>43273</v>
      </c>
      <c r="C7" s="17" t="s">
        <v>33</v>
      </c>
      <c r="D7" s="18">
        <v>28271357</v>
      </c>
      <c r="E7" s="16">
        <v>43273</v>
      </c>
      <c r="F7" s="18">
        <v>28271357</v>
      </c>
      <c r="G7" s="19">
        <v>0.02</v>
      </c>
      <c r="H7" s="20">
        <f>D7*G7</f>
        <v>565427.14</v>
      </c>
      <c r="I7" s="61">
        <v>365353</v>
      </c>
      <c r="J7" s="62" t="s">
        <v>34</v>
      </c>
      <c r="K7" s="18">
        <v>53477</v>
      </c>
      <c r="L7" s="63"/>
      <c r="M7" s="64"/>
      <c r="N7" s="15"/>
      <c r="O7" s="65" t="s">
        <v>35</v>
      </c>
      <c r="P7" s="66">
        <v>15553992.07</v>
      </c>
      <c r="Q7" s="75"/>
    </row>
    <row r="8" s="2" customFormat="1" ht="27.95" customHeight="1" spans="1:17">
      <c r="A8" s="15"/>
      <c r="B8" s="16"/>
      <c r="C8" s="17"/>
      <c r="D8" s="21"/>
      <c r="E8" s="16"/>
      <c r="F8" s="22"/>
      <c r="G8" s="19"/>
      <c r="H8" s="23"/>
      <c r="I8" s="61">
        <v>411220</v>
      </c>
      <c r="J8" s="67" t="s">
        <v>36</v>
      </c>
      <c r="K8" s="65"/>
      <c r="L8" s="65"/>
      <c r="M8" s="65"/>
      <c r="N8" s="65"/>
      <c r="O8" s="65" t="s">
        <v>37</v>
      </c>
      <c r="P8" s="66">
        <v>11321887.79</v>
      </c>
      <c r="Q8" s="75"/>
    </row>
    <row r="9" s="3" customFormat="1" ht="45" customHeight="1" spans="1:17">
      <c r="A9" s="24">
        <v>2</v>
      </c>
      <c r="B9" s="25">
        <v>43349</v>
      </c>
      <c r="C9" s="26" t="s">
        <v>33</v>
      </c>
      <c r="D9" s="27">
        <v>2087471</v>
      </c>
      <c r="E9" s="28"/>
      <c r="F9" s="29">
        <v>4087471</v>
      </c>
      <c r="G9" s="30">
        <v>0.02</v>
      </c>
      <c r="H9" s="20">
        <v>41800</v>
      </c>
      <c r="I9" s="20">
        <v>-17306</v>
      </c>
      <c r="J9" s="62" t="s">
        <v>57</v>
      </c>
      <c r="K9" s="18">
        <v>500</v>
      </c>
      <c r="L9" s="9" t="s">
        <v>58</v>
      </c>
      <c r="M9" s="18">
        <v>0</v>
      </c>
      <c r="N9" s="10"/>
      <c r="O9" s="9" t="s">
        <v>59</v>
      </c>
      <c r="P9" s="20">
        <f>D9-H9-I9-K9-M9-I10</f>
        <v>2003023</v>
      </c>
      <c r="Q9" s="76"/>
    </row>
    <row r="10" s="3" customFormat="1" ht="20.1" customHeight="1" spans="1:17">
      <c r="A10" s="24"/>
      <c r="B10" s="25"/>
      <c r="C10" s="26"/>
      <c r="D10" s="27"/>
      <c r="E10" s="28"/>
      <c r="F10" s="29"/>
      <c r="G10" s="30"/>
      <c r="H10" s="20"/>
      <c r="I10" s="20">
        <v>59454</v>
      </c>
      <c r="J10" s="67" t="s">
        <v>36</v>
      </c>
      <c r="K10" s="18"/>
      <c r="L10" s="9"/>
      <c r="M10" s="18"/>
      <c r="N10" s="10"/>
      <c r="O10" s="9"/>
      <c r="P10" s="20"/>
      <c r="Q10" s="77"/>
    </row>
    <row r="11" s="1" customFormat="1" ht="55" customHeight="1" spans="1:17">
      <c r="A11" s="24">
        <v>3</v>
      </c>
      <c r="B11" s="25">
        <v>43419</v>
      </c>
      <c r="C11" s="26" t="s">
        <v>33</v>
      </c>
      <c r="D11" s="27">
        <v>2000000</v>
      </c>
      <c r="E11" s="28"/>
      <c r="F11" s="29"/>
      <c r="G11" s="31">
        <v>0.02</v>
      </c>
      <c r="H11" s="20">
        <f>D11*G11</f>
        <v>40000</v>
      </c>
      <c r="I11" s="20">
        <v>0</v>
      </c>
      <c r="J11" s="20"/>
      <c r="K11" s="18"/>
      <c r="L11" s="9"/>
      <c r="M11" s="18"/>
      <c r="N11" s="9"/>
      <c r="O11" s="9" t="s">
        <v>59</v>
      </c>
      <c r="P11" s="20">
        <f>D11-H11-K11</f>
        <v>1960000</v>
      </c>
      <c r="Q11" s="75"/>
    </row>
    <row r="12" s="1" customFormat="1" ht="20.1" customHeight="1" spans="1:17">
      <c r="A12" s="24"/>
      <c r="B12" s="25"/>
      <c r="C12" s="25"/>
      <c r="D12" s="25"/>
      <c r="E12" s="25"/>
      <c r="F12" s="25"/>
      <c r="G12" s="25"/>
      <c r="H12" s="25"/>
      <c r="I12" s="25" t="s">
        <v>60</v>
      </c>
      <c r="J12" s="25"/>
      <c r="K12" s="25"/>
      <c r="L12" s="25"/>
      <c r="M12" s="25"/>
      <c r="N12" s="25"/>
      <c r="O12" s="25"/>
      <c r="P12" s="25"/>
      <c r="Q12" s="75"/>
    </row>
    <row r="13" s="1" customFormat="1" ht="20.1" customHeight="1" spans="1:17">
      <c r="A13" s="32"/>
      <c r="B13" s="25"/>
      <c r="C13" s="26"/>
      <c r="D13" s="27"/>
      <c r="E13" s="28"/>
      <c r="F13" s="29"/>
      <c r="G13" s="30"/>
      <c r="H13" s="20"/>
      <c r="I13" s="20"/>
      <c r="J13" s="20"/>
      <c r="K13" s="18"/>
      <c r="L13" s="9"/>
      <c r="M13" s="18"/>
      <c r="N13" s="9"/>
      <c r="O13" s="9"/>
      <c r="P13" s="20"/>
      <c r="Q13" s="75"/>
    </row>
    <row r="14" s="1" customFormat="1" ht="26" customHeight="1" spans="1:17">
      <c r="A14" s="24">
        <v>4</v>
      </c>
      <c r="B14" s="25">
        <v>43441</v>
      </c>
      <c r="C14" s="26" t="s">
        <v>33</v>
      </c>
      <c r="D14" s="27">
        <v>8303419</v>
      </c>
      <c r="E14" s="28">
        <v>43437</v>
      </c>
      <c r="F14" s="29">
        <v>8303419</v>
      </c>
      <c r="G14" s="31">
        <v>0.02</v>
      </c>
      <c r="H14" s="20">
        <v>166069</v>
      </c>
      <c r="I14" s="20">
        <v>183492</v>
      </c>
      <c r="J14" s="68" t="s">
        <v>62</v>
      </c>
      <c r="K14" s="18"/>
      <c r="L14" s="9"/>
      <c r="M14" s="18"/>
      <c r="N14" s="9"/>
      <c r="O14" s="9" t="s">
        <v>35</v>
      </c>
      <c r="P14" s="20">
        <f>D14-H14-I14-I15-P15-P16-P17</f>
        <v>486076.94</v>
      </c>
      <c r="Q14" s="75"/>
    </row>
    <row r="15" s="1" customFormat="1" ht="30" customHeight="1" spans="1:17">
      <c r="A15" s="24"/>
      <c r="B15" s="25"/>
      <c r="C15" s="26"/>
      <c r="D15" s="27"/>
      <c r="E15" s="28"/>
      <c r="F15" s="29"/>
      <c r="G15" s="30"/>
      <c r="H15" s="20"/>
      <c r="I15" s="20">
        <v>120777</v>
      </c>
      <c r="J15" s="20" t="s">
        <v>63</v>
      </c>
      <c r="K15" s="18"/>
      <c r="L15" s="9"/>
      <c r="M15" s="18"/>
      <c r="N15" s="9"/>
      <c r="O15" s="9" t="s">
        <v>64</v>
      </c>
      <c r="P15" s="20">
        <v>5687960.25</v>
      </c>
      <c r="Q15" s="75"/>
    </row>
    <row r="16" s="1" customFormat="1" ht="45" customHeight="1" spans="1:17">
      <c r="A16" s="24"/>
      <c r="B16" s="25"/>
      <c r="C16" s="26"/>
      <c r="D16" s="27"/>
      <c r="E16" s="28"/>
      <c r="F16" s="29"/>
      <c r="G16" s="30"/>
      <c r="H16" s="20"/>
      <c r="I16" s="20"/>
      <c r="J16" s="20"/>
      <c r="K16" s="18"/>
      <c r="L16" s="9"/>
      <c r="M16" s="18"/>
      <c r="N16" s="9"/>
      <c r="O16" s="9" t="s">
        <v>59</v>
      </c>
      <c r="P16" s="20">
        <v>659043.81</v>
      </c>
      <c r="Q16" s="75"/>
    </row>
    <row r="17" s="1" customFormat="1" ht="22" customHeight="1" spans="1:17">
      <c r="A17" s="24"/>
      <c r="B17" s="25"/>
      <c r="C17" s="26"/>
      <c r="D17" s="27"/>
      <c r="E17" s="28"/>
      <c r="F17" s="29"/>
      <c r="G17" s="30"/>
      <c r="H17" s="20"/>
      <c r="I17" s="20"/>
      <c r="J17" s="20"/>
      <c r="K17" s="18"/>
      <c r="L17" s="9"/>
      <c r="M17" s="18"/>
      <c r="N17" s="9"/>
      <c r="O17" s="9" t="s">
        <v>65</v>
      </c>
      <c r="P17" s="20">
        <v>1000000</v>
      </c>
      <c r="Q17" s="75"/>
    </row>
    <row r="18" s="1" customFormat="1" ht="22" customHeight="1" spans="1:17">
      <c r="A18" s="32">
        <v>5</v>
      </c>
      <c r="B18" s="33">
        <v>44428</v>
      </c>
      <c r="C18" s="34" t="s">
        <v>33</v>
      </c>
      <c r="D18" s="35">
        <v>1240298.96</v>
      </c>
      <c r="E18" s="36"/>
      <c r="F18" s="37"/>
      <c r="G18" s="38">
        <v>0.02</v>
      </c>
      <c r="H18" s="39">
        <f>D18*G18</f>
        <v>24805.9792</v>
      </c>
      <c r="I18" s="39">
        <v>117573.78</v>
      </c>
      <c r="J18" s="39"/>
      <c r="K18" s="69">
        <v>500</v>
      </c>
      <c r="L18" s="70" t="s">
        <v>67</v>
      </c>
      <c r="M18" s="69"/>
      <c r="N18" s="70"/>
      <c r="O18" s="70" t="s">
        <v>68</v>
      </c>
      <c r="P18" s="39">
        <v>640000</v>
      </c>
      <c r="Q18" s="75"/>
    </row>
    <row r="19" s="1" customFormat="1" ht="22" customHeight="1" spans="1:17">
      <c r="A19" s="32"/>
      <c r="B19" s="33"/>
      <c r="C19" s="34"/>
      <c r="D19" s="35"/>
      <c r="E19" s="36"/>
      <c r="F19" s="37"/>
      <c r="G19" s="40"/>
      <c r="H19" s="39"/>
      <c r="I19" s="39"/>
      <c r="J19" s="39"/>
      <c r="K19" s="69">
        <v>500</v>
      </c>
      <c r="L19" s="70" t="s">
        <v>69</v>
      </c>
      <c r="M19" s="69"/>
      <c r="N19" s="70"/>
      <c r="O19" s="70" t="s">
        <v>70</v>
      </c>
      <c r="P19" s="39">
        <v>360000</v>
      </c>
      <c r="Q19" s="75"/>
    </row>
    <row r="20" s="1" customFormat="1" ht="22" customHeight="1" spans="1:17">
      <c r="A20" s="32"/>
      <c r="B20" s="33"/>
      <c r="C20" s="34"/>
      <c r="D20" s="35"/>
      <c r="E20" s="36"/>
      <c r="F20" s="37"/>
      <c r="G20" s="40"/>
      <c r="H20" s="39"/>
      <c r="I20" s="39"/>
      <c r="J20" s="39"/>
      <c r="K20" s="69"/>
      <c r="L20" s="70"/>
      <c r="M20" s="69"/>
      <c r="N20" s="70"/>
      <c r="O20" s="70"/>
      <c r="P20" s="39"/>
      <c r="Q20" s="75"/>
    </row>
    <row r="21" s="1" customFormat="1" ht="22" customHeight="1" spans="1:17">
      <c r="A21" s="32"/>
      <c r="B21" s="33"/>
      <c r="C21" s="34"/>
      <c r="D21" s="35"/>
      <c r="E21" s="36"/>
      <c r="F21" s="37"/>
      <c r="G21" s="40"/>
      <c r="H21" s="39"/>
      <c r="I21" s="39"/>
      <c r="J21" s="39"/>
      <c r="K21" s="69"/>
      <c r="L21" s="70"/>
      <c r="M21" s="69"/>
      <c r="N21" s="70"/>
      <c r="O21" s="70"/>
      <c r="P21" s="39"/>
      <c r="Q21" s="75"/>
    </row>
    <row r="22" s="1" customFormat="1" ht="20.1" customHeight="1" spans="1:17">
      <c r="A22" s="32"/>
      <c r="B22" s="33"/>
      <c r="C22" s="34"/>
      <c r="D22" s="35"/>
      <c r="E22" s="36"/>
      <c r="F22" s="37"/>
      <c r="G22" s="40"/>
      <c r="H22" s="39"/>
      <c r="I22" s="39"/>
      <c r="J22" s="39"/>
      <c r="K22" s="69"/>
      <c r="L22" s="70"/>
      <c r="M22" s="69"/>
      <c r="N22" s="70"/>
      <c r="O22" s="70"/>
      <c r="P22" s="39"/>
      <c r="Q22" s="75"/>
    </row>
    <row r="23" s="1" customFormat="1" ht="20.1" customHeight="1" spans="1:17">
      <c r="A23" s="32"/>
      <c r="B23" s="33"/>
      <c r="C23" s="34"/>
      <c r="D23" s="35"/>
      <c r="E23" s="36"/>
      <c r="F23" s="37"/>
      <c r="G23" s="40"/>
      <c r="H23" s="39"/>
      <c r="I23" s="39"/>
      <c r="J23" s="39"/>
      <c r="K23" s="69"/>
      <c r="L23" s="70"/>
      <c r="M23" s="69"/>
      <c r="N23" s="70"/>
      <c r="O23" s="70"/>
      <c r="P23" s="39"/>
      <c r="Q23" s="75"/>
    </row>
    <row r="24" s="1" customFormat="1" ht="30" customHeight="1" spans="1:17">
      <c r="A24" s="7" t="s">
        <v>39</v>
      </c>
      <c r="B24" s="7"/>
      <c r="C24" s="41" t="s">
        <v>40</v>
      </c>
      <c r="D24" s="42">
        <f t="shared" ref="D24:I24" si="0">SUM(D7:D23)</f>
        <v>41902545.96</v>
      </c>
      <c r="E24" s="41" t="s">
        <v>40</v>
      </c>
      <c r="F24" s="43">
        <f t="shared" si="0"/>
        <v>40662247</v>
      </c>
      <c r="G24" s="41" t="s">
        <v>40</v>
      </c>
      <c r="H24" s="43">
        <f t="shared" si="0"/>
        <v>838102.1192</v>
      </c>
      <c r="I24" s="43">
        <f t="shared" si="0"/>
        <v>1240563.78</v>
      </c>
      <c r="J24" s="42" t="s">
        <v>40</v>
      </c>
      <c r="K24" s="43">
        <f t="shared" ref="K24:P24" si="1">SUM(K7:K23)</f>
        <v>54977</v>
      </c>
      <c r="L24" s="41" t="s">
        <v>40</v>
      </c>
      <c r="M24" s="43">
        <f t="shared" si="1"/>
        <v>0</v>
      </c>
      <c r="N24" s="41" t="s">
        <v>40</v>
      </c>
      <c r="O24" s="41" t="s">
        <v>40</v>
      </c>
      <c r="P24" s="43">
        <f t="shared" si="1"/>
        <v>39671983.86</v>
      </c>
      <c r="Q24" s="75"/>
    </row>
    <row r="25" s="1" customFormat="1" ht="30" customHeight="1" spans="1:17">
      <c r="A25" s="7" t="s">
        <v>41</v>
      </c>
      <c r="B25" s="7"/>
      <c r="C25" s="7" t="s">
        <v>42</v>
      </c>
      <c r="D25" s="7"/>
      <c r="E25" s="44">
        <f>P18+P19</f>
        <v>1000000</v>
      </c>
      <c r="F25" s="44"/>
      <c r="G25" s="44"/>
      <c r="H25" s="44"/>
      <c r="I25" s="7" t="s">
        <v>43</v>
      </c>
      <c r="J25" s="7"/>
      <c r="K25" s="7"/>
      <c r="L25" s="7" t="s">
        <v>44</v>
      </c>
      <c r="M25" s="44">
        <v>0</v>
      </c>
      <c r="N25" s="44"/>
      <c r="O25" s="44"/>
      <c r="P25" s="44"/>
      <c r="Q25" s="75"/>
    </row>
    <row r="26" s="1" customFormat="1" ht="30" customHeight="1" spans="1:17">
      <c r="A26" s="7"/>
      <c r="B26" s="7"/>
      <c r="C26" s="7" t="s">
        <v>45</v>
      </c>
      <c r="D26" s="7"/>
      <c r="E26" s="45">
        <v>0</v>
      </c>
      <c r="F26" s="45"/>
      <c r="G26" s="45"/>
      <c r="H26" s="45"/>
      <c r="I26" s="7"/>
      <c r="J26" s="7"/>
      <c r="K26" s="7"/>
      <c r="L26" s="7" t="s">
        <v>46</v>
      </c>
      <c r="M26" s="71" t="str">
        <f>SUBSTITUTE(SUBSTITUTE(TEXT(INT(M25),"[DBNum2][$-804]G/通用格式元"&amp;IF(INT(M25)=M25,"整",""))&amp;TEXT(MID(M25,FIND(".",M25&amp;".0")+1,1),"[DBNum2][$-804]G/通用格式角")&amp;TEXT(MID(M25,FIND(".",M25&amp;".0")+2,1),"[DBNum2][$-804]G/通用格式分"),"零角","零"),"零分","")</f>
        <v>零元整</v>
      </c>
      <c r="N26" s="71"/>
      <c r="O26" s="71"/>
      <c r="P26" s="71"/>
      <c r="Q26" s="75"/>
    </row>
    <row r="27" s="1" customFormat="1" ht="50.1" customHeight="1" spans="1:17">
      <c r="A27" s="7" t="s">
        <v>47</v>
      </c>
      <c r="B27" s="7"/>
      <c r="C27" s="46"/>
      <c r="D27" s="47"/>
      <c r="E27" s="47"/>
      <c r="F27" s="47"/>
      <c r="G27" s="47"/>
      <c r="H27" s="48"/>
      <c r="I27" s="7" t="s">
        <v>49</v>
      </c>
      <c r="J27" s="7"/>
      <c r="K27" s="7"/>
      <c r="L27" s="7"/>
      <c r="M27" s="7"/>
      <c r="N27" s="7"/>
      <c r="O27" s="7"/>
      <c r="P27" s="7"/>
      <c r="Q27" s="75"/>
    </row>
    <row r="28" s="1" customFormat="1" ht="50.1" customHeight="1" spans="1:17">
      <c r="A28" s="7" t="s">
        <v>51</v>
      </c>
      <c r="B28" s="7"/>
      <c r="C28" s="15"/>
      <c r="D28" s="15"/>
      <c r="E28" s="15"/>
      <c r="F28" s="15"/>
      <c r="G28" s="15"/>
      <c r="H28" s="15"/>
      <c r="I28" s="7" t="s">
        <v>52</v>
      </c>
      <c r="J28" s="7"/>
      <c r="K28" s="7"/>
      <c r="L28" s="15"/>
      <c r="M28" s="15"/>
      <c r="N28" s="15"/>
      <c r="O28" s="15"/>
      <c r="P28" s="15"/>
      <c r="Q28" s="75"/>
    </row>
    <row r="29" s="1" customFormat="1" ht="50.1" customHeight="1" spans="1:17">
      <c r="A29" s="7" t="s">
        <v>53</v>
      </c>
      <c r="B29" s="7"/>
      <c r="C29" s="49"/>
      <c r="D29" s="49"/>
      <c r="E29" s="49"/>
      <c r="F29" s="49"/>
      <c r="G29" s="49"/>
      <c r="H29" s="49"/>
      <c r="I29" s="7" t="s">
        <v>54</v>
      </c>
      <c r="J29" s="7"/>
      <c r="K29" s="7"/>
      <c r="L29" s="49"/>
      <c r="M29" s="49"/>
      <c r="N29" s="49"/>
      <c r="O29" s="49"/>
      <c r="P29" s="49"/>
      <c r="Q29" s="75"/>
    </row>
    <row r="30" s="1" customFormat="1" ht="50.1" customHeight="1" spans="1:17">
      <c r="A30" s="7" t="s">
        <v>55</v>
      </c>
      <c r="B30" s="7"/>
      <c r="C30" s="49"/>
      <c r="D30" s="49"/>
      <c r="E30" s="49"/>
      <c r="F30" s="49"/>
      <c r="G30" s="49"/>
      <c r="H30" s="49"/>
      <c r="I30" s="7" t="s">
        <v>56</v>
      </c>
      <c r="J30" s="7"/>
      <c r="K30" s="7"/>
      <c r="L30" s="49"/>
      <c r="M30" s="49"/>
      <c r="N30" s="49"/>
      <c r="O30" s="49"/>
      <c r="P30" s="49"/>
      <c r="Q30" s="75"/>
    </row>
    <row r="31" s="1" customFormat="1" spans="2:17">
      <c r="B31" s="4"/>
      <c r="D31" s="5"/>
      <c r="E31" s="4"/>
      <c r="F31" s="5"/>
      <c r="H31" s="5"/>
      <c r="K31" s="5"/>
      <c r="P31" s="5"/>
      <c r="Q31" s="75"/>
    </row>
    <row r="32" s="1" customFormat="1" spans="2:17">
      <c r="B32" s="4"/>
      <c r="D32" s="5"/>
      <c r="E32" s="4"/>
      <c r="F32" s="5"/>
      <c r="H32" s="5"/>
      <c r="K32" s="5"/>
      <c r="P32" s="5"/>
      <c r="Q32" s="75"/>
    </row>
    <row r="33" s="1" customFormat="1" spans="2:17">
      <c r="B33" s="4"/>
      <c r="D33" s="5"/>
      <c r="E33" s="4"/>
      <c r="F33" s="5"/>
      <c r="H33" s="5"/>
      <c r="K33" s="5"/>
      <c r="P33" s="5"/>
      <c r="Q33" s="75"/>
    </row>
    <row r="34" s="1" customFormat="1" spans="2:17">
      <c r="B34" s="4"/>
      <c r="D34" s="5"/>
      <c r="E34" s="4"/>
      <c r="F34" s="5"/>
      <c r="H34" s="5"/>
      <c r="K34" s="5"/>
      <c r="P34" s="5"/>
      <c r="Q34" s="75"/>
    </row>
    <row r="35" s="1" customFormat="1" spans="2:17">
      <c r="B35" s="4"/>
      <c r="D35" s="5"/>
      <c r="E35" s="4"/>
      <c r="F35" s="5"/>
      <c r="H35" s="5"/>
      <c r="K35" s="5"/>
      <c r="P35" s="5"/>
      <c r="Q35" s="75"/>
    </row>
    <row r="36" s="1" customFormat="1" ht="13.5" spans="2:17">
      <c r="B36"/>
      <c r="D36" s="5"/>
      <c r="E36" s="4"/>
      <c r="F36" s="5"/>
      <c r="H36" s="5"/>
      <c r="K36" s="5"/>
      <c r="P36" s="5"/>
      <c r="Q36" s="75"/>
    </row>
    <row r="37" s="1" customFormat="1" spans="2:17">
      <c r="B37" s="4"/>
      <c r="D37" s="5"/>
      <c r="E37" s="4"/>
      <c r="F37" s="5"/>
      <c r="H37" s="5"/>
      <c r="K37" s="5"/>
      <c r="P37" s="5"/>
      <c r="Q37" s="75"/>
    </row>
    <row r="38" s="1" customFormat="1" spans="2:17">
      <c r="B38" s="4"/>
      <c r="D38" s="5"/>
      <c r="E38" s="4"/>
      <c r="F38" s="5"/>
      <c r="H38" s="5"/>
      <c r="K38" s="5"/>
      <c r="P38" s="5"/>
      <c r="Q38" s="75"/>
    </row>
    <row r="39" s="1" customFormat="1" spans="2:17">
      <c r="B39" s="4"/>
      <c r="D39" s="5"/>
      <c r="E39" s="4"/>
      <c r="F39" s="5"/>
      <c r="H39" s="5"/>
      <c r="K39" s="5"/>
      <c r="P39" s="5"/>
      <c r="Q39" s="75"/>
    </row>
    <row r="40" s="1" customFormat="1" ht="13.5" spans="2:17">
      <c r="B40" s="4"/>
      <c r="D40"/>
      <c r="E40" s="4"/>
      <c r="F40" s="5"/>
      <c r="H40" s="5"/>
      <c r="K40" s="5"/>
      <c r="P40" s="5"/>
      <c r="Q40" s="75"/>
    </row>
  </sheetData>
  <mergeCells count="44">
    <mergeCell ref="A1:P1"/>
    <mergeCell ref="A2:B2"/>
    <mergeCell ref="C2:L2"/>
    <mergeCell ref="A3:B3"/>
    <mergeCell ref="C3:D3"/>
    <mergeCell ref="F3:G3"/>
    <mergeCell ref="I3:M3"/>
    <mergeCell ref="A4:B4"/>
    <mergeCell ref="C4:D4"/>
    <mergeCell ref="F4:G4"/>
    <mergeCell ref="I4:M4"/>
    <mergeCell ref="B5:D5"/>
    <mergeCell ref="E5:F5"/>
    <mergeCell ref="G5:H5"/>
    <mergeCell ref="K5:L5"/>
    <mergeCell ref="M5:N5"/>
    <mergeCell ref="O5:P5"/>
    <mergeCell ref="A24:B24"/>
    <mergeCell ref="C25:D25"/>
    <mergeCell ref="E25:H25"/>
    <mergeCell ref="M25:P25"/>
    <mergeCell ref="C26:D26"/>
    <mergeCell ref="E26:H26"/>
    <mergeCell ref="M26:P26"/>
    <mergeCell ref="A27:B27"/>
    <mergeCell ref="C27:H27"/>
    <mergeCell ref="I27:K27"/>
    <mergeCell ref="L27:P27"/>
    <mergeCell ref="A28:B28"/>
    <mergeCell ref="C28:H28"/>
    <mergeCell ref="I28:K28"/>
    <mergeCell ref="L28:P28"/>
    <mergeCell ref="A29:B29"/>
    <mergeCell ref="C29:H29"/>
    <mergeCell ref="I29:K29"/>
    <mergeCell ref="L29:P29"/>
    <mergeCell ref="A30:B30"/>
    <mergeCell ref="C30:H30"/>
    <mergeCell ref="I30:K30"/>
    <mergeCell ref="L30:P30"/>
    <mergeCell ref="A5:A6"/>
    <mergeCell ref="H3:H4"/>
    <mergeCell ref="A25:B26"/>
    <mergeCell ref="I25:K26"/>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1</vt:lpstr>
      <vt:lpstr>2</vt:lpstr>
      <vt:lpstr>3</vt:lpstr>
      <vt:lpstr>4</vt:lpstr>
      <vt:lpstr>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朱敏</cp:lastModifiedBy>
  <dcterms:created xsi:type="dcterms:W3CDTF">2018-04-24T06:46:00Z</dcterms:created>
  <cp:lastPrinted>2018-09-06T07:44:00Z</cp:lastPrinted>
  <dcterms:modified xsi:type="dcterms:W3CDTF">2021-10-28T08:24:07Z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17D9A37BC2E14CAD9463A9846C063B54</vt:lpwstr>
  </property>
</Properties>
</file>