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780" activeTab="5"/>
  </bookViews>
  <sheets>
    <sheet name="1" sheetId="2" r:id="rId1"/>
    <sheet name="2" sheetId="3" r:id="rId2"/>
    <sheet name="3" sheetId="4" r:id="rId3"/>
    <sheet name="4" sheetId="5" r:id="rId4"/>
    <sheet name="5" sheetId="6" r:id="rId5"/>
    <sheet name="6" sheetId="7" r:id="rId6"/>
  </sheets>
  <calcPr calcId="144525" concurrentCalc="0"/>
</workbook>
</file>

<file path=xl/sharedStrings.xml><?xml version="1.0" encoding="utf-8"?>
<sst xmlns="http://schemas.openxmlformats.org/spreadsheetml/2006/main" count="473" uniqueCount="67">
  <si>
    <t xml:space="preserve">工程款支付证书 </t>
  </si>
  <si>
    <t>工程名称</t>
  </si>
  <si>
    <t>安徽高速传媒有限公司2018年广告牌基础工程</t>
  </si>
  <si>
    <t>ERP编号</t>
  </si>
  <si>
    <t>档案编号</t>
  </si>
  <si>
    <t>CD2018-010</t>
  </si>
  <si>
    <t>合同金额</t>
  </si>
  <si>
    <t>中标  日期</t>
  </si>
  <si>
    <t>2018.3.1</t>
  </si>
  <si>
    <t>已供工程  资料</t>
  </si>
  <si>
    <t>中标书、施工合同原件</t>
  </si>
  <si>
    <t>庐江</t>
  </si>
  <si>
    <t>责任     单位</t>
  </si>
  <si>
    <t>业务二部</t>
  </si>
  <si>
    <t>决算金额</t>
  </si>
  <si>
    <t>竣工  日期</t>
  </si>
  <si>
    <t xml:space="preserve">合肥 </t>
  </si>
  <si>
    <t>责任人</t>
  </si>
  <si>
    <t>陈昌胜 陈昌飞13866184578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</si>
  <si>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</si>
  <si>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</si>
  <si>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</si>
  <si>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</si>
  <si>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</si>
  <si>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</si>
  <si>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</si>
  <si>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</si>
  <si>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</si>
  <si>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</si>
  <si>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</si>
  <si>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</si>
  <si>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</si>
  <si>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</si>
  <si>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中</t>
  </si>
  <si>
    <t>陈昌飞</t>
  </si>
  <si>
    <t>材料</t>
  </si>
  <si>
    <t>合计</t>
  </si>
  <si>
    <t>-</t>
  </si>
  <si>
    <t>本次结算   支付明细</t>
  </si>
  <si>
    <t>应支付金额</t>
  </si>
  <si>
    <t>实际支付金额</t>
  </si>
  <si>
    <t>小写</t>
  </si>
  <si>
    <t>已支付金额</t>
  </si>
  <si>
    <t>大写</t>
  </si>
  <si>
    <t>申请部门
意见</t>
  </si>
  <si>
    <t>制表：朱敏</t>
  </si>
  <si>
    <t>项目管理
意见</t>
  </si>
  <si>
    <t>施总、朱总已同意支付（附表背面截图）。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</si>
  <si>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</si>
  <si>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</si>
  <si>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</si>
  <si>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</si>
  <si>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</si>
  <si>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</si>
  <si>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t>12-26材料</t>
  </si>
  <si>
    <t>陈昌飞代转材料款</t>
  </si>
  <si>
    <t>中标书、施工合同原件、内部承包协议</t>
  </si>
  <si>
    <t>中标书、施工合同原件、内部承包协议、审计彩打复印件、交工证书章未盖全</t>
  </si>
  <si>
    <t>陈昌胜 13866184578</t>
  </si>
  <si>
    <t>结算价1%的风险保证金</t>
  </si>
  <si>
    <t>剩余管理费全部扣除</t>
  </si>
  <si>
    <t>本次无税费</t>
  </si>
  <si>
    <t>本次</t>
  </si>
  <si>
    <t>转账费</t>
  </si>
  <si>
    <t>退1%的风险保证金</t>
  </si>
  <si>
    <t>周悦</t>
  </si>
  <si>
    <t>陈芳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</si>
</sst>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yy/m/d;@"/>
    <numFmt numFmtId="179" formatCode="yyyy/m/d;@"/>
    <numFmt numFmtId="180" formatCode="yy/m/d"/>
    <numFmt numFmtId="181" formatCode="0.0%"/>
    <numFmt numFmtId="182" formatCode="m/d;@"/>
    <numFmt numFmtId="183" formatCode="0_ "/>
  </numFmts>
  <fonts count="34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b/>
      <sz val="9"/>
      <color rgb="FFFF0000"/>
      <name val="宋体"/>
      <charset val="134"/>
    </font>
    <font>
      <b/>
      <sz val="9"/>
      <color rgb="FF7030A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8764000366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13" borderId="14" applyNumberFormat="0" applyAlignment="0" applyProtection="0">
      <alignment vertical="center"/>
    </xf>
    <xf numFmtId="0" fontId="27" fillId="13" borderId="10" applyNumberFormat="0" applyAlignment="0" applyProtection="0">
      <alignment vertical="center"/>
    </xf>
    <xf numFmtId="0" fontId="28" fillId="14" borderId="15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106">
    <xf numFmtId="0" fontId="0" fillId="0" borderId="0" xfId="0">
      <alignment vertical="center"/>
    </xf>
    <xf numFmtId="0" fontId="1" fillId="0" borderId="0" xfId="51" applyFont="1" applyFill="1" applyBorder="1" applyAlignment="1">
      <alignment horizontal="center" vertical="center"/>
    </xf>
    <xf numFmtId="0" fontId="2" fillId="0" borderId="0" xfId="51" applyFont="1" applyFill="1" applyBorder="1" applyAlignment="1">
      <alignment horizontal="center" vertical="center"/>
    </xf>
    <xf numFmtId="0" fontId="2" fillId="0" borderId="0" xfId="51" applyFont="1" applyFill="1" applyAlignment="1">
      <alignment horizontal="center" vertical="center"/>
    </xf>
    <xf numFmtId="178" fontId="1" fillId="0" borderId="0" xfId="51" applyNumberFormat="1" applyFont="1" applyFill="1" applyBorder="1" applyAlignment="1">
      <alignment horizontal="center" vertical="center"/>
    </xf>
    <xf numFmtId="177" fontId="1" fillId="0" borderId="0" xfId="51" applyNumberFormat="1" applyFont="1" applyFill="1" applyBorder="1" applyAlignment="1">
      <alignment horizontal="center" vertical="center"/>
    </xf>
    <xf numFmtId="0" fontId="1" fillId="0" borderId="0" xfId="5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/>
    </xf>
    <xf numFmtId="0" fontId="4" fillId="0" borderId="2" xfId="51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 shrinkToFit="1"/>
    </xf>
    <xf numFmtId="177" fontId="4" fillId="0" borderId="2" xfId="51" applyNumberFormat="1" applyFont="1" applyFill="1" applyBorder="1" applyAlignment="1">
      <alignment horizontal="center" vertical="center" wrapText="1"/>
    </xf>
    <xf numFmtId="179" fontId="1" fillId="0" borderId="2" xfId="51" applyNumberFormat="1" applyFont="1" applyFill="1" applyBorder="1" applyAlignment="1">
      <alignment horizontal="center" vertical="center" wrapText="1"/>
    </xf>
    <xf numFmtId="0" fontId="4" fillId="0" borderId="3" xfId="51" applyFont="1" applyFill="1" applyBorder="1" applyAlignment="1">
      <alignment horizontal="center" vertical="center" wrapText="1"/>
    </xf>
    <xf numFmtId="0" fontId="4" fillId="0" borderId="4" xfId="51" applyFont="1" applyFill="1" applyBorder="1" applyAlignment="1">
      <alignment horizontal="center" vertical="center" wrapText="1"/>
    </xf>
    <xf numFmtId="178" fontId="4" fillId="0" borderId="2" xfId="51" applyNumberFormat="1" applyFont="1" applyFill="1" applyBorder="1" applyAlignment="1">
      <alignment horizontal="center" vertical="center" wrapText="1"/>
    </xf>
    <xf numFmtId="0" fontId="1" fillId="0" borderId="5" xfId="51" applyFont="1" applyFill="1" applyBorder="1" applyAlignment="1">
      <alignment horizontal="center" vertical="center" wrapText="1"/>
    </xf>
    <xf numFmtId="180" fontId="1" fillId="0" borderId="2" xfId="51" applyNumberFormat="1" applyFont="1" applyFill="1" applyBorder="1" applyAlignment="1">
      <alignment horizontal="center" vertical="center" shrinkToFit="1"/>
    </xf>
    <xf numFmtId="14" fontId="1" fillId="0" borderId="2" xfId="51" applyNumberFormat="1" applyFont="1" applyFill="1" applyBorder="1" applyAlignment="1">
      <alignment horizontal="center" vertical="center" wrapText="1"/>
    </xf>
    <xf numFmtId="177" fontId="1" fillId="0" borderId="2" xfId="51" applyNumberFormat="1" applyFont="1" applyFill="1" applyBorder="1" applyAlignment="1">
      <alignment horizontal="right" vertical="center" shrinkToFit="1"/>
    </xf>
    <xf numFmtId="181" fontId="1" fillId="0" borderId="2" xfId="19" applyNumberFormat="1" applyFont="1" applyFill="1" applyBorder="1" applyAlignment="1">
      <alignment horizontal="center" vertical="center" wrapText="1"/>
    </xf>
    <xf numFmtId="177" fontId="1" fillId="2" borderId="2" xfId="51" applyNumberFormat="1" applyFont="1" applyFill="1" applyBorder="1" applyAlignment="1">
      <alignment horizontal="right" vertical="center" shrinkToFit="1"/>
    </xf>
    <xf numFmtId="0" fontId="1" fillId="0" borderId="6" xfId="51" applyFont="1" applyFill="1" applyBorder="1" applyAlignment="1">
      <alignment horizontal="center" vertical="center" wrapText="1"/>
    </xf>
    <xf numFmtId="177" fontId="1" fillId="3" borderId="2" xfId="51" applyNumberFormat="1" applyFont="1" applyFill="1" applyBorder="1" applyAlignment="1">
      <alignment horizontal="right" vertical="center" shrinkToFit="1"/>
    </xf>
    <xf numFmtId="178" fontId="1" fillId="3" borderId="2" xfId="51" applyNumberFormat="1" applyFont="1" applyFill="1" applyBorder="1" applyAlignment="1">
      <alignment horizontal="center" vertical="center" shrinkToFit="1"/>
    </xf>
    <xf numFmtId="14" fontId="1" fillId="3" borderId="2" xfId="51" applyNumberFormat="1" applyFont="1" applyFill="1" applyBorder="1" applyAlignment="1">
      <alignment horizontal="center" vertical="center" wrapText="1"/>
    </xf>
    <xf numFmtId="177" fontId="1" fillId="3" borderId="2" xfId="51" applyNumberFormat="1" applyFont="1" applyFill="1" applyBorder="1" applyAlignment="1">
      <alignment horizontal="center" vertical="center" shrinkToFit="1"/>
    </xf>
    <xf numFmtId="177" fontId="1" fillId="2" borderId="2" xfId="51" applyNumberFormat="1" applyFont="1" applyFill="1" applyBorder="1" applyAlignment="1">
      <alignment horizontal="center" vertical="center" shrinkToFit="1"/>
    </xf>
    <xf numFmtId="0" fontId="1" fillId="3" borderId="2" xfId="51" applyFont="1" applyFill="1" applyBorder="1" applyAlignment="1">
      <alignment horizontal="center" vertical="center" wrapText="1"/>
    </xf>
    <xf numFmtId="178" fontId="1" fillId="3" borderId="2" xfId="51" applyNumberFormat="1" applyFont="1" applyFill="1" applyBorder="1" applyAlignment="1">
      <alignment vertical="center" shrinkToFit="1"/>
    </xf>
    <xf numFmtId="177" fontId="1" fillId="3" borderId="2" xfId="51" applyNumberFormat="1" applyFont="1" applyFill="1" applyBorder="1" applyAlignment="1">
      <alignment vertical="center" shrinkToFit="1"/>
    </xf>
    <xf numFmtId="182" fontId="1" fillId="3" borderId="2" xfId="51" applyNumberFormat="1" applyFont="1" applyFill="1" applyBorder="1" applyAlignment="1">
      <alignment horizontal="center" vertical="center" wrapText="1"/>
    </xf>
    <xf numFmtId="9" fontId="1" fillId="0" borderId="2" xfId="19" applyFont="1" applyFill="1" applyBorder="1" applyAlignment="1">
      <alignment horizontal="center" vertical="center" wrapText="1"/>
    </xf>
    <xf numFmtId="9" fontId="1" fillId="0" borderId="2" xfId="19" applyNumberFormat="1" applyFont="1" applyFill="1" applyBorder="1" applyAlignment="1">
      <alignment horizontal="center" vertical="center" wrapText="1"/>
    </xf>
    <xf numFmtId="9" fontId="1" fillId="0" borderId="2" xfId="19" applyFont="1" applyFill="1" applyBorder="1" applyAlignment="1" applyProtection="1">
      <alignment horizontal="center" vertical="center" wrapText="1"/>
    </xf>
    <xf numFmtId="0" fontId="2" fillId="3" borderId="2" xfId="51" applyFont="1" applyFill="1" applyBorder="1" applyAlignment="1">
      <alignment horizontal="center" vertical="center" wrapText="1"/>
    </xf>
    <xf numFmtId="178" fontId="2" fillId="3" borderId="2" xfId="51" applyNumberFormat="1" applyFont="1" applyFill="1" applyBorder="1" applyAlignment="1">
      <alignment vertical="center" shrinkToFit="1"/>
    </xf>
    <xf numFmtId="14" fontId="2" fillId="3" borderId="2" xfId="51" applyNumberFormat="1" applyFont="1" applyFill="1" applyBorder="1" applyAlignment="1">
      <alignment horizontal="center" vertical="center" wrapText="1"/>
    </xf>
    <xf numFmtId="177" fontId="2" fillId="3" borderId="2" xfId="51" applyNumberFormat="1" applyFont="1" applyFill="1" applyBorder="1" applyAlignment="1">
      <alignment horizontal="center" vertical="center" shrinkToFit="1"/>
    </xf>
    <xf numFmtId="182" fontId="2" fillId="3" borderId="2" xfId="51" applyNumberFormat="1" applyFont="1" applyFill="1" applyBorder="1" applyAlignment="1">
      <alignment horizontal="center" vertical="center" wrapText="1"/>
    </xf>
    <xf numFmtId="177" fontId="2" fillId="3" borderId="2" xfId="51" applyNumberFormat="1" applyFont="1" applyFill="1" applyBorder="1" applyAlignment="1">
      <alignment vertical="center" shrinkToFit="1"/>
    </xf>
    <xf numFmtId="9" fontId="2" fillId="0" borderId="2" xfId="19" applyFont="1" applyFill="1" applyBorder="1" applyAlignment="1">
      <alignment horizontal="center" vertical="center" wrapText="1"/>
    </xf>
    <xf numFmtId="177" fontId="2" fillId="2" borderId="2" xfId="51" applyNumberFormat="1" applyFont="1" applyFill="1" applyBorder="1" applyAlignment="1">
      <alignment horizontal="right" vertical="center" shrinkToFit="1"/>
    </xf>
    <xf numFmtId="178" fontId="2" fillId="3" borderId="2" xfId="51" applyNumberFormat="1" applyFont="1" applyFill="1" applyBorder="1" applyAlignment="1">
      <alignment horizontal="center" vertical="center" shrinkToFit="1"/>
    </xf>
    <xf numFmtId="0" fontId="1" fillId="2" borderId="2" xfId="51" applyFont="1" applyFill="1" applyBorder="1" applyAlignment="1">
      <alignment horizontal="center" vertical="center" shrinkToFit="1"/>
    </xf>
    <xf numFmtId="177" fontId="6" fillId="2" borderId="2" xfId="51" applyNumberFormat="1" applyFont="1" applyFill="1" applyBorder="1" applyAlignment="1">
      <alignment horizontal="center" vertical="center" shrinkToFit="1"/>
    </xf>
    <xf numFmtId="177" fontId="6" fillId="2" borderId="2" xfId="51" applyNumberFormat="1" applyFont="1" applyFill="1" applyBorder="1" applyAlignment="1">
      <alignment horizontal="right" vertical="center" shrinkToFit="1"/>
    </xf>
    <xf numFmtId="177" fontId="7" fillId="2" borderId="2" xfId="51" applyNumberFormat="1" applyFont="1" applyFill="1" applyBorder="1" applyAlignment="1">
      <alignment horizontal="center" vertical="center" shrinkToFit="1"/>
    </xf>
    <xf numFmtId="177" fontId="7" fillId="0" borderId="2" xfId="51" applyNumberFormat="1" applyFont="1" applyFill="1" applyBorder="1" applyAlignment="1">
      <alignment horizontal="center" vertical="center" shrinkToFit="1"/>
    </xf>
    <xf numFmtId="0" fontId="4" fillId="0" borderId="7" xfId="51" applyFont="1" applyFill="1" applyBorder="1" applyAlignment="1">
      <alignment horizontal="center" vertical="center" wrapText="1"/>
    </xf>
    <xf numFmtId="0" fontId="4" fillId="0" borderId="8" xfId="51" applyFont="1" applyFill="1" applyBorder="1" applyAlignment="1">
      <alignment horizontal="center" vertical="center" wrapText="1"/>
    </xf>
    <xf numFmtId="0" fontId="4" fillId="0" borderId="9" xfId="51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top" wrapText="1"/>
    </xf>
    <xf numFmtId="0" fontId="3" fillId="0" borderId="0" xfId="51" applyFont="1" applyFill="1" applyBorder="1" applyAlignment="1">
      <alignment horizontal="center" vertical="center"/>
    </xf>
    <xf numFmtId="0" fontId="4" fillId="0" borderId="2" xfId="51" applyFont="1" applyFill="1" applyBorder="1" applyAlignment="1">
      <alignment horizontal="center" vertical="center"/>
    </xf>
    <xf numFmtId="183" fontId="4" fillId="0" borderId="2" xfId="8" applyNumberFormat="1" applyFont="1" applyFill="1" applyBorder="1" applyAlignment="1">
      <alignment horizontal="center" vertical="center"/>
    </xf>
    <xf numFmtId="177" fontId="4" fillId="0" borderId="2" xfId="51" applyNumberFormat="1" applyFont="1" applyFill="1" applyBorder="1" applyAlignment="1">
      <alignment horizontal="center" vertical="center" shrinkToFit="1"/>
    </xf>
    <xf numFmtId="177" fontId="4" fillId="0" borderId="0" xfId="51" applyNumberFormat="1" applyFont="1" applyFill="1" applyBorder="1" applyAlignment="1">
      <alignment horizontal="center" vertical="center" shrinkToFit="1"/>
    </xf>
    <xf numFmtId="0" fontId="1" fillId="0" borderId="7" xfId="51" applyFont="1" applyFill="1" applyBorder="1" applyAlignment="1">
      <alignment horizontal="left" vertical="center" wrapText="1"/>
    </xf>
    <xf numFmtId="0" fontId="1" fillId="0" borderId="8" xfId="51" applyFont="1" applyFill="1" applyBorder="1" applyAlignment="1">
      <alignment horizontal="left" vertical="center" wrapText="1"/>
    </xf>
    <xf numFmtId="0" fontId="8" fillId="0" borderId="2" xfId="51" applyFont="1" applyFill="1" applyBorder="1" applyAlignment="1">
      <alignment horizontal="center" vertical="center" wrapText="1"/>
    </xf>
    <xf numFmtId="0" fontId="9" fillId="0" borderId="2" xfId="51" applyFont="1" applyFill="1" applyBorder="1" applyAlignment="1">
      <alignment horizontal="center" vertical="center" wrapText="1"/>
    </xf>
    <xf numFmtId="0" fontId="9" fillId="0" borderId="0" xfId="51" applyFont="1" applyFill="1" applyBorder="1" applyAlignment="1">
      <alignment horizontal="center" vertical="center" wrapText="1"/>
    </xf>
    <xf numFmtId="0" fontId="1" fillId="0" borderId="4" xfId="51" applyFont="1" applyFill="1" applyBorder="1" applyAlignment="1">
      <alignment horizontal="left" vertical="center" wrapText="1"/>
    </xf>
    <xf numFmtId="0" fontId="1" fillId="0" borderId="1" xfId="51" applyFont="1" applyFill="1" applyBorder="1" applyAlignment="1">
      <alignment horizontal="left" vertical="center" wrapText="1"/>
    </xf>
    <xf numFmtId="177" fontId="9" fillId="0" borderId="2" xfId="51" applyNumberFormat="1" applyFont="1" applyFill="1" applyBorder="1" applyAlignment="1">
      <alignment horizontal="center" vertical="center" wrapText="1"/>
    </xf>
    <xf numFmtId="177" fontId="9" fillId="0" borderId="0" xfId="51" applyNumberFormat="1" applyFont="1" applyFill="1" applyBorder="1" applyAlignment="1">
      <alignment horizontal="center" vertical="center" wrapText="1"/>
    </xf>
    <xf numFmtId="177" fontId="4" fillId="0" borderId="0" xfId="51" applyNumberFormat="1" applyFont="1" applyFill="1" applyBorder="1" applyAlignment="1">
      <alignment horizontal="center" vertical="center" wrapText="1"/>
    </xf>
    <xf numFmtId="177" fontId="1" fillId="0" borderId="2" xfId="51" applyNumberFormat="1" applyFont="1" applyFill="1" applyBorder="1" applyAlignment="1">
      <alignment horizontal="center" vertical="center" shrinkToFit="1"/>
    </xf>
    <xf numFmtId="49" fontId="1" fillId="0" borderId="2" xfId="51" applyNumberFormat="1" applyFont="1" applyFill="1" applyBorder="1" applyAlignment="1">
      <alignment horizontal="right" vertical="center" wrapText="1"/>
    </xf>
    <xf numFmtId="177" fontId="1" fillId="0" borderId="2" xfId="51" applyNumberFormat="1" applyFont="1" applyFill="1" applyBorder="1" applyAlignment="1">
      <alignment horizontal="right" vertical="center" wrapText="1"/>
    </xf>
    <xf numFmtId="177" fontId="1" fillId="0" borderId="2" xfId="51" applyNumberFormat="1" applyFont="1" applyFill="1" applyBorder="1" applyAlignment="1">
      <alignment horizontal="center" vertical="center" wrapText="1"/>
    </xf>
    <xf numFmtId="177" fontId="1" fillId="2" borderId="2" xfId="51" applyNumberFormat="1" applyFont="1" applyFill="1" applyBorder="1" applyAlignment="1">
      <alignment horizontal="center" vertical="center" wrapText="1" shrinkToFit="1"/>
    </xf>
    <xf numFmtId="177" fontId="2" fillId="0" borderId="0" xfId="51" applyNumberFormat="1" applyFont="1" applyFill="1" applyBorder="1" applyAlignment="1">
      <alignment horizontal="center" vertical="center" wrapText="1"/>
    </xf>
    <xf numFmtId="177" fontId="1" fillId="0" borderId="2" xfId="51" applyNumberFormat="1" applyFont="1" applyFill="1" applyBorder="1" applyAlignment="1">
      <alignment horizontal="center" vertical="center" wrapText="1" shrinkToFit="1"/>
    </xf>
    <xf numFmtId="177" fontId="4" fillId="0" borderId="2" xfId="51" applyNumberFormat="1" applyFont="1" applyFill="1" applyBorder="1" applyAlignment="1">
      <alignment vertical="center" shrinkToFit="1"/>
    </xf>
    <xf numFmtId="177" fontId="4" fillId="0" borderId="2" xfId="51" applyNumberFormat="1" applyFont="1" applyFill="1" applyBorder="1" applyAlignment="1">
      <alignment vertical="center" wrapText="1"/>
    </xf>
    <xf numFmtId="177" fontId="1" fillId="2" borderId="2" xfId="51" applyNumberFormat="1" applyFont="1" applyFill="1" applyBorder="1" applyAlignment="1">
      <alignment vertical="center" shrinkToFit="1"/>
    </xf>
    <xf numFmtId="177" fontId="2" fillId="0" borderId="2" xfId="51" applyNumberFormat="1" applyFont="1" applyFill="1" applyBorder="1" applyAlignment="1">
      <alignment horizontal="right" vertical="center" shrinkToFit="1"/>
    </xf>
    <xf numFmtId="177" fontId="2" fillId="0" borderId="2" xfId="51" applyNumberFormat="1" applyFont="1" applyFill="1" applyBorder="1" applyAlignment="1">
      <alignment horizontal="center" vertical="center" wrapText="1"/>
    </xf>
    <xf numFmtId="0" fontId="4" fillId="2" borderId="2" xfId="51" applyFont="1" applyFill="1" applyBorder="1" applyAlignment="1">
      <alignment horizontal="center" vertical="center" shrinkToFit="1"/>
    </xf>
    <xf numFmtId="0" fontId="2" fillId="0" borderId="0" xfId="5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9" fontId="2" fillId="0" borderId="2" xfId="19" applyNumberFormat="1" applyFont="1" applyFill="1" applyBorder="1" applyAlignment="1">
      <alignment horizontal="center" vertical="center" wrapText="1"/>
    </xf>
    <xf numFmtId="9" fontId="2" fillId="0" borderId="2" xfId="19" applyFont="1" applyFill="1" applyBorder="1" applyAlignment="1" applyProtection="1">
      <alignment horizontal="center" vertical="center" wrapText="1"/>
    </xf>
    <xf numFmtId="177" fontId="2" fillId="0" borderId="2" xfId="51" applyNumberFormat="1" applyFont="1" applyFill="1" applyBorder="1" applyAlignment="1">
      <alignment horizontal="center" vertical="center" shrinkToFit="1"/>
    </xf>
    <xf numFmtId="177" fontId="12" fillId="0" borderId="2" xfId="51" applyNumberFormat="1" applyFont="1" applyFill="1" applyBorder="1" applyAlignment="1">
      <alignment horizontal="center" vertical="center" wrapText="1"/>
    </xf>
    <xf numFmtId="0" fontId="2" fillId="0" borderId="6" xfId="51" applyFont="1" applyFill="1" applyBorder="1" applyAlignment="1">
      <alignment horizontal="center" vertical="center" wrapText="1"/>
    </xf>
    <xf numFmtId="180" fontId="2" fillId="0" borderId="2" xfId="51" applyNumberFormat="1" applyFont="1" applyFill="1" applyBorder="1" applyAlignment="1">
      <alignment horizontal="center" vertical="center" shrinkToFit="1"/>
    </xf>
    <xf numFmtId="181" fontId="2" fillId="0" borderId="2" xfId="19" applyNumberFormat="1" applyFont="1" applyFill="1" applyBorder="1" applyAlignment="1">
      <alignment horizontal="center" vertical="center" wrapText="1"/>
    </xf>
    <xf numFmtId="177" fontId="2" fillId="2" borderId="2" xfId="51" applyNumberFormat="1" applyFont="1" applyFill="1" applyBorder="1" applyAlignment="1">
      <alignment horizontal="center" vertical="center" shrinkToFit="1"/>
    </xf>
    <xf numFmtId="177" fontId="13" fillId="0" borderId="2" xfId="51" applyNumberFormat="1" applyFont="1" applyFill="1" applyBorder="1" applyAlignment="1">
      <alignment vertical="center" shrinkToFit="1"/>
    </xf>
    <xf numFmtId="177" fontId="13" fillId="0" borderId="2" xfId="51" applyNumberFormat="1" applyFont="1" applyFill="1" applyBorder="1" applyAlignment="1">
      <alignment vertical="center" wrapText="1"/>
    </xf>
    <xf numFmtId="177" fontId="2" fillId="2" borderId="2" xfId="51" applyNumberFormat="1" applyFont="1" applyFill="1" applyBorder="1" applyAlignment="1">
      <alignment horizontal="center" vertical="center" wrapText="1" shrinkToFit="1"/>
    </xf>
    <xf numFmtId="177" fontId="12" fillId="0" borderId="2" xfId="51" applyNumberFormat="1" applyFont="1" applyFill="1" applyBorder="1" applyAlignment="1">
      <alignment vertical="center" shrinkToFit="1"/>
    </xf>
    <xf numFmtId="177" fontId="2" fillId="2" borderId="2" xfId="51" applyNumberFormat="1" applyFont="1" applyFill="1" applyBorder="1" applyAlignment="1">
      <alignment vertical="center" shrinkToFit="1"/>
    </xf>
    <xf numFmtId="177" fontId="13" fillId="0" borderId="2" xfId="51" applyNumberFormat="1" applyFont="1" applyFill="1" applyBorder="1" applyAlignment="1">
      <alignment horizontal="center" vertical="center" wrapText="1"/>
    </xf>
    <xf numFmtId="0" fontId="2" fillId="0" borderId="5" xfId="51" applyFont="1" applyFill="1" applyBorder="1" applyAlignment="1">
      <alignment horizontal="center" vertical="center" wrapText="1"/>
    </xf>
    <xf numFmtId="14" fontId="2" fillId="0" borderId="2" xfId="51" applyNumberFormat="1" applyFont="1" applyFill="1" applyBorder="1" applyAlignment="1">
      <alignment horizontal="center" vertical="center" wrapText="1"/>
    </xf>
    <xf numFmtId="177" fontId="2" fillId="3" borderId="2" xfId="51" applyNumberFormat="1" applyFont="1" applyFill="1" applyBorder="1" applyAlignment="1">
      <alignment horizontal="right" vertical="center" shrinkToFit="1"/>
    </xf>
    <xf numFmtId="49" fontId="2" fillId="0" borderId="2" xfId="51" applyNumberFormat="1" applyFont="1" applyFill="1" applyBorder="1" applyAlignment="1">
      <alignment horizontal="right" vertical="center" wrapText="1"/>
    </xf>
    <xf numFmtId="177" fontId="2" fillId="0" borderId="2" xfId="51" applyNumberFormat="1" applyFont="1" applyFill="1" applyBorder="1" applyAlignment="1">
      <alignment horizontal="right" vertical="center" wrapText="1"/>
    </xf>
    <xf numFmtId="177" fontId="2" fillId="0" borderId="2" xfId="51" applyNumberFormat="1" applyFont="1" applyFill="1" applyBorder="1" applyAlignment="1">
      <alignment horizontal="center" vertical="center" wrapText="1" shrinkToFi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9.png"/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19</xdr:col>
      <xdr:colOff>47625</xdr:colOff>
      <xdr:row>7</xdr:row>
      <xdr:rowOff>0</xdr:rowOff>
    </xdr:from>
    <xdr:to>
      <xdr:col>32</xdr:col>
      <xdr:colOff>600075</xdr:colOff>
      <xdr:row>26</xdr:row>
      <xdr:rowOff>309880</xdr:rowOff>
    </xdr:to>
    <xdr:pic>
      <xdr:nvPicPr>
        <xdr:cNvPr id="1025" name="Picture 1" descr="D:\My Documents\Tencent Files\359514769\Image\C2C\311a379e-88fe-4f58-9938-e966172401e7.JP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1114405" y="2630170"/>
          <a:ext cx="7893050" cy="5285740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200025</xdr:colOff>
      <xdr:row>1</xdr:row>
      <xdr:rowOff>85725</xdr:rowOff>
    </xdr:from>
    <xdr:to>
      <xdr:col>33</xdr:col>
      <xdr:colOff>28575</xdr:colOff>
      <xdr:row>18</xdr:row>
      <xdr:rowOff>130810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1266805" y="402590"/>
          <a:ext cx="7854950" cy="51663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790575</xdr:colOff>
      <xdr:row>10</xdr:row>
      <xdr:rowOff>57150</xdr:rowOff>
    </xdr:from>
    <xdr:to>
      <xdr:col>11</xdr:col>
      <xdr:colOff>294640</xdr:colOff>
      <xdr:row>14</xdr:row>
      <xdr:rowOff>93345</xdr:rowOff>
    </xdr:to>
    <xdr:pic>
      <xdr:nvPicPr>
        <xdr:cNvPr id="4" name="图片 3" descr="`VV{BRR(KYRP$V7L8BLKLI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26105" y="3453130"/>
          <a:ext cx="3250565" cy="1057275"/>
        </a:xfrm>
        <a:prstGeom prst="rect">
          <a:avLst/>
        </a:prstGeom>
      </xdr:spPr>
    </xdr:pic>
    <xdr:clientData/>
  </xdr:twoCellAnchor>
  <xdr:twoCellAnchor editAs="oneCell">
    <xdr:from>
      <xdr:col>18</xdr:col>
      <xdr:colOff>257175</xdr:colOff>
      <xdr:row>3</xdr:row>
      <xdr:rowOff>409575</xdr:rowOff>
    </xdr:from>
    <xdr:to>
      <xdr:col>19</xdr:col>
      <xdr:colOff>0</xdr:colOff>
      <xdr:row>7</xdr:row>
      <xdr:rowOff>226695</xdr:rowOff>
    </xdr:to>
    <xdr:pic>
      <xdr:nvPicPr>
        <xdr:cNvPr id="2" name="图片 1" descr="FVY1ZS{O~@Y$0~NLJZ513T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904095" y="1602740"/>
          <a:ext cx="1162685" cy="125412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42</xdr:row>
      <xdr:rowOff>9525</xdr:rowOff>
    </xdr:from>
    <xdr:to>
      <xdr:col>12</xdr:col>
      <xdr:colOff>437515</xdr:colOff>
      <xdr:row>81</xdr:row>
      <xdr:rowOff>123190</xdr:rowOff>
    </xdr:to>
    <xdr:pic>
      <xdr:nvPicPr>
        <xdr:cNvPr id="5" name="图片 4" descr="P4D20CD`V]F_KLF{X3INUHF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20445" y="12379960"/>
          <a:ext cx="6184900" cy="56857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17</xdr:col>
      <xdr:colOff>1270</xdr:colOff>
      <xdr:row>1</xdr:row>
      <xdr:rowOff>211455</xdr:rowOff>
    </xdr:from>
    <xdr:to>
      <xdr:col>28</xdr:col>
      <xdr:colOff>259715</xdr:colOff>
      <xdr:row>14</xdr:row>
      <xdr:rowOff>135890</xdr:rowOff>
    </xdr:to>
    <xdr:pic>
      <xdr:nvPicPr>
        <xdr:cNvPr id="7" name="图片 6" descr="1$BZMUI}{ZFOUFN`~WFV)$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14180" y="528320"/>
          <a:ext cx="7027545" cy="4112260"/>
        </a:xfrm>
        <a:prstGeom prst="rect">
          <a:avLst/>
        </a:prstGeom>
      </xdr:spPr>
    </xdr:pic>
    <xdr:clientData/>
  </xdr:twoCellAnchor>
  <xdr:twoCellAnchor editAs="oneCell">
    <xdr:from>
      <xdr:col>17</xdr:col>
      <xdr:colOff>28575</xdr:colOff>
      <xdr:row>14</xdr:row>
      <xdr:rowOff>186690</xdr:rowOff>
    </xdr:from>
    <xdr:to>
      <xdr:col>28</xdr:col>
      <xdr:colOff>201295</xdr:colOff>
      <xdr:row>29</xdr:row>
      <xdr:rowOff>81915</xdr:rowOff>
    </xdr:to>
    <xdr:pic>
      <xdr:nvPicPr>
        <xdr:cNvPr id="2" name="图片 1" descr="8402F6AAEA0E4BD0F2B88DFA96657B8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341485" y="4691380"/>
          <a:ext cx="6941820" cy="4482465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485775</xdr:colOff>
      <xdr:row>11</xdr:row>
      <xdr:rowOff>152400</xdr:rowOff>
    </xdr:from>
    <xdr:to>
      <xdr:col>9</xdr:col>
      <xdr:colOff>457200</xdr:colOff>
      <xdr:row>15</xdr:row>
      <xdr:rowOff>57150</xdr:rowOff>
    </xdr:to>
    <xdr:pic>
      <xdr:nvPicPr>
        <xdr:cNvPr id="4" name="图片 3" descr="IXI4WOSB64K@`70PFTN1@M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96795" y="3891280"/>
          <a:ext cx="2974975" cy="925830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34</xdr:row>
      <xdr:rowOff>133350</xdr:rowOff>
    </xdr:from>
    <xdr:to>
      <xdr:col>13</xdr:col>
      <xdr:colOff>181610</xdr:colOff>
      <xdr:row>76</xdr:row>
      <xdr:rowOff>95250</xdr:rowOff>
    </xdr:to>
    <xdr:pic>
      <xdr:nvPicPr>
        <xdr:cNvPr id="5" name="图片 4" descr="TB}7AD8U4}V8AW529{LVX4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20470" y="11419840"/>
          <a:ext cx="6224270" cy="5991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33020</xdr:colOff>
      <xdr:row>0</xdr:row>
      <xdr:rowOff>106680</xdr:rowOff>
    </xdr:from>
    <xdr:to>
      <xdr:col>30</xdr:col>
      <xdr:colOff>179705</xdr:colOff>
      <xdr:row>15</xdr:row>
      <xdr:rowOff>127000</xdr:rowOff>
    </xdr:to>
    <xdr:pic>
      <xdr:nvPicPr>
        <xdr:cNvPr id="6" name="图片 5" descr="b9e0318046fcbb2c9946d9f497f0da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11920" y="106680"/>
          <a:ext cx="8203565" cy="4780280"/>
        </a:xfrm>
        <a:prstGeom prst="rect">
          <a:avLst/>
        </a:prstGeom>
      </xdr:spPr>
    </xdr:pic>
    <xdr:clientData/>
  </xdr:twoCellAnchor>
  <xdr:twoCellAnchor editAs="oneCell">
    <xdr:from>
      <xdr:col>7</xdr:col>
      <xdr:colOff>251460</xdr:colOff>
      <xdr:row>12</xdr:row>
      <xdr:rowOff>236220</xdr:rowOff>
    </xdr:from>
    <xdr:to>
      <xdr:col>10</xdr:col>
      <xdr:colOff>381635</xdr:colOff>
      <xdr:row>16</xdr:row>
      <xdr:rowOff>60960</xdr:rowOff>
    </xdr:to>
    <xdr:pic>
      <xdr:nvPicPr>
        <xdr:cNvPr id="2" name="图片 1" descr="8KZZK}3LMYJRFB4(4TCQI0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12210" y="4230370"/>
          <a:ext cx="2265045" cy="845820"/>
        </a:xfrm>
        <a:prstGeom prst="rect">
          <a:avLst/>
        </a:prstGeom>
      </xdr:spPr>
    </xdr:pic>
    <xdr:clientData/>
  </xdr:twoCellAnchor>
  <xdr:twoCellAnchor editAs="oneCell">
    <xdr:from>
      <xdr:col>1</xdr:col>
      <xdr:colOff>229235</xdr:colOff>
      <xdr:row>33</xdr:row>
      <xdr:rowOff>7620</xdr:rowOff>
    </xdr:from>
    <xdr:to>
      <xdr:col>14</xdr:col>
      <xdr:colOff>73660</xdr:colOff>
      <xdr:row>75</xdr:row>
      <xdr:rowOff>20955</xdr:rowOff>
    </xdr:to>
    <xdr:pic>
      <xdr:nvPicPr>
        <xdr:cNvPr id="3" name="图片 2" descr="NBYAGUI1}[HRMB1G@YLTIEB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6885" y="11151235"/>
          <a:ext cx="7460615" cy="60426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45085</xdr:colOff>
      <xdr:row>0</xdr:row>
      <xdr:rowOff>20320</xdr:rowOff>
    </xdr:from>
    <xdr:to>
      <xdr:col>29</xdr:col>
      <xdr:colOff>188595</xdr:colOff>
      <xdr:row>13</xdr:row>
      <xdr:rowOff>297180</xdr:rowOff>
    </xdr:to>
    <xdr:pic>
      <xdr:nvPicPr>
        <xdr:cNvPr id="5" name="图片 4" descr="D65485211D635EBE0458808F2C57D2C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1585" y="20320"/>
          <a:ext cx="8028940" cy="4526280"/>
        </a:xfrm>
        <a:prstGeom prst="rect">
          <a:avLst/>
        </a:prstGeom>
      </xdr:spPr>
    </xdr:pic>
    <xdr:clientData/>
  </xdr:twoCellAnchor>
  <xdr:twoCellAnchor editAs="oneCell">
    <xdr:from>
      <xdr:col>16</xdr:col>
      <xdr:colOff>85090</xdr:colOff>
      <xdr:row>5</xdr:row>
      <xdr:rowOff>34290</xdr:rowOff>
    </xdr:from>
    <xdr:to>
      <xdr:col>29</xdr:col>
      <xdr:colOff>196850</xdr:colOff>
      <xdr:row>20</xdr:row>
      <xdr:rowOff>182245</xdr:rowOff>
    </xdr:to>
    <xdr:pic>
      <xdr:nvPicPr>
        <xdr:cNvPr id="6" name="图片 5" descr="7CF8479CFAA412488078E15E9EAE4E33"/>
        <xdr:cNvPicPr>
          <a:picLocks noChangeAspect="1"/>
        </xdr:cNvPicPr>
      </xdr:nvPicPr>
      <xdr:blipFill>
        <a:blip r:embed="rId2"/>
        <a:srcRect l="15104" t="-1759" r="-6225" b="4118"/>
        <a:stretch>
          <a:fillRect/>
        </a:stretch>
      </xdr:blipFill>
      <xdr:spPr>
        <a:xfrm>
          <a:off x="9283700" y="2030095"/>
          <a:ext cx="7625080" cy="4363720"/>
        </a:xfrm>
        <a:prstGeom prst="rect">
          <a:avLst/>
        </a:prstGeom>
      </xdr:spPr>
    </xdr:pic>
    <xdr:clientData/>
  </xdr:twoCellAnchor>
  <xdr:twoCellAnchor editAs="oneCell">
    <xdr:from>
      <xdr:col>16</xdr:col>
      <xdr:colOff>266700</xdr:colOff>
      <xdr:row>21</xdr:row>
      <xdr:rowOff>123825</xdr:rowOff>
    </xdr:from>
    <xdr:to>
      <xdr:col>26</xdr:col>
      <xdr:colOff>227965</xdr:colOff>
      <xdr:row>29</xdr:row>
      <xdr:rowOff>621030</xdr:rowOff>
    </xdr:to>
    <xdr:pic>
      <xdr:nvPicPr>
        <xdr:cNvPr id="2" name="图片 1" descr="5WQ[{8WSC0E[010KSS]_H_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65310" y="6590665"/>
          <a:ext cx="5824855" cy="367855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266700</xdr:colOff>
      <xdr:row>20</xdr:row>
      <xdr:rowOff>123825</xdr:rowOff>
    </xdr:from>
    <xdr:to>
      <xdr:col>26</xdr:col>
      <xdr:colOff>227965</xdr:colOff>
      <xdr:row>28</xdr:row>
      <xdr:rowOff>621030</xdr:rowOff>
    </xdr:to>
    <xdr:pic>
      <xdr:nvPicPr>
        <xdr:cNvPr id="4" name="图片 3" descr="5WQ[{8WSC0E[010KSS]_H_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310" y="6435725"/>
          <a:ext cx="5824855" cy="3678555"/>
        </a:xfrm>
        <a:prstGeom prst="rect">
          <a:avLst/>
        </a:prstGeom>
      </xdr:spPr>
    </xdr:pic>
    <xdr:clientData/>
  </xdr:twoCellAnchor>
  <xdr:twoCellAnchor editAs="oneCell">
    <xdr:from>
      <xdr:col>16</xdr:col>
      <xdr:colOff>161925</xdr:colOff>
      <xdr:row>0</xdr:row>
      <xdr:rowOff>304800</xdr:rowOff>
    </xdr:from>
    <xdr:to>
      <xdr:col>29</xdr:col>
      <xdr:colOff>541655</xdr:colOff>
      <xdr:row>15</xdr:row>
      <xdr:rowOff>322580</xdr:rowOff>
    </xdr:to>
    <xdr:pic>
      <xdr:nvPicPr>
        <xdr:cNvPr id="5" name="图片 4" descr="@M1C)9{(@NR{455XJA)J$N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360535" y="304800"/>
          <a:ext cx="7893050" cy="4953000"/>
        </a:xfrm>
        <a:prstGeom prst="rect">
          <a:avLst/>
        </a:prstGeom>
      </xdr:spPr>
    </xdr:pic>
    <xdr:clientData/>
  </xdr:twoCellAnchor>
  <xdr:twoCellAnchor editAs="oneCell">
    <xdr:from>
      <xdr:col>4</xdr:col>
      <xdr:colOff>323850</xdr:colOff>
      <xdr:row>16</xdr:row>
      <xdr:rowOff>19050</xdr:rowOff>
    </xdr:from>
    <xdr:to>
      <xdr:col>12</xdr:col>
      <xdr:colOff>361950</xdr:colOff>
      <xdr:row>17</xdr:row>
      <xdr:rowOff>98425</xdr:rowOff>
    </xdr:to>
    <xdr:pic>
      <xdr:nvPicPr>
        <xdr:cNvPr id="2" name="图片 1" descr="NOVP[R)BR76{~(W3BTNFZNC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34870" y="5309870"/>
          <a:ext cx="4994910" cy="33464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323850</xdr:colOff>
      <xdr:row>16</xdr:row>
      <xdr:rowOff>19050</xdr:rowOff>
    </xdr:from>
    <xdr:to>
      <xdr:col>12</xdr:col>
      <xdr:colOff>361950</xdr:colOff>
      <xdr:row>17</xdr:row>
      <xdr:rowOff>19050</xdr:rowOff>
    </xdr:to>
    <xdr:pic>
      <xdr:nvPicPr>
        <xdr:cNvPr id="4" name="图片 3" descr="NOVP[R)BR76{~(W3BTNFZNC"/>
        <xdr:cNvPicPr>
          <a:picLocks noChangeAspect="1"/>
        </xdr:cNvPicPr>
      </xdr:nvPicPr>
      <xdr:blipFill>
        <a:blip r:embed="rId1"/>
        <a:srcRect b="24272"/>
        <a:stretch>
          <a:fillRect/>
        </a:stretch>
      </xdr:blipFill>
      <xdr:spPr>
        <a:xfrm>
          <a:off x="2134870" y="5309870"/>
          <a:ext cx="4994910" cy="255270"/>
        </a:xfrm>
        <a:prstGeom prst="rect">
          <a:avLst/>
        </a:prstGeom>
      </xdr:spPr>
    </xdr:pic>
    <xdr:clientData/>
  </xdr:twoCellAnchor>
  <xdr:twoCellAnchor editAs="oneCell">
    <xdr:from>
      <xdr:col>15</xdr:col>
      <xdr:colOff>314325</xdr:colOff>
      <xdr:row>0</xdr:row>
      <xdr:rowOff>635</xdr:rowOff>
    </xdr:from>
    <xdr:to>
      <xdr:col>29</xdr:col>
      <xdr:colOff>467995</xdr:colOff>
      <xdr:row>15</xdr:row>
      <xdr:rowOff>311785</xdr:rowOff>
    </xdr:to>
    <xdr:pic>
      <xdr:nvPicPr>
        <xdr:cNvPr id="5" name="图片 4" descr="Cache_-2e805be8ca01f7ca.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40825" y="635"/>
          <a:ext cx="8039100" cy="5246370"/>
        </a:xfrm>
        <a:prstGeom prst="rect">
          <a:avLst/>
        </a:prstGeom>
      </xdr:spPr>
    </xdr:pic>
    <xdr:clientData/>
  </xdr:twoCellAnchor>
  <xdr:twoCellAnchor editAs="oneCell">
    <xdr:from>
      <xdr:col>15</xdr:col>
      <xdr:colOff>200025</xdr:colOff>
      <xdr:row>9</xdr:row>
      <xdr:rowOff>95250</xdr:rowOff>
    </xdr:from>
    <xdr:to>
      <xdr:col>30</xdr:col>
      <xdr:colOff>29210</xdr:colOff>
      <xdr:row>26</xdr:row>
      <xdr:rowOff>369570</xdr:rowOff>
    </xdr:to>
    <xdr:pic>
      <xdr:nvPicPr>
        <xdr:cNvPr id="6" name="图片 5" descr="Cache_6a232ab915a4d1ec.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26525" y="3235960"/>
          <a:ext cx="8258175" cy="5354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D42"/>
  <sheetViews>
    <sheetView topLeftCell="A7" workbookViewId="0">
      <selection activeCell="D14" sqref="D14"/>
    </sheetView>
  </sheetViews>
  <sheetFormatPr defaultColWidth="9" defaultRowHeight="11.25"/>
  <cols>
    <col min="1" max="1" width="3.25" style="1" customWidth="1"/>
    <col min="2" max="2" width="6.13333333333333" style="4" customWidth="1"/>
    <col min="3" max="3" width="3.88333333333333" style="1" customWidth="1"/>
    <col min="4" max="4" width="10.5" style="5" customWidth="1"/>
    <col min="5" max="5" width="6.88333333333333" style="4" customWidth="1"/>
    <col min="6" max="6" width="10.6333333333333" style="5" customWidth="1"/>
    <col min="7" max="7" width="4.13333333333333" style="1" customWidth="1"/>
    <col min="8" max="8" width="8.38333333333333" style="5" customWidth="1"/>
    <col min="9" max="9" width="9.38333333333333" style="1" customWidth="1"/>
    <col min="10" max="10" width="10.25" style="5" customWidth="1"/>
    <col min="11" max="11" width="6.38333333333333" style="1" customWidth="1"/>
    <col min="12" max="12" width="9" style="1" customWidth="1"/>
    <col min="13" max="13" width="6.5" style="1" customWidth="1"/>
    <col min="14" max="14" width="7.88333333333333" style="1" customWidth="1"/>
    <col min="15" max="15" width="9.75" style="5" customWidth="1"/>
    <col min="16" max="16" width="4.88333333333333" style="5" customWidth="1"/>
    <col min="17" max="18" width="4.38333333333333" style="6" customWidth="1"/>
    <col min="19" max="19" width="18.6333333333333" style="6" customWidth="1"/>
    <col min="20" max="20" width="5.88333333333333" style="6" customWidth="1"/>
    <col min="21" max="21" width="10.6333333333333" style="6" customWidth="1"/>
    <col min="22" max="22" width="5.75" style="6" customWidth="1"/>
    <col min="23" max="23" width="5.63333333333333" style="6" customWidth="1"/>
    <col min="24" max="24" width="5.13333333333333" style="6" customWidth="1"/>
    <col min="25" max="25" width="5.88333333333333" style="6" customWidth="1"/>
    <col min="26" max="27" width="10.6333333333333" style="6" customWidth="1"/>
    <col min="28" max="28" width="5.63333333333333" style="6" customWidth="1"/>
    <col min="29" max="29" width="5.38333333333333" style="6" customWidth="1"/>
    <col min="30" max="30" width="7.13333333333333" style="6" customWidth="1"/>
    <col min="31" max="16384" width="9" style="1"/>
  </cols>
  <sheetData>
    <row r="1" ht="24.95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53"/>
      <c r="Q1" s="81"/>
    </row>
    <row r="2" ht="33" customHeight="1" spans="1:30">
      <c r="A2" s="8" t="s">
        <v>1</v>
      </c>
      <c r="B2" s="8"/>
      <c r="C2" s="9" t="s">
        <v>2</v>
      </c>
      <c r="D2" s="9"/>
      <c r="E2" s="9"/>
      <c r="F2" s="9"/>
      <c r="G2" s="9"/>
      <c r="H2" s="9"/>
      <c r="I2" s="9"/>
      <c r="J2" s="9"/>
      <c r="K2" s="9"/>
      <c r="L2" s="54" t="s">
        <v>3</v>
      </c>
      <c r="M2" s="55">
        <v>9255</v>
      </c>
      <c r="N2" s="56" t="s">
        <v>4</v>
      </c>
      <c r="O2" s="56" t="s">
        <v>5</v>
      </c>
      <c r="P2" s="57"/>
      <c r="Q2" s="81"/>
      <c r="R2" s="82"/>
      <c r="S2" s="83"/>
      <c r="T2" s="82"/>
      <c r="U2" s="84"/>
      <c r="V2" s="84"/>
      <c r="W2" s="84"/>
      <c r="X2" s="85"/>
      <c r="Y2" s="82"/>
      <c r="Z2" s="82"/>
      <c r="AA2" s="85"/>
      <c r="AB2" s="82"/>
      <c r="AC2" s="85"/>
      <c r="AD2" s="82"/>
    </row>
    <row r="3" ht="36" customHeight="1" spans="1:17">
      <c r="A3" s="8" t="s">
        <v>6</v>
      </c>
      <c r="B3" s="8"/>
      <c r="C3" s="10">
        <v>2686002.38</v>
      </c>
      <c r="D3" s="10"/>
      <c r="E3" s="10" t="s">
        <v>7</v>
      </c>
      <c r="F3" s="11" t="s">
        <v>8</v>
      </c>
      <c r="G3" s="11"/>
      <c r="H3" s="12" t="s">
        <v>9</v>
      </c>
      <c r="I3" s="58" t="s">
        <v>10</v>
      </c>
      <c r="J3" s="59"/>
      <c r="K3" s="59"/>
      <c r="L3" s="59"/>
      <c r="M3" s="60" t="s">
        <v>11</v>
      </c>
      <c r="N3" s="8" t="s">
        <v>12</v>
      </c>
      <c r="O3" s="61" t="s">
        <v>13</v>
      </c>
      <c r="P3" s="62"/>
      <c r="Q3" s="81"/>
    </row>
    <row r="4" ht="35.25" customHeight="1" spans="1:18">
      <c r="A4" s="8" t="s">
        <v>14</v>
      </c>
      <c r="B4" s="8"/>
      <c r="C4" s="70"/>
      <c r="D4" s="70"/>
      <c r="E4" s="10" t="s">
        <v>15</v>
      </c>
      <c r="F4" s="11"/>
      <c r="G4" s="11"/>
      <c r="H4" s="13"/>
      <c r="I4" s="63"/>
      <c r="J4" s="64"/>
      <c r="K4" s="64"/>
      <c r="L4" s="64"/>
      <c r="M4" s="60" t="s">
        <v>16</v>
      </c>
      <c r="N4" s="10" t="s">
        <v>17</v>
      </c>
      <c r="O4" s="65" t="s">
        <v>18</v>
      </c>
      <c r="P4" s="66"/>
      <c r="R4"/>
    </row>
    <row r="5" ht="27.95" customHeight="1" spans="1:16">
      <c r="A5" s="8" t="s">
        <v>19</v>
      </c>
      <c r="B5" s="8" t="s">
        <v>20</v>
      </c>
      <c r="C5" s="8"/>
      <c r="D5" s="8"/>
      <c r="E5" s="8" t="s">
        <v>21</v>
      </c>
      <c r="F5" s="8"/>
      <c r="G5" s="8" t="s">
        <v>22</v>
      </c>
      <c r="H5" s="8"/>
      <c r="I5" s="8" t="s">
        <v>23</v>
      </c>
      <c r="J5" s="8" t="s">
        <v>24</v>
      </c>
      <c r="K5" s="8"/>
      <c r="L5" s="8" t="s">
        <v>25</v>
      </c>
      <c r="M5" s="8"/>
      <c r="N5" s="10" t="s">
        <v>26</v>
      </c>
      <c r="O5" s="10"/>
      <c r="P5" s="67"/>
    </row>
    <row r="6" ht="27.95" customHeight="1" spans="1:16">
      <c r="A6" s="8"/>
      <c r="B6" s="14" t="s">
        <v>27</v>
      </c>
      <c r="C6" s="8" t="s">
        <v>28</v>
      </c>
      <c r="D6" s="10" t="s">
        <v>29</v>
      </c>
      <c r="E6" s="14" t="s">
        <v>27</v>
      </c>
      <c r="F6" s="10" t="s">
        <v>29</v>
      </c>
      <c r="G6" s="8" t="s">
        <v>30</v>
      </c>
      <c r="H6" s="10" t="s">
        <v>29</v>
      </c>
      <c r="I6" s="56" t="s">
        <v>29</v>
      </c>
      <c r="J6" s="10" t="s">
        <v>29</v>
      </c>
      <c r="K6" s="8" t="s">
        <v>31</v>
      </c>
      <c r="L6" s="8" t="s">
        <v>29</v>
      </c>
      <c r="M6" s="8" t="s">
        <v>31</v>
      </c>
      <c r="N6" s="10" t="s">
        <v>32</v>
      </c>
      <c r="O6" s="10" t="s">
        <v>29</v>
      </c>
      <c r="P6" s="67"/>
    </row>
    <row r="7" s="2" customFormat="1" ht="22" customHeight="1" spans="1:30">
      <c r="A7" s="100">
        <v>1</v>
      </c>
      <c r="B7" s="91">
        <v>43370</v>
      </c>
      <c r="C7" s="101" t="s">
        <v>33</v>
      </c>
      <c r="D7" s="78">
        <v>610508.58</v>
      </c>
      <c r="E7" s="91">
        <v>43368</v>
      </c>
      <c r="F7" s="78">
        <v>678342.86</v>
      </c>
      <c r="G7" s="92">
        <v>0.02</v>
      </c>
      <c r="H7" s="41">
        <v>12210.17</v>
      </c>
      <c r="I7" s="41">
        <v>38470</v>
      </c>
      <c r="J7" s="78">
        <v>0</v>
      </c>
      <c r="K7" s="103"/>
      <c r="L7" s="78">
        <v>0</v>
      </c>
      <c r="M7" s="104"/>
      <c r="N7" s="79" t="s">
        <v>34</v>
      </c>
      <c r="O7" s="96">
        <v>418789.47</v>
      </c>
      <c r="P7" s="73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</row>
    <row r="8" s="2" customFormat="1" ht="20.1" customHeight="1" spans="1:30">
      <c r="A8" s="90"/>
      <c r="B8" s="91">
        <v>43370</v>
      </c>
      <c r="C8" s="101" t="s">
        <v>33</v>
      </c>
      <c r="D8" s="102">
        <v>209199.61</v>
      </c>
      <c r="E8" s="91">
        <v>43368</v>
      </c>
      <c r="F8" s="102">
        <v>232444.01</v>
      </c>
      <c r="G8" s="92">
        <v>0.02</v>
      </c>
      <c r="H8" s="41">
        <v>4183.99</v>
      </c>
      <c r="I8" s="41">
        <v>0</v>
      </c>
      <c r="J8" s="78">
        <v>0</v>
      </c>
      <c r="K8" s="104"/>
      <c r="L8" s="78">
        <v>0</v>
      </c>
      <c r="M8" s="104"/>
      <c r="N8" s="79" t="s">
        <v>35</v>
      </c>
      <c r="O8" s="105">
        <v>346054.56</v>
      </c>
      <c r="P8" s="73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</row>
    <row r="9" s="3" customFormat="1" ht="20.1" customHeight="1" spans="1:30">
      <c r="A9" s="90"/>
      <c r="B9" s="42"/>
      <c r="C9" s="36"/>
      <c r="D9" s="37"/>
      <c r="E9" s="91"/>
      <c r="F9" s="37"/>
      <c r="G9" s="92"/>
      <c r="H9" s="93"/>
      <c r="I9" s="93"/>
      <c r="J9" s="88"/>
      <c r="K9" s="79"/>
      <c r="L9" s="94"/>
      <c r="M9" s="95"/>
      <c r="N9" s="79"/>
      <c r="O9" s="96"/>
      <c r="P9" s="67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</row>
    <row r="10" s="3" customFormat="1" ht="20.1" customHeight="1" spans="1:30">
      <c r="A10" s="90"/>
      <c r="B10" s="42"/>
      <c r="C10" s="36"/>
      <c r="D10" s="37"/>
      <c r="E10" s="91"/>
      <c r="F10" s="37"/>
      <c r="G10" s="92"/>
      <c r="H10" s="93"/>
      <c r="I10" s="93"/>
      <c r="J10" s="88"/>
      <c r="K10" s="79"/>
      <c r="L10" s="94"/>
      <c r="M10" s="95"/>
      <c r="N10" s="79"/>
      <c r="O10" s="96"/>
      <c r="P10" s="67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</row>
    <row r="11" ht="20.1" customHeight="1" spans="1:16">
      <c r="A11" s="34"/>
      <c r="B11" s="35"/>
      <c r="C11" s="36"/>
      <c r="D11" s="37"/>
      <c r="E11" s="38"/>
      <c r="F11" s="39"/>
      <c r="G11" s="40"/>
      <c r="H11" s="41"/>
      <c r="I11" s="41"/>
      <c r="J11" s="78"/>
      <c r="K11" s="79"/>
      <c r="L11" s="78"/>
      <c r="M11" s="89"/>
      <c r="N11" s="79"/>
      <c r="O11" s="93"/>
      <c r="P11" s="67"/>
    </row>
    <row r="12" ht="20.1" customHeight="1" spans="1:16">
      <c r="A12" s="27"/>
      <c r="B12" s="28"/>
      <c r="C12" s="24"/>
      <c r="D12" s="25"/>
      <c r="E12" s="30"/>
      <c r="F12" s="29"/>
      <c r="G12" s="31"/>
      <c r="H12" s="20"/>
      <c r="I12" s="20"/>
      <c r="J12" s="18"/>
      <c r="K12" s="79"/>
      <c r="L12" s="18"/>
      <c r="M12" s="99"/>
      <c r="N12" s="71"/>
      <c r="O12" s="41"/>
      <c r="P12" s="67"/>
    </row>
    <row r="13" ht="20.1" customHeight="1" spans="1:16">
      <c r="A13" s="27"/>
      <c r="B13" s="28"/>
      <c r="C13" s="24"/>
      <c r="D13" s="25"/>
      <c r="E13" s="30"/>
      <c r="F13" s="29"/>
      <c r="G13" s="31"/>
      <c r="H13" s="20"/>
      <c r="I13" s="20"/>
      <c r="J13" s="18"/>
      <c r="K13" s="79"/>
      <c r="L13" s="18"/>
      <c r="M13" s="99"/>
      <c r="N13" s="71"/>
      <c r="O13" s="20"/>
      <c r="P13" s="67"/>
    </row>
    <row r="14" ht="20.1" customHeight="1" spans="1:19">
      <c r="A14" s="27"/>
      <c r="B14" s="28"/>
      <c r="C14" s="24"/>
      <c r="D14" s="25"/>
      <c r="E14" s="30"/>
      <c r="F14" s="29"/>
      <c r="G14" s="31"/>
      <c r="H14" s="20"/>
      <c r="I14" s="20"/>
      <c r="J14" s="18"/>
      <c r="K14" s="71"/>
      <c r="L14" s="18"/>
      <c r="M14" s="71"/>
      <c r="N14" s="71"/>
      <c r="O14" s="20"/>
      <c r="P14" s="67"/>
      <c r="S14" s="6">
        <v>610508.58</v>
      </c>
    </row>
    <row r="15" ht="20.1" customHeight="1" spans="1:19">
      <c r="A15" s="27"/>
      <c r="B15" s="28"/>
      <c r="C15" s="24"/>
      <c r="D15" s="25"/>
      <c r="E15" s="30"/>
      <c r="F15" s="29"/>
      <c r="G15" s="31"/>
      <c r="H15" s="20"/>
      <c r="I15" s="20"/>
      <c r="J15" s="18"/>
      <c r="K15" s="71"/>
      <c r="L15" s="18"/>
      <c r="M15" s="71"/>
      <c r="N15" s="71"/>
      <c r="O15" s="20"/>
      <c r="P15" s="67"/>
      <c r="S15" s="6">
        <v>209199.61</v>
      </c>
    </row>
    <row r="16" ht="20.1" customHeight="1" spans="1:16">
      <c r="A16" s="27"/>
      <c r="B16" s="28"/>
      <c r="C16" s="24"/>
      <c r="D16" s="25"/>
      <c r="E16" s="30"/>
      <c r="F16" s="29"/>
      <c r="G16" s="31"/>
      <c r="H16" s="20"/>
      <c r="I16" s="20"/>
      <c r="J16" s="18"/>
      <c r="K16" s="71"/>
      <c r="L16" s="18"/>
      <c r="M16" s="71"/>
      <c r="N16" s="71"/>
      <c r="O16" s="20"/>
      <c r="P16" s="67"/>
    </row>
    <row r="17" ht="20.1" customHeight="1" spans="1:16">
      <c r="A17" s="27"/>
      <c r="B17" s="28"/>
      <c r="C17" s="24"/>
      <c r="D17" s="25"/>
      <c r="E17" s="30"/>
      <c r="F17" s="29"/>
      <c r="G17" s="31"/>
      <c r="H17" s="20"/>
      <c r="I17" s="20"/>
      <c r="J17" s="18"/>
      <c r="K17" s="71"/>
      <c r="L17" s="18"/>
      <c r="M17" s="71"/>
      <c r="N17" s="71"/>
      <c r="O17" s="20"/>
      <c r="P17" s="67"/>
    </row>
    <row r="18" ht="20.1" customHeight="1" spans="1:16">
      <c r="A18" s="27"/>
      <c r="B18" s="28"/>
      <c r="C18" s="24"/>
      <c r="D18" s="25"/>
      <c r="E18" s="30"/>
      <c r="F18" s="29"/>
      <c r="G18" s="31"/>
      <c r="H18" s="20"/>
      <c r="I18" s="20"/>
      <c r="J18" s="18"/>
      <c r="K18" s="71"/>
      <c r="L18" s="18"/>
      <c r="M18" s="71"/>
      <c r="N18" s="71"/>
      <c r="O18" s="20"/>
      <c r="P18" s="67"/>
    </row>
    <row r="19" ht="20.1" customHeight="1" spans="1:19">
      <c r="A19" s="27"/>
      <c r="B19" s="28"/>
      <c r="C19" s="24"/>
      <c r="D19" s="25"/>
      <c r="E19" s="30"/>
      <c r="F19" s="29"/>
      <c r="G19" s="31"/>
      <c r="H19" s="20"/>
      <c r="I19" s="20"/>
      <c r="J19" s="18"/>
      <c r="K19" s="71"/>
      <c r="L19" s="18"/>
      <c r="M19" s="71"/>
      <c r="N19" s="71"/>
      <c r="O19" s="20"/>
      <c r="P19" s="67"/>
      <c r="S19" s="6">
        <f>S14+S15-H7-H8-I7</f>
        <v>764844.03</v>
      </c>
    </row>
    <row r="20" ht="20.1" customHeight="1" spans="1:19">
      <c r="A20" s="27"/>
      <c r="B20" s="28"/>
      <c r="C20" s="24"/>
      <c r="D20" s="25"/>
      <c r="E20" s="30"/>
      <c r="F20" s="29"/>
      <c r="G20" s="31"/>
      <c r="H20" s="20"/>
      <c r="I20" s="20"/>
      <c r="J20" s="18"/>
      <c r="K20" s="71"/>
      <c r="L20" s="18"/>
      <c r="M20" s="71"/>
      <c r="N20" s="71"/>
      <c r="O20" s="20"/>
      <c r="P20" s="67"/>
      <c r="S20" s="6">
        <f>S19-O7</f>
        <v>346054.56</v>
      </c>
    </row>
    <row r="21" ht="20.1" customHeight="1" spans="1:16">
      <c r="A21" s="27"/>
      <c r="B21" s="28"/>
      <c r="C21" s="24"/>
      <c r="D21" s="25"/>
      <c r="E21" s="30"/>
      <c r="F21" s="29"/>
      <c r="G21" s="31"/>
      <c r="H21" s="20"/>
      <c r="I21" s="20"/>
      <c r="J21" s="18"/>
      <c r="K21" s="71"/>
      <c r="L21" s="18"/>
      <c r="M21" s="71"/>
      <c r="N21" s="71"/>
      <c r="O21" s="20"/>
      <c r="P21" s="67"/>
    </row>
    <row r="22" ht="20.1" customHeight="1" spans="1:16">
      <c r="A22" s="27"/>
      <c r="B22" s="28"/>
      <c r="C22" s="24"/>
      <c r="D22" s="25"/>
      <c r="E22" s="30"/>
      <c r="F22" s="29"/>
      <c r="G22" s="31"/>
      <c r="H22" s="20"/>
      <c r="I22" s="20"/>
      <c r="J22" s="18"/>
      <c r="K22" s="71"/>
      <c r="L22" s="18"/>
      <c r="M22" s="71"/>
      <c r="N22" s="71"/>
      <c r="O22" s="20"/>
      <c r="P22" s="67"/>
    </row>
    <row r="23" ht="20.1" customHeight="1" spans="1:16">
      <c r="A23" s="27"/>
      <c r="B23" s="28"/>
      <c r="C23" s="24"/>
      <c r="D23" s="25"/>
      <c r="E23" s="30"/>
      <c r="F23" s="29"/>
      <c r="G23" s="31"/>
      <c r="H23" s="20"/>
      <c r="I23" s="20"/>
      <c r="J23" s="18"/>
      <c r="K23" s="71"/>
      <c r="L23" s="18"/>
      <c r="M23" s="71"/>
      <c r="N23" s="71"/>
      <c r="O23" s="20"/>
      <c r="P23" s="67"/>
    </row>
    <row r="24" ht="20.1" customHeight="1" spans="1:16">
      <c r="A24" s="27"/>
      <c r="B24" s="28"/>
      <c r="C24" s="24"/>
      <c r="D24" s="25"/>
      <c r="E24" s="30"/>
      <c r="F24" s="29"/>
      <c r="G24" s="31"/>
      <c r="H24" s="20"/>
      <c r="I24" s="20"/>
      <c r="J24" s="18"/>
      <c r="K24" s="71"/>
      <c r="L24" s="18"/>
      <c r="M24" s="71"/>
      <c r="N24" s="71"/>
      <c r="O24" s="20"/>
      <c r="P24" s="67"/>
    </row>
    <row r="25" ht="20.1" customHeight="1" spans="1:16">
      <c r="A25" s="27"/>
      <c r="B25" s="28"/>
      <c r="C25" s="24"/>
      <c r="D25" s="25"/>
      <c r="E25" s="30"/>
      <c r="F25" s="29"/>
      <c r="G25" s="31"/>
      <c r="H25" s="20"/>
      <c r="I25" s="20"/>
      <c r="J25" s="18"/>
      <c r="K25" s="71"/>
      <c r="L25" s="18"/>
      <c r="M25" s="71"/>
      <c r="N25" s="79"/>
      <c r="O25" s="41"/>
      <c r="P25" s="67"/>
    </row>
    <row r="26" ht="30" customHeight="1" spans="1:16">
      <c r="A26" s="8" t="s">
        <v>36</v>
      </c>
      <c r="B26" s="8"/>
      <c r="C26" s="43" t="s">
        <v>37</v>
      </c>
      <c r="D26" s="44">
        <f>SUM(D7:D25)</f>
        <v>819708.19</v>
      </c>
      <c r="E26" s="43" t="s">
        <v>37</v>
      </c>
      <c r="F26" s="45">
        <f>SUM(F7:F25)</f>
        <v>910786.87</v>
      </c>
      <c r="G26" s="43" t="s">
        <v>37</v>
      </c>
      <c r="H26" s="45">
        <f>SUM(H7:H25)</f>
        <v>16394.16</v>
      </c>
      <c r="I26" s="45">
        <f>SUM(I7:I25)</f>
        <v>38470</v>
      </c>
      <c r="J26" s="45">
        <f>SUM(J7:J25)</f>
        <v>0</v>
      </c>
      <c r="K26" s="43" t="s">
        <v>37</v>
      </c>
      <c r="L26" s="45">
        <f>SUM(L7:L25)</f>
        <v>0</v>
      </c>
      <c r="M26" s="43" t="s">
        <v>37</v>
      </c>
      <c r="N26" s="43" t="s">
        <v>37</v>
      </c>
      <c r="O26" s="45">
        <f>SUM(O7:O25)</f>
        <v>764844.03</v>
      </c>
      <c r="P26" s="67"/>
    </row>
    <row r="27" ht="30" customHeight="1" spans="1:16">
      <c r="A27" s="8" t="s">
        <v>38</v>
      </c>
      <c r="B27" s="8"/>
      <c r="C27" s="8" t="s">
        <v>39</v>
      </c>
      <c r="D27" s="8"/>
      <c r="E27" s="46">
        <f>O26</f>
        <v>764844.03</v>
      </c>
      <c r="F27" s="46"/>
      <c r="G27" s="46"/>
      <c r="H27" s="46"/>
      <c r="I27" s="8" t="s">
        <v>40</v>
      </c>
      <c r="J27" s="8"/>
      <c r="K27" s="8" t="s">
        <v>41</v>
      </c>
      <c r="L27" s="46">
        <f>O7</f>
        <v>418789.47</v>
      </c>
      <c r="M27" s="46"/>
      <c r="N27" s="46"/>
      <c r="O27" s="46"/>
      <c r="P27" s="67"/>
    </row>
    <row r="28" ht="30" customHeight="1" spans="1:16">
      <c r="A28" s="8"/>
      <c r="B28" s="8"/>
      <c r="C28" s="8" t="s">
        <v>42</v>
      </c>
      <c r="D28" s="8"/>
      <c r="E28" s="47">
        <f>O8</f>
        <v>346054.56</v>
      </c>
      <c r="F28" s="47"/>
      <c r="G28" s="47"/>
      <c r="H28" s="47"/>
      <c r="I28" s="8"/>
      <c r="J28" s="8"/>
      <c r="K28" s="8" t="s">
        <v>43</v>
      </c>
      <c r="L28" s="80" t="str">
        <f>SUBSTITUTE(SUBSTITUTE(TEXT(INT(L27),"[DBNum2][$-804]G/通用格式元"&amp;IF(INT(L27)=L27,"整",""))&amp;TEXT(MID(L27,FIND(".",L27&amp;".0")+1,1),"[DBNum2][$-804]G/通用格式角")&amp;TEXT(MID(L27,FIND(".",L27&amp;".0")+2,1),"[DBNum2][$-804]G/通用格式分"),"零角","零"),"零分","")</f>
        <v>肆拾壹万捌仟柒佰捌拾玖元肆角柒分</v>
      </c>
      <c r="M28" s="80"/>
      <c r="N28" s="80"/>
      <c r="O28" s="80"/>
      <c r="P28" s="67"/>
    </row>
    <row r="29" ht="50.1" customHeight="1" spans="1:16">
      <c r="A29" s="8" t="s">
        <v>44</v>
      </c>
      <c r="B29" s="8"/>
      <c r="C29" s="48" t="s">
        <v>45</v>
      </c>
      <c r="D29" s="49"/>
      <c r="E29" s="49"/>
      <c r="F29" s="49"/>
      <c r="G29" s="49"/>
      <c r="H29" s="50"/>
      <c r="I29" s="8" t="s">
        <v>46</v>
      </c>
      <c r="J29" s="8"/>
      <c r="K29" s="8" t="s">
        <v>47</v>
      </c>
      <c r="L29" s="8"/>
      <c r="M29" s="8"/>
      <c r="N29" s="8"/>
      <c r="O29" s="8"/>
      <c r="P29" s="67"/>
    </row>
    <row r="30" ht="50.1" customHeight="1" spans="1:16">
      <c r="A30" s="8" t="s">
        <v>48</v>
      </c>
      <c r="B30" s="8"/>
      <c r="C30" s="51"/>
      <c r="D30" s="51"/>
      <c r="E30" s="51"/>
      <c r="F30" s="51"/>
      <c r="G30" s="51"/>
      <c r="H30" s="51"/>
      <c r="I30" s="8" t="s">
        <v>49</v>
      </c>
      <c r="J30" s="8"/>
      <c r="K30" s="51"/>
      <c r="L30" s="51"/>
      <c r="M30" s="51"/>
      <c r="N30" s="51"/>
      <c r="O30" s="51"/>
      <c r="P30" s="67"/>
    </row>
    <row r="31" ht="50.1" customHeight="1" spans="1:16">
      <c r="A31" s="8" t="s">
        <v>50</v>
      </c>
      <c r="B31" s="8"/>
      <c r="C31" s="52"/>
      <c r="D31" s="52"/>
      <c r="E31" s="52"/>
      <c r="F31" s="52"/>
      <c r="G31" s="52"/>
      <c r="H31" s="52"/>
      <c r="I31" s="8" t="s">
        <v>51</v>
      </c>
      <c r="J31" s="8"/>
      <c r="K31" s="52"/>
      <c r="L31" s="52"/>
      <c r="M31" s="52"/>
      <c r="N31" s="52"/>
      <c r="O31" s="52"/>
      <c r="P31" s="67"/>
    </row>
    <row r="32" ht="50.1" customHeight="1" spans="1:16">
      <c r="A32" s="8" t="s">
        <v>52</v>
      </c>
      <c r="B32" s="8"/>
      <c r="C32" s="52"/>
      <c r="D32" s="52"/>
      <c r="E32" s="52"/>
      <c r="F32" s="52"/>
      <c r="G32" s="52"/>
      <c r="H32" s="52"/>
      <c r="I32" s="8" t="s">
        <v>53</v>
      </c>
      <c r="J32" s="8"/>
      <c r="K32" s="52"/>
      <c r="L32" s="52"/>
      <c r="M32" s="52"/>
      <c r="N32" s="52"/>
      <c r="O32" s="52"/>
      <c r="P32" s="67"/>
    </row>
    <row r="33" spans="16:16">
      <c r="P33" s="67"/>
    </row>
    <row r="34" spans="16:16">
      <c r="P34" s="67"/>
    </row>
    <row r="35" spans="16:16">
      <c r="P35" s="67"/>
    </row>
    <row r="36" spans="16:16">
      <c r="P36" s="67"/>
    </row>
    <row r="37" spans="16:16">
      <c r="P37" s="67"/>
    </row>
    <row r="38" ht="13.5" spans="2:16">
      <c r="B38"/>
      <c r="P38" s="67"/>
    </row>
    <row r="39" spans="16:16">
      <c r="P39" s="67"/>
    </row>
    <row r="40" spans="16:16">
      <c r="P40" s="67"/>
    </row>
    <row r="41" spans="16:16">
      <c r="P41" s="67"/>
    </row>
    <row r="42" spans="16:16">
      <c r="P42" s="67"/>
    </row>
  </sheetData>
  <mergeCells count="45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6:B26"/>
    <mergeCell ref="C27:D27"/>
    <mergeCell ref="E27:H27"/>
    <mergeCell ref="L27:O27"/>
    <mergeCell ref="C28:D28"/>
    <mergeCell ref="E28:H28"/>
    <mergeCell ref="L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32:B32"/>
    <mergeCell ref="C32:H32"/>
    <mergeCell ref="I32:J32"/>
    <mergeCell ref="K32:O32"/>
    <mergeCell ref="A5:A6"/>
    <mergeCell ref="A7:A8"/>
    <mergeCell ref="H3:H4"/>
    <mergeCell ref="A27:B28"/>
    <mergeCell ref="I27:J28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2"/>
  <sheetViews>
    <sheetView view="pageBreakPreview" zoomScaleNormal="100" topLeftCell="A4" workbookViewId="0">
      <selection activeCell="A1" sqref="$A1:$XFD1048576"/>
    </sheetView>
  </sheetViews>
  <sheetFormatPr defaultColWidth="9" defaultRowHeight="11.25"/>
  <cols>
    <col min="1" max="1" width="3.25" style="1" customWidth="1"/>
    <col min="2" max="2" width="6.13333333333333" style="4" customWidth="1"/>
    <col min="3" max="3" width="3.88333333333333" style="1" customWidth="1"/>
    <col min="4" max="4" width="10.5" style="5" customWidth="1"/>
    <col min="5" max="5" width="6.88333333333333" style="4" customWidth="1"/>
    <col min="6" max="6" width="10.6333333333333" style="5" customWidth="1"/>
    <col min="7" max="7" width="4.13333333333333" style="1" customWidth="1"/>
    <col min="8" max="8" width="8.38333333333333" style="5" customWidth="1"/>
    <col min="9" max="9" width="9.38333333333333" style="1" customWidth="1"/>
    <col min="10" max="10" width="10.25" style="5" customWidth="1"/>
    <col min="11" max="11" width="6.38333333333333" style="1" customWidth="1"/>
    <col min="12" max="12" width="9" style="1" customWidth="1"/>
    <col min="13" max="13" width="6.5" style="1" customWidth="1"/>
    <col min="14" max="14" width="7.88333333333333" style="1" customWidth="1"/>
    <col min="15" max="15" width="9.75" style="5" customWidth="1"/>
    <col min="16" max="16" width="4.88333333333333" style="5" customWidth="1"/>
    <col min="17" max="18" width="4.38333333333333" style="6" customWidth="1"/>
    <col min="19" max="19" width="18.6333333333333" style="6" customWidth="1"/>
    <col min="20" max="20" width="5.88333333333333" style="6" customWidth="1"/>
    <col min="21" max="21" width="10.6333333333333" style="6" customWidth="1"/>
    <col min="22" max="22" width="5.75" style="6" customWidth="1"/>
    <col min="23" max="23" width="5.63333333333333" style="6" customWidth="1"/>
    <col min="24" max="24" width="5.13333333333333" style="6" customWidth="1"/>
    <col min="25" max="25" width="5.88333333333333" style="6" customWidth="1"/>
    <col min="26" max="27" width="10.6333333333333" style="6" customWidth="1"/>
    <col min="28" max="28" width="5.63333333333333" style="6" customWidth="1"/>
    <col min="29" max="29" width="5.38333333333333" style="6" customWidth="1"/>
    <col min="30" max="30" width="7.13333333333333" style="6" customWidth="1"/>
    <col min="31" max="16384" width="9" style="1"/>
  </cols>
  <sheetData>
    <row r="1" s="1" customFormat="1" ht="24.95" customHeight="1" spans="1:3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53"/>
      <c r="Q1" s="81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="1" customFormat="1" ht="33" customHeight="1" spans="1:30">
      <c r="A2" s="8" t="s">
        <v>1</v>
      </c>
      <c r="B2" s="8"/>
      <c r="C2" s="9" t="s">
        <v>2</v>
      </c>
      <c r="D2" s="9"/>
      <c r="E2" s="9"/>
      <c r="F2" s="9"/>
      <c r="G2" s="9"/>
      <c r="H2" s="9"/>
      <c r="I2" s="9"/>
      <c r="J2" s="9"/>
      <c r="K2" s="9"/>
      <c r="L2" s="54" t="s">
        <v>3</v>
      </c>
      <c r="M2" s="55">
        <v>9255</v>
      </c>
      <c r="N2" s="56" t="s">
        <v>4</v>
      </c>
      <c r="O2" s="56" t="s">
        <v>5</v>
      </c>
      <c r="P2" s="57"/>
      <c r="Q2" s="81"/>
      <c r="R2" s="82"/>
      <c r="S2" s="83"/>
      <c r="T2" s="82"/>
      <c r="U2" s="84"/>
      <c r="V2" s="84"/>
      <c r="W2" s="84"/>
      <c r="X2" s="85"/>
      <c r="Y2" s="82"/>
      <c r="Z2" s="82"/>
      <c r="AA2" s="85"/>
      <c r="AB2" s="82"/>
      <c r="AC2" s="85"/>
      <c r="AD2" s="82"/>
    </row>
    <row r="3" s="1" customFormat="1" ht="36" customHeight="1" spans="1:30">
      <c r="A3" s="8" t="s">
        <v>6</v>
      </c>
      <c r="B3" s="8"/>
      <c r="C3" s="10">
        <v>2686002.38</v>
      </c>
      <c r="D3" s="10"/>
      <c r="E3" s="10" t="s">
        <v>7</v>
      </c>
      <c r="F3" s="11" t="s">
        <v>8</v>
      </c>
      <c r="G3" s="11"/>
      <c r="H3" s="12" t="s">
        <v>9</v>
      </c>
      <c r="I3" s="58" t="s">
        <v>10</v>
      </c>
      <c r="J3" s="59"/>
      <c r="K3" s="59"/>
      <c r="L3" s="59"/>
      <c r="M3" s="60" t="s">
        <v>11</v>
      </c>
      <c r="N3" s="8" t="s">
        <v>12</v>
      </c>
      <c r="O3" s="61" t="s">
        <v>13</v>
      </c>
      <c r="P3" s="62"/>
      <c r="Q3" s="81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="1" customFormat="1" ht="35.25" customHeight="1" spans="1:30">
      <c r="A4" s="8" t="s">
        <v>14</v>
      </c>
      <c r="B4" s="8"/>
      <c r="C4" s="70"/>
      <c r="D4" s="70"/>
      <c r="E4" s="10" t="s">
        <v>15</v>
      </c>
      <c r="F4" s="11"/>
      <c r="G4" s="11"/>
      <c r="H4" s="13"/>
      <c r="I4" s="63"/>
      <c r="J4" s="64"/>
      <c r="K4" s="64"/>
      <c r="L4" s="64"/>
      <c r="M4" s="60" t="s">
        <v>16</v>
      </c>
      <c r="N4" s="10" t="s">
        <v>17</v>
      </c>
      <c r="O4" s="65" t="s">
        <v>18</v>
      </c>
      <c r="P4" s="66"/>
      <c r="Q4" s="6"/>
      <c r="R4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</row>
    <row r="5" s="1" customFormat="1" ht="27.95" customHeight="1" spans="1:30">
      <c r="A5" s="8" t="s">
        <v>19</v>
      </c>
      <c r="B5" s="8" t="s">
        <v>20</v>
      </c>
      <c r="C5" s="8"/>
      <c r="D5" s="8"/>
      <c r="E5" s="8" t="s">
        <v>21</v>
      </c>
      <c r="F5" s="8"/>
      <c r="G5" s="8" t="s">
        <v>22</v>
      </c>
      <c r="H5" s="8"/>
      <c r="I5" s="8" t="s">
        <v>23</v>
      </c>
      <c r="J5" s="8" t="s">
        <v>24</v>
      </c>
      <c r="K5" s="8"/>
      <c r="L5" s="8" t="s">
        <v>25</v>
      </c>
      <c r="M5" s="8"/>
      <c r="N5" s="10" t="s">
        <v>26</v>
      </c>
      <c r="O5" s="10"/>
      <c r="P5" s="67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</row>
    <row r="6" s="1" customFormat="1" ht="27.95" customHeight="1" spans="1:30">
      <c r="A6" s="8"/>
      <c r="B6" s="14" t="s">
        <v>27</v>
      </c>
      <c r="C6" s="8" t="s">
        <v>28</v>
      </c>
      <c r="D6" s="10" t="s">
        <v>29</v>
      </c>
      <c r="E6" s="14" t="s">
        <v>27</v>
      </c>
      <c r="F6" s="10" t="s">
        <v>29</v>
      </c>
      <c r="G6" s="8" t="s">
        <v>30</v>
      </c>
      <c r="H6" s="10" t="s">
        <v>29</v>
      </c>
      <c r="I6" s="56" t="s">
        <v>29</v>
      </c>
      <c r="J6" s="10" t="s">
        <v>29</v>
      </c>
      <c r="K6" s="8" t="s">
        <v>31</v>
      </c>
      <c r="L6" s="8" t="s">
        <v>29</v>
      </c>
      <c r="M6" s="8" t="s">
        <v>31</v>
      </c>
      <c r="N6" s="10" t="s">
        <v>32</v>
      </c>
      <c r="O6" s="10" t="s">
        <v>29</v>
      </c>
      <c r="P6" s="67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="2" customFormat="1" ht="22" customHeight="1" spans="1:30">
      <c r="A7" s="15">
        <v>1</v>
      </c>
      <c r="B7" s="16">
        <v>43370</v>
      </c>
      <c r="C7" s="17" t="s">
        <v>33</v>
      </c>
      <c r="D7" s="18">
        <v>610508.58</v>
      </c>
      <c r="E7" s="16">
        <v>43368</v>
      </c>
      <c r="F7" s="18">
        <v>678342.86</v>
      </c>
      <c r="G7" s="19">
        <v>0.02</v>
      </c>
      <c r="H7" s="20">
        <v>12210.17</v>
      </c>
      <c r="I7" s="20">
        <v>38470</v>
      </c>
      <c r="J7" s="18">
        <v>0</v>
      </c>
      <c r="K7" s="69"/>
      <c r="L7" s="18">
        <v>0</v>
      </c>
      <c r="M7" s="70"/>
      <c r="N7" s="71" t="s">
        <v>34</v>
      </c>
      <c r="O7" s="72">
        <v>418789.47</v>
      </c>
      <c r="P7" s="73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</row>
    <row r="8" s="2" customFormat="1" ht="20.1" customHeight="1" spans="1:30">
      <c r="A8" s="21"/>
      <c r="B8" s="16">
        <v>43370</v>
      </c>
      <c r="C8" s="17" t="s">
        <v>33</v>
      </c>
      <c r="D8" s="22">
        <v>209199.61</v>
      </c>
      <c r="E8" s="16">
        <v>43368</v>
      </c>
      <c r="F8" s="22">
        <v>232444.01</v>
      </c>
      <c r="G8" s="19">
        <v>0.02</v>
      </c>
      <c r="H8" s="20">
        <v>4183.99</v>
      </c>
      <c r="I8" s="20">
        <v>0</v>
      </c>
      <c r="J8" s="18">
        <v>0</v>
      </c>
      <c r="K8" s="70"/>
      <c r="L8" s="18">
        <v>0</v>
      </c>
      <c r="M8" s="70"/>
      <c r="N8" s="71" t="s">
        <v>35</v>
      </c>
      <c r="O8" s="74">
        <v>346054.56</v>
      </c>
      <c r="P8" s="73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</row>
    <row r="9" s="3" customFormat="1" ht="20.1" customHeight="1" spans="1:30">
      <c r="A9" s="90" t="s">
        <v>38</v>
      </c>
      <c r="B9" s="42"/>
      <c r="C9" s="36"/>
      <c r="D9" s="37"/>
      <c r="E9" s="91"/>
      <c r="F9" s="37"/>
      <c r="G9" s="92"/>
      <c r="H9" s="93"/>
      <c r="I9" s="93"/>
      <c r="J9" s="88"/>
      <c r="K9" s="79"/>
      <c r="L9" s="94"/>
      <c r="M9" s="95"/>
      <c r="N9" s="79"/>
      <c r="O9" s="96"/>
      <c r="P9" s="67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</row>
    <row r="10" s="3" customFormat="1" ht="20.1" customHeight="1" spans="1:30">
      <c r="A10" s="90">
        <v>2</v>
      </c>
      <c r="B10" s="42">
        <v>43444</v>
      </c>
      <c r="C10" s="36" t="s">
        <v>33</v>
      </c>
      <c r="D10" s="37">
        <v>1225296.54</v>
      </c>
      <c r="E10" s="91">
        <v>43441</v>
      </c>
      <c r="F10" s="37">
        <v>1361440.6</v>
      </c>
      <c r="G10" s="92">
        <v>0.02</v>
      </c>
      <c r="H10" s="93">
        <f>D10*G10</f>
        <v>24505.9308</v>
      </c>
      <c r="I10" s="93">
        <v>108469</v>
      </c>
      <c r="J10" s="88">
        <v>0</v>
      </c>
      <c r="K10" s="79"/>
      <c r="L10" s="97">
        <v>0</v>
      </c>
      <c r="M10" s="95"/>
      <c r="N10" s="79" t="s">
        <v>54</v>
      </c>
      <c r="O10" s="96">
        <v>719753.84</v>
      </c>
      <c r="P10" s="67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</row>
    <row r="11" s="1" customFormat="1" ht="27" customHeight="1" spans="1:30">
      <c r="A11" s="34"/>
      <c r="B11" s="35">
        <v>43445</v>
      </c>
      <c r="C11" s="36" t="s">
        <v>33</v>
      </c>
      <c r="D11" s="37">
        <v>278354.79</v>
      </c>
      <c r="E11" s="91">
        <v>43441</v>
      </c>
      <c r="F11" s="39">
        <v>309283.11</v>
      </c>
      <c r="G11" s="92">
        <v>0.02</v>
      </c>
      <c r="H11" s="41">
        <f>D11*G11</f>
        <v>5567.0958</v>
      </c>
      <c r="I11" s="41"/>
      <c r="J11" s="88">
        <v>0</v>
      </c>
      <c r="K11" s="79"/>
      <c r="L11" s="78">
        <v>0</v>
      </c>
      <c r="M11" s="89"/>
      <c r="N11" s="79" t="s">
        <v>55</v>
      </c>
      <c r="O11" s="98">
        <v>632848</v>
      </c>
      <c r="P11" s="67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s="1" customFormat="1" ht="20.1" customHeight="1" spans="1:30">
      <c r="A12" s="27"/>
      <c r="B12" s="28"/>
      <c r="C12" s="24"/>
      <c r="D12" s="25"/>
      <c r="E12" s="30"/>
      <c r="F12" s="29"/>
      <c r="G12" s="31"/>
      <c r="H12" s="20"/>
      <c r="I12" s="20"/>
      <c r="J12" s="18"/>
      <c r="K12" s="79"/>
      <c r="L12" s="18"/>
      <c r="M12" s="99"/>
      <c r="N12" s="79" t="s">
        <v>35</v>
      </c>
      <c r="O12" s="41">
        <f>D10+D11-H10-H11-I10-O10-O11</f>
        <v>12507.4634000001</v>
      </c>
      <c r="P12" s="67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="1" customFormat="1" ht="20.1" customHeight="1" spans="1:30">
      <c r="A13" s="27"/>
      <c r="B13" s="28"/>
      <c r="C13" s="24"/>
      <c r="D13" s="25"/>
      <c r="E13" s="30"/>
      <c r="F13" s="29"/>
      <c r="G13" s="31"/>
      <c r="H13" s="20"/>
      <c r="I13" s="20"/>
      <c r="J13" s="18"/>
      <c r="K13" s="79"/>
      <c r="L13" s="18"/>
      <c r="M13" s="99"/>
      <c r="N13" s="71"/>
      <c r="O13" s="20"/>
      <c r="P13" s="67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 s="1" customFormat="1" ht="20.1" customHeight="1" spans="1:30">
      <c r="A14" s="27"/>
      <c r="B14" s="28"/>
      <c r="C14" s="24"/>
      <c r="D14" s="25"/>
      <c r="E14" s="30"/>
      <c r="F14" s="29"/>
      <c r="G14" s="31"/>
      <c r="H14" s="20"/>
      <c r="I14" s="20"/>
      <c r="J14" s="18"/>
      <c r="K14" s="71"/>
      <c r="L14" s="18"/>
      <c r="M14" s="71"/>
      <c r="N14" s="71"/>
      <c r="O14" s="20"/>
      <c r="P14" s="67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 s="1" customFormat="1" ht="20.1" customHeight="1" spans="1:30">
      <c r="A15" s="27"/>
      <c r="B15" s="28"/>
      <c r="C15" s="24"/>
      <c r="D15" s="25"/>
      <c r="E15" s="30"/>
      <c r="F15" s="29"/>
      <c r="G15" s="31"/>
      <c r="H15" s="20"/>
      <c r="I15" s="20"/>
      <c r="J15" s="18"/>
      <c r="K15" s="71"/>
      <c r="L15" s="18"/>
      <c r="M15" s="71"/>
      <c r="N15" s="71"/>
      <c r="O15" s="20"/>
      <c r="P15" s="67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s="1" customFormat="1" ht="20.1" customHeight="1" spans="1:30">
      <c r="A16" s="27"/>
      <c r="B16" s="28"/>
      <c r="C16" s="24"/>
      <c r="D16" s="25"/>
      <c r="E16" s="30"/>
      <c r="F16" s="29"/>
      <c r="G16" s="31"/>
      <c r="H16" s="20"/>
      <c r="I16" s="20"/>
      <c r="J16" s="18"/>
      <c r="K16" s="71"/>
      <c r="L16" s="18"/>
      <c r="M16" s="71"/>
      <c r="N16" s="71"/>
      <c r="O16" s="20"/>
      <c r="P16" s="67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="1" customFormat="1" ht="20.1" customHeight="1" spans="1:30">
      <c r="A17" s="27"/>
      <c r="B17" s="28"/>
      <c r="C17" s="24"/>
      <c r="D17" s="25"/>
      <c r="E17" s="30"/>
      <c r="F17" s="29"/>
      <c r="G17" s="31"/>
      <c r="H17" s="20"/>
      <c r="I17" s="20"/>
      <c r="J17" s="18"/>
      <c r="K17" s="71"/>
      <c r="L17" s="18"/>
      <c r="M17" s="71"/>
      <c r="N17" s="71"/>
      <c r="O17" s="20"/>
      <c r="P17" s="67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 s="1" customFormat="1" ht="20.1" customHeight="1" spans="1:30">
      <c r="A18" s="27"/>
      <c r="B18" s="28"/>
      <c r="C18" s="24"/>
      <c r="D18" s="25"/>
      <c r="E18" s="30"/>
      <c r="F18" s="29"/>
      <c r="G18" s="31"/>
      <c r="H18" s="20"/>
      <c r="I18" s="20"/>
      <c r="J18" s="18"/>
      <c r="K18" s="71"/>
      <c r="L18" s="18"/>
      <c r="M18" s="71"/>
      <c r="N18" s="71"/>
      <c r="O18" s="20"/>
      <c r="P18" s="67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</row>
    <row r="19" s="1" customFormat="1" ht="20.1" customHeight="1" spans="1:30">
      <c r="A19" s="27"/>
      <c r="B19" s="28"/>
      <c r="C19" s="24"/>
      <c r="D19" s="25"/>
      <c r="E19" s="30"/>
      <c r="F19" s="29"/>
      <c r="G19" s="31"/>
      <c r="H19" s="20"/>
      <c r="I19" s="20"/>
      <c r="J19" s="18"/>
      <c r="K19" s="71"/>
      <c r="L19" s="18"/>
      <c r="M19" s="71"/>
      <c r="N19" s="71"/>
      <c r="O19" s="20"/>
      <c r="P19" s="67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</row>
    <row r="20" s="1" customFormat="1" ht="20.1" customHeight="1" spans="1:30">
      <c r="A20" s="27"/>
      <c r="B20" s="28"/>
      <c r="C20" s="24"/>
      <c r="D20" s="25"/>
      <c r="E20" s="30"/>
      <c r="F20" s="29"/>
      <c r="G20" s="31"/>
      <c r="H20" s="20"/>
      <c r="I20" s="20"/>
      <c r="J20" s="18"/>
      <c r="K20" s="71"/>
      <c r="L20" s="18"/>
      <c r="M20" s="71"/>
      <c r="N20" s="71"/>
      <c r="O20" s="20"/>
      <c r="P20" s="67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 s="1" customFormat="1" ht="20.1" customHeight="1" spans="1:30">
      <c r="A21" s="27"/>
      <c r="B21" s="28"/>
      <c r="C21" s="24"/>
      <c r="D21" s="25"/>
      <c r="E21" s="30"/>
      <c r="F21" s="29"/>
      <c r="G21" s="31"/>
      <c r="H21" s="20"/>
      <c r="I21" s="20"/>
      <c r="J21" s="18"/>
      <c r="K21" s="71"/>
      <c r="L21" s="18"/>
      <c r="M21" s="71"/>
      <c r="N21" s="71"/>
      <c r="O21" s="20"/>
      <c r="P21" s="67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</row>
    <row r="22" s="1" customFormat="1" ht="20.1" customHeight="1" spans="1:30">
      <c r="A22" s="27"/>
      <c r="B22" s="28"/>
      <c r="C22" s="24"/>
      <c r="D22" s="25"/>
      <c r="E22" s="30"/>
      <c r="F22" s="29"/>
      <c r="G22" s="31"/>
      <c r="H22" s="20"/>
      <c r="I22" s="20"/>
      <c r="J22" s="18"/>
      <c r="K22" s="71"/>
      <c r="L22" s="18"/>
      <c r="M22" s="71"/>
      <c r="N22" s="71"/>
      <c r="O22" s="20"/>
      <c r="P22" s="67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</row>
    <row r="23" s="1" customFormat="1" ht="20.1" customHeight="1" spans="1:30">
      <c r="A23" s="27"/>
      <c r="B23" s="28"/>
      <c r="C23" s="24"/>
      <c r="D23" s="25"/>
      <c r="E23" s="30"/>
      <c r="F23" s="29"/>
      <c r="G23" s="31"/>
      <c r="H23" s="20"/>
      <c r="I23" s="20"/>
      <c r="J23" s="18"/>
      <c r="K23" s="71"/>
      <c r="L23" s="18"/>
      <c r="M23" s="71"/>
      <c r="N23" s="71"/>
      <c r="O23" s="20"/>
      <c r="P23" s="67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</row>
    <row r="24" s="1" customFormat="1" ht="20.1" customHeight="1" spans="1:30">
      <c r="A24" s="27"/>
      <c r="B24" s="28"/>
      <c r="C24" s="24"/>
      <c r="D24" s="25"/>
      <c r="E24" s="30"/>
      <c r="F24" s="29"/>
      <c r="G24" s="31"/>
      <c r="H24" s="20"/>
      <c r="I24" s="20"/>
      <c r="J24" s="18"/>
      <c r="K24" s="71"/>
      <c r="L24" s="18"/>
      <c r="M24" s="71"/>
      <c r="N24" s="71"/>
      <c r="O24" s="20"/>
      <c r="P24" s="67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</row>
    <row r="25" s="1" customFormat="1" ht="20.1" customHeight="1" spans="1:30">
      <c r="A25" s="27"/>
      <c r="B25" s="28"/>
      <c r="C25" s="24"/>
      <c r="D25" s="25"/>
      <c r="E25" s="30"/>
      <c r="F25" s="29"/>
      <c r="G25" s="31"/>
      <c r="H25" s="20"/>
      <c r="I25" s="20"/>
      <c r="J25" s="18"/>
      <c r="K25" s="71"/>
      <c r="L25" s="18"/>
      <c r="M25" s="71"/>
      <c r="N25" s="79"/>
      <c r="O25" s="41"/>
      <c r="P25" s="67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</row>
    <row r="26" s="1" customFormat="1" ht="30" customHeight="1" spans="1:30">
      <c r="A26" s="8" t="s">
        <v>36</v>
      </c>
      <c r="B26" s="8"/>
      <c r="C26" s="43" t="s">
        <v>37</v>
      </c>
      <c r="D26" s="44">
        <f t="shared" ref="D26:J26" si="0">SUM(D7:D25)</f>
        <v>2323359.52</v>
      </c>
      <c r="E26" s="43" t="s">
        <v>37</v>
      </c>
      <c r="F26" s="45">
        <f t="shared" si="0"/>
        <v>2581510.58</v>
      </c>
      <c r="G26" s="43" t="s">
        <v>37</v>
      </c>
      <c r="H26" s="45">
        <f t="shared" si="0"/>
        <v>46467.1866</v>
      </c>
      <c r="I26" s="45">
        <f t="shared" si="0"/>
        <v>146939</v>
      </c>
      <c r="J26" s="45">
        <f t="shared" si="0"/>
        <v>0</v>
      </c>
      <c r="K26" s="43" t="s">
        <v>37</v>
      </c>
      <c r="L26" s="45">
        <f>SUM(L7:L25)</f>
        <v>0</v>
      </c>
      <c r="M26" s="43" t="s">
        <v>37</v>
      </c>
      <c r="N26" s="43" t="s">
        <v>37</v>
      </c>
      <c r="O26" s="45">
        <f>SUM(O7:O25)</f>
        <v>2129953.3334</v>
      </c>
      <c r="P26" s="67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</row>
    <row r="27" s="1" customFormat="1" ht="30" customHeight="1" spans="1:30">
      <c r="A27" s="8" t="s">
        <v>38</v>
      </c>
      <c r="B27" s="8"/>
      <c r="C27" s="8" t="s">
        <v>39</v>
      </c>
      <c r="D27" s="8"/>
      <c r="E27" s="46">
        <f>O10+O11+O12</f>
        <v>1365109.3034</v>
      </c>
      <c r="F27" s="46"/>
      <c r="G27" s="46"/>
      <c r="H27" s="46"/>
      <c r="I27" s="8" t="s">
        <v>40</v>
      </c>
      <c r="J27" s="8"/>
      <c r="K27" s="8" t="s">
        <v>41</v>
      </c>
      <c r="L27" s="46">
        <v>0</v>
      </c>
      <c r="M27" s="46"/>
      <c r="N27" s="46"/>
      <c r="O27" s="46"/>
      <c r="P27" s="67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</row>
    <row r="28" s="1" customFormat="1" ht="30" customHeight="1" spans="1:30">
      <c r="A28" s="8"/>
      <c r="B28" s="8"/>
      <c r="C28" s="8" t="s">
        <v>42</v>
      </c>
      <c r="D28" s="8"/>
      <c r="E28" s="47">
        <f>E27</f>
        <v>1365109.3034</v>
      </c>
      <c r="F28" s="47"/>
      <c r="G28" s="47"/>
      <c r="H28" s="47"/>
      <c r="I28" s="8"/>
      <c r="J28" s="8"/>
      <c r="K28" s="8" t="s">
        <v>43</v>
      </c>
      <c r="L28" s="80" t="str">
        <f>SUBSTITUTE(SUBSTITUTE(TEXT(INT(L27),"[DBNum2][$-804]G/通用格式元"&amp;IF(INT(L27)=L27,"整",""))&amp;TEXT(MID(L27,FIND(".",L27&amp;".0")+1,1),"[DBNum2][$-804]G/通用格式角")&amp;TEXT(MID(L27,FIND(".",L27&amp;".0")+2,1),"[DBNum2][$-804]G/通用格式分"),"零角","零"),"零分","")</f>
        <v>零元整</v>
      </c>
      <c r="M28" s="80"/>
      <c r="N28" s="80"/>
      <c r="O28" s="80"/>
      <c r="P28" s="67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</row>
    <row r="29" s="1" customFormat="1" ht="50.1" customHeight="1" spans="1:30">
      <c r="A29" s="8" t="s">
        <v>44</v>
      </c>
      <c r="B29" s="8"/>
      <c r="C29" s="48" t="s">
        <v>45</v>
      </c>
      <c r="D29" s="49"/>
      <c r="E29" s="49"/>
      <c r="F29" s="49"/>
      <c r="G29" s="49"/>
      <c r="H29" s="50"/>
      <c r="I29" s="8" t="s">
        <v>46</v>
      </c>
      <c r="J29" s="8"/>
      <c r="K29" s="8" t="s">
        <v>47</v>
      </c>
      <c r="L29" s="8"/>
      <c r="M29" s="8"/>
      <c r="N29" s="8"/>
      <c r="O29" s="8"/>
      <c r="P29" s="67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</row>
    <row r="30" s="1" customFormat="1" ht="50.1" customHeight="1" spans="1:30">
      <c r="A30" s="8" t="s">
        <v>48</v>
      </c>
      <c r="B30" s="8"/>
      <c r="C30" s="51"/>
      <c r="D30" s="51"/>
      <c r="E30" s="51"/>
      <c r="F30" s="51"/>
      <c r="G30" s="51"/>
      <c r="H30" s="51"/>
      <c r="I30" s="8" t="s">
        <v>49</v>
      </c>
      <c r="J30" s="8"/>
      <c r="K30" s="51"/>
      <c r="L30" s="51"/>
      <c r="M30" s="51"/>
      <c r="N30" s="51"/>
      <c r="O30" s="51"/>
      <c r="P30" s="67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</row>
    <row r="31" s="1" customFormat="1" ht="50.1" customHeight="1" spans="1:30">
      <c r="A31" s="8" t="s">
        <v>50</v>
      </c>
      <c r="B31" s="8"/>
      <c r="C31" s="52"/>
      <c r="D31" s="52"/>
      <c r="E31" s="52"/>
      <c r="F31" s="52"/>
      <c r="G31" s="52"/>
      <c r="H31" s="52"/>
      <c r="I31" s="8" t="s">
        <v>51</v>
      </c>
      <c r="J31" s="8"/>
      <c r="K31" s="52"/>
      <c r="L31" s="52"/>
      <c r="M31" s="52"/>
      <c r="N31" s="52"/>
      <c r="O31" s="52"/>
      <c r="P31" s="67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</row>
    <row r="32" s="1" customFormat="1" ht="50.1" customHeight="1" spans="1:30">
      <c r="A32" s="8" t="s">
        <v>52</v>
      </c>
      <c r="B32" s="8"/>
      <c r="C32" s="52"/>
      <c r="D32" s="52"/>
      <c r="E32" s="52"/>
      <c r="F32" s="52"/>
      <c r="G32" s="52"/>
      <c r="H32" s="52"/>
      <c r="I32" s="8" t="s">
        <v>53</v>
      </c>
      <c r="J32" s="8"/>
      <c r="K32" s="52"/>
      <c r="L32" s="52"/>
      <c r="M32" s="52"/>
      <c r="N32" s="52"/>
      <c r="O32" s="52"/>
      <c r="P32" s="67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</row>
    <row r="33" s="1" customFormat="1" spans="2:30">
      <c r="B33" s="4"/>
      <c r="D33" s="5"/>
      <c r="E33" s="4"/>
      <c r="F33" s="5"/>
      <c r="H33" s="5"/>
      <c r="J33" s="5"/>
      <c r="O33" s="5"/>
      <c r="P33" s="67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</row>
    <row r="34" s="1" customFormat="1" spans="2:30">
      <c r="B34" s="4"/>
      <c r="D34" s="5"/>
      <c r="E34" s="4"/>
      <c r="F34" s="5"/>
      <c r="H34" s="5"/>
      <c r="J34" s="5"/>
      <c r="O34" s="5"/>
      <c r="P34" s="67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</row>
    <row r="35" s="1" customFormat="1" spans="2:30">
      <c r="B35" s="4"/>
      <c r="D35" s="5"/>
      <c r="E35" s="4"/>
      <c r="F35" s="5"/>
      <c r="H35" s="5"/>
      <c r="J35" s="5"/>
      <c r="O35" s="5"/>
      <c r="P35" s="67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</row>
    <row r="36" s="1" customFormat="1" spans="2:30">
      <c r="B36" s="4"/>
      <c r="D36" s="5"/>
      <c r="E36" s="4"/>
      <c r="F36" s="5"/>
      <c r="H36" s="5"/>
      <c r="J36" s="5"/>
      <c r="O36" s="5"/>
      <c r="P36" s="67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</row>
    <row r="37" s="1" customFormat="1" spans="2:30">
      <c r="B37" s="4"/>
      <c r="D37" s="5"/>
      <c r="E37" s="4"/>
      <c r="F37" s="5"/>
      <c r="H37" s="5"/>
      <c r="J37" s="5"/>
      <c r="O37" s="5"/>
      <c r="P37" s="67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</row>
    <row r="38" s="1" customFormat="1" ht="13.5" spans="2:30">
      <c r="B38"/>
      <c r="D38" s="5"/>
      <c r="E38" s="4"/>
      <c r="F38" s="5"/>
      <c r="H38" s="5"/>
      <c r="J38" s="5"/>
      <c r="O38" s="5"/>
      <c r="P38" s="67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</row>
    <row r="39" s="1" customFormat="1" spans="2:30">
      <c r="B39" s="4"/>
      <c r="D39" s="5"/>
      <c r="E39" s="4"/>
      <c r="F39" s="5"/>
      <c r="H39" s="5"/>
      <c r="J39" s="5"/>
      <c r="O39" s="5"/>
      <c r="P39" s="67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</row>
    <row r="40" s="1" customFormat="1" spans="2:30">
      <c r="B40" s="4"/>
      <c r="D40" s="5"/>
      <c r="E40" s="4"/>
      <c r="F40" s="5"/>
      <c r="H40" s="5"/>
      <c r="J40" s="5"/>
      <c r="O40" s="5"/>
      <c r="P40" s="67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</row>
    <row r="41" s="1" customFormat="1" spans="2:30">
      <c r="B41" s="4"/>
      <c r="D41" s="5"/>
      <c r="E41" s="4"/>
      <c r="F41" s="5"/>
      <c r="H41" s="5"/>
      <c r="J41" s="5"/>
      <c r="O41" s="5"/>
      <c r="P41" s="67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</row>
    <row r="42" s="1" customFormat="1" spans="2:30">
      <c r="B42" s="4"/>
      <c r="D42" s="5"/>
      <c r="E42" s="4"/>
      <c r="F42" s="5"/>
      <c r="H42" s="5"/>
      <c r="J42" s="5"/>
      <c r="O42" s="5"/>
      <c r="P42" s="67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</row>
  </sheetData>
  <mergeCells count="45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6:B26"/>
    <mergeCell ref="C27:D27"/>
    <mergeCell ref="E27:H27"/>
    <mergeCell ref="L27:O27"/>
    <mergeCell ref="C28:D28"/>
    <mergeCell ref="E28:H28"/>
    <mergeCell ref="L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32:B32"/>
    <mergeCell ref="C32:H32"/>
    <mergeCell ref="I32:J32"/>
    <mergeCell ref="K32:O32"/>
    <mergeCell ref="A5:A6"/>
    <mergeCell ref="A7:A8"/>
    <mergeCell ref="H3:H4"/>
    <mergeCell ref="A27:B28"/>
    <mergeCell ref="I27:J28"/>
  </mergeCells>
  <pageMargins left="0.75" right="0.75" top="1" bottom="1" header="0.511805555555556" footer="0.511805555555556"/>
  <pageSetup paperSize="9" scale="78" orientation="portrait"/>
  <headerFooter/>
  <rowBreaks count="1" manualBreakCount="1">
    <brk id="32" max="16383" man="1"/>
  </rowBreaks>
  <colBreaks count="1" manualBreakCount="1">
    <brk id="15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2"/>
  <sheetViews>
    <sheetView view="pageBreakPreview" zoomScale="120" zoomScaleNormal="100" topLeftCell="A7" workbookViewId="0">
      <selection activeCell="A1" sqref="$A1:$XFD1048576"/>
    </sheetView>
  </sheetViews>
  <sheetFormatPr defaultColWidth="9" defaultRowHeight="11.25"/>
  <cols>
    <col min="1" max="1" width="3.25" style="1" customWidth="1"/>
    <col min="2" max="2" width="6.13333333333333" style="4" customWidth="1"/>
    <col min="3" max="3" width="3.88333333333333" style="1" customWidth="1"/>
    <col min="4" max="4" width="10.5" style="5" customWidth="1"/>
    <col min="5" max="5" width="6.88333333333333" style="4" customWidth="1"/>
    <col min="6" max="6" width="10.6333333333333" style="5" customWidth="1"/>
    <col min="7" max="7" width="4.13333333333333" style="1" customWidth="1"/>
    <col min="8" max="8" width="8.38333333333333" style="5" customWidth="1"/>
    <col min="9" max="9" width="9.38333333333333" style="1" customWidth="1"/>
    <col min="10" max="10" width="10.25" style="5" customWidth="1"/>
    <col min="11" max="11" width="6.38333333333333" style="1" customWidth="1"/>
    <col min="12" max="12" width="9" style="1" customWidth="1"/>
    <col min="13" max="13" width="6.5" style="1" customWidth="1"/>
    <col min="14" max="14" width="7.88333333333333" style="1" customWidth="1"/>
    <col min="15" max="15" width="9.75" style="5" customWidth="1"/>
    <col min="16" max="16" width="4.88333333333333" style="5" customWidth="1"/>
    <col min="17" max="18" width="4.38333333333333" style="6" customWidth="1"/>
    <col min="19" max="19" width="18.6333333333333" style="6" customWidth="1"/>
    <col min="20" max="20" width="5.88333333333333" style="6" customWidth="1"/>
    <col min="21" max="21" width="10.6333333333333" style="6" customWidth="1"/>
    <col min="22" max="22" width="5.75" style="6" customWidth="1"/>
    <col min="23" max="23" width="5.63333333333333" style="6" customWidth="1"/>
    <col min="24" max="24" width="5.13333333333333" style="6" customWidth="1"/>
    <col min="25" max="25" width="5.88333333333333" style="6" customWidth="1"/>
    <col min="26" max="27" width="10.6333333333333" style="6" customWidth="1"/>
    <col min="28" max="28" width="5.63333333333333" style="6" customWidth="1"/>
    <col min="29" max="29" width="5.38333333333333" style="6" customWidth="1"/>
    <col min="30" max="30" width="7.13333333333333" style="6" customWidth="1"/>
    <col min="31" max="16384" width="9" style="1"/>
  </cols>
  <sheetData>
    <row r="1" s="1" customFormat="1" ht="24.95" customHeight="1" spans="1:3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53"/>
      <c r="Q1" s="81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="1" customFormat="1" ht="33" customHeight="1" spans="1:30">
      <c r="A2" s="8" t="s">
        <v>1</v>
      </c>
      <c r="B2" s="8"/>
      <c r="C2" s="9" t="s">
        <v>2</v>
      </c>
      <c r="D2" s="9"/>
      <c r="E2" s="9"/>
      <c r="F2" s="9"/>
      <c r="G2" s="9"/>
      <c r="H2" s="9"/>
      <c r="I2" s="9"/>
      <c r="J2" s="9"/>
      <c r="K2" s="9"/>
      <c r="L2" s="54" t="s">
        <v>3</v>
      </c>
      <c r="M2" s="55">
        <v>9255</v>
      </c>
      <c r="N2" s="56" t="s">
        <v>4</v>
      </c>
      <c r="O2" s="56" t="s">
        <v>5</v>
      </c>
      <c r="P2" s="57"/>
      <c r="Q2" s="81"/>
      <c r="R2" s="82"/>
      <c r="S2" s="83"/>
      <c r="T2" s="82"/>
      <c r="U2" s="84"/>
      <c r="V2" s="84"/>
      <c r="W2" s="84"/>
      <c r="X2" s="85"/>
      <c r="Y2" s="82"/>
      <c r="Z2" s="82"/>
      <c r="AA2" s="85"/>
      <c r="AB2" s="82"/>
      <c r="AC2" s="85"/>
      <c r="AD2" s="82"/>
    </row>
    <row r="3" s="1" customFormat="1" ht="36" customHeight="1" spans="1:30">
      <c r="A3" s="8" t="s">
        <v>6</v>
      </c>
      <c r="B3" s="8"/>
      <c r="C3" s="10">
        <v>2686002.38</v>
      </c>
      <c r="D3" s="10"/>
      <c r="E3" s="10" t="s">
        <v>7</v>
      </c>
      <c r="F3" s="11" t="s">
        <v>8</v>
      </c>
      <c r="G3" s="11"/>
      <c r="H3" s="12" t="s">
        <v>9</v>
      </c>
      <c r="I3" s="58" t="s">
        <v>56</v>
      </c>
      <c r="J3" s="59"/>
      <c r="K3" s="59"/>
      <c r="L3" s="59"/>
      <c r="M3" s="60" t="s">
        <v>11</v>
      </c>
      <c r="N3" s="8" t="s">
        <v>12</v>
      </c>
      <c r="O3" s="61" t="s">
        <v>13</v>
      </c>
      <c r="P3" s="62"/>
      <c r="Q3" s="81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="1" customFormat="1" ht="35.25" customHeight="1" spans="1:30">
      <c r="A4" s="8" t="s">
        <v>14</v>
      </c>
      <c r="B4" s="8"/>
      <c r="C4" s="70"/>
      <c r="D4" s="70"/>
      <c r="E4" s="10" t="s">
        <v>15</v>
      </c>
      <c r="F4" s="11"/>
      <c r="G4" s="11"/>
      <c r="H4" s="13"/>
      <c r="I4" s="63"/>
      <c r="J4" s="64"/>
      <c r="K4" s="64"/>
      <c r="L4" s="64"/>
      <c r="M4" s="60" t="s">
        <v>16</v>
      </c>
      <c r="N4" s="10" t="s">
        <v>17</v>
      </c>
      <c r="O4" s="65" t="s">
        <v>18</v>
      </c>
      <c r="P4" s="66"/>
      <c r="Q4" s="6"/>
      <c r="R4"/>
      <c r="S4" s="6"/>
      <c r="T4" s="6"/>
      <c r="U4" s="6">
        <f>255/268</f>
        <v>0.951492537313433</v>
      </c>
      <c r="V4" s="6"/>
      <c r="W4" s="6"/>
      <c r="X4" s="6"/>
      <c r="Y4" s="6"/>
      <c r="Z4" s="6"/>
      <c r="AA4" s="6"/>
      <c r="AB4" s="6"/>
      <c r="AC4" s="6"/>
      <c r="AD4" s="6"/>
    </row>
    <row r="5" s="1" customFormat="1" ht="27.95" customHeight="1" spans="1:30">
      <c r="A5" s="8" t="s">
        <v>19</v>
      </c>
      <c r="B5" s="8" t="s">
        <v>20</v>
      </c>
      <c r="C5" s="8"/>
      <c r="D5" s="8"/>
      <c r="E5" s="8" t="s">
        <v>21</v>
      </c>
      <c r="F5" s="8"/>
      <c r="G5" s="8" t="s">
        <v>22</v>
      </c>
      <c r="H5" s="8"/>
      <c r="I5" s="8" t="s">
        <v>23</v>
      </c>
      <c r="J5" s="8" t="s">
        <v>24</v>
      </c>
      <c r="K5" s="8"/>
      <c r="L5" s="8" t="s">
        <v>25</v>
      </c>
      <c r="M5" s="8"/>
      <c r="N5" s="10" t="s">
        <v>26</v>
      </c>
      <c r="O5" s="10"/>
      <c r="P5" s="67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</row>
    <row r="6" s="1" customFormat="1" ht="27.95" customHeight="1" spans="1:30">
      <c r="A6" s="8"/>
      <c r="B6" s="14" t="s">
        <v>27</v>
      </c>
      <c r="C6" s="8" t="s">
        <v>28</v>
      </c>
      <c r="D6" s="10" t="s">
        <v>29</v>
      </c>
      <c r="E6" s="14" t="s">
        <v>27</v>
      </c>
      <c r="F6" s="10" t="s">
        <v>29</v>
      </c>
      <c r="G6" s="8" t="s">
        <v>30</v>
      </c>
      <c r="H6" s="10" t="s">
        <v>29</v>
      </c>
      <c r="I6" s="56" t="s">
        <v>29</v>
      </c>
      <c r="J6" s="10" t="s">
        <v>29</v>
      </c>
      <c r="K6" s="8" t="s">
        <v>31</v>
      </c>
      <c r="L6" s="8" t="s">
        <v>29</v>
      </c>
      <c r="M6" s="8" t="s">
        <v>31</v>
      </c>
      <c r="N6" s="10" t="s">
        <v>32</v>
      </c>
      <c r="O6" s="10" t="s">
        <v>29</v>
      </c>
      <c r="P6" s="67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="2" customFormat="1" ht="22" customHeight="1" spans="1:30">
      <c r="A7" s="15">
        <v>1</v>
      </c>
      <c r="B7" s="16">
        <v>43370</v>
      </c>
      <c r="C7" s="17" t="s">
        <v>33</v>
      </c>
      <c r="D7" s="18">
        <v>610508.58</v>
      </c>
      <c r="E7" s="16">
        <v>43368</v>
      </c>
      <c r="F7" s="18">
        <v>678342.86</v>
      </c>
      <c r="G7" s="19">
        <v>0.02</v>
      </c>
      <c r="H7" s="20">
        <v>12210.17</v>
      </c>
      <c r="I7" s="20">
        <v>38470</v>
      </c>
      <c r="J7" s="18">
        <v>0</v>
      </c>
      <c r="K7" s="69"/>
      <c r="L7" s="18">
        <v>0</v>
      </c>
      <c r="M7" s="70"/>
      <c r="N7" s="71" t="s">
        <v>34</v>
      </c>
      <c r="O7" s="72">
        <v>418789.47</v>
      </c>
      <c r="P7" s="73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</row>
    <row r="8" s="2" customFormat="1" ht="20.1" customHeight="1" spans="1:30">
      <c r="A8" s="21"/>
      <c r="B8" s="16">
        <v>43370</v>
      </c>
      <c r="C8" s="17" t="s">
        <v>33</v>
      </c>
      <c r="D8" s="22">
        <v>209199.61</v>
      </c>
      <c r="E8" s="16">
        <v>43368</v>
      </c>
      <c r="F8" s="22">
        <v>232444.01</v>
      </c>
      <c r="G8" s="19">
        <v>0.02</v>
      </c>
      <c r="H8" s="20">
        <v>4183.99</v>
      </c>
      <c r="I8" s="20">
        <v>0</v>
      </c>
      <c r="J8" s="18">
        <v>0</v>
      </c>
      <c r="K8" s="70"/>
      <c r="L8" s="18">
        <v>0</v>
      </c>
      <c r="M8" s="70"/>
      <c r="N8" s="71" t="s">
        <v>35</v>
      </c>
      <c r="O8" s="74">
        <v>346054.56</v>
      </c>
      <c r="P8" s="73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</row>
    <row r="9" s="3" customFormat="1" ht="20.1" customHeight="1" spans="1:30">
      <c r="A9" s="21">
        <v>2</v>
      </c>
      <c r="B9" s="23">
        <v>43444</v>
      </c>
      <c r="C9" s="24" t="s">
        <v>33</v>
      </c>
      <c r="D9" s="25">
        <v>1225296.54</v>
      </c>
      <c r="E9" s="16">
        <v>43441</v>
      </c>
      <c r="F9" s="25">
        <v>1361440.6</v>
      </c>
      <c r="G9" s="19">
        <v>0.02</v>
      </c>
      <c r="H9" s="26">
        <f>D9*G9</f>
        <v>24505.9308</v>
      </c>
      <c r="I9" s="26">
        <v>108469</v>
      </c>
      <c r="J9" s="68">
        <v>0</v>
      </c>
      <c r="K9" s="71"/>
      <c r="L9" s="75">
        <v>0</v>
      </c>
      <c r="M9" s="76"/>
      <c r="N9" s="71" t="s">
        <v>54</v>
      </c>
      <c r="O9" s="72">
        <v>719753.84</v>
      </c>
      <c r="P9" s="67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</row>
    <row r="10" s="1" customFormat="1" ht="27" customHeight="1" spans="1:30">
      <c r="A10" s="27"/>
      <c r="B10" s="28">
        <v>43445</v>
      </c>
      <c r="C10" s="24" t="s">
        <v>33</v>
      </c>
      <c r="D10" s="25">
        <v>278354.79</v>
      </c>
      <c r="E10" s="16">
        <v>43441</v>
      </c>
      <c r="F10" s="29">
        <v>309283.11</v>
      </c>
      <c r="G10" s="19">
        <v>0.02</v>
      </c>
      <c r="H10" s="20">
        <f>D10*G10</f>
        <v>5567.0958</v>
      </c>
      <c r="I10" s="20"/>
      <c r="J10" s="68">
        <v>0</v>
      </c>
      <c r="K10" s="71"/>
      <c r="L10" s="18">
        <v>0</v>
      </c>
      <c r="M10" s="10"/>
      <c r="N10" s="71" t="s">
        <v>55</v>
      </c>
      <c r="O10" s="77">
        <v>632848</v>
      </c>
      <c r="P10" s="67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="1" customFormat="1" ht="20.1" customHeight="1" spans="1:30">
      <c r="A11" s="27"/>
      <c r="B11" s="28"/>
      <c r="C11" s="24"/>
      <c r="D11" s="25"/>
      <c r="E11" s="30"/>
      <c r="F11" s="29"/>
      <c r="G11" s="31"/>
      <c r="H11" s="20"/>
      <c r="I11" s="20"/>
      <c r="J11" s="18"/>
      <c r="K11" s="71"/>
      <c r="L11" s="18"/>
      <c r="M11" s="10"/>
      <c r="N11" s="71" t="s">
        <v>35</v>
      </c>
      <c r="O11" s="20">
        <f>D9+D10-H9-H10-I9-O9-O10</f>
        <v>12507.4634000001</v>
      </c>
      <c r="P11" s="67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s="1" customFormat="1" ht="20.1" customHeight="1" spans="1:30">
      <c r="A12" s="34" t="s">
        <v>38</v>
      </c>
      <c r="B12" s="35"/>
      <c r="C12" s="36"/>
      <c r="D12" s="37"/>
      <c r="E12" s="38"/>
      <c r="F12" s="39"/>
      <c r="G12" s="40"/>
      <c r="H12" s="41"/>
      <c r="I12" s="41"/>
      <c r="J12" s="78"/>
      <c r="K12" s="79"/>
      <c r="L12" s="78"/>
      <c r="M12" s="89"/>
      <c r="N12" s="79"/>
      <c r="O12" s="41"/>
      <c r="P12" s="67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="1" customFormat="1" ht="20.1" customHeight="1" spans="1:30">
      <c r="A13" s="34">
        <v>3</v>
      </c>
      <c r="B13" s="35">
        <v>43563</v>
      </c>
      <c r="C13" s="36" t="s">
        <v>33</v>
      </c>
      <c r="D13" s="37">
        <v>227162.91</v>
      </c>
      <c r="E13" s="38">
        <v>43559</v>
      </c>
      <c r="F13" s="39">
        <v>252403.23</v>
      </c>
      <c r="G13" s="86">
        <v>0.02</v>
      </c>
      <c r="H13" s="41">
        <v>4544</v>
      </c>
      <c r="I13" s="41">
        <v>63781</v>
      </c>
      <c r="J13" s="78"/>
      <c r="K13" s="79"/>
      <c r="L13" s="78"/>
      <c r="M13" s="79"/>
      <c r="N13" s="79" t="s">
        <v>35</v>
      </c>
      <c r="O13" s="41">
        <f>D13-H13-I13</f>
        <v>158837.91</v>
      </c>
      <c r="P13" s="67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 s="1" customFormat="1" ht="20.1" customHeight="1" spans="1:30">
      <c r="A14" s="27"/>
      <c r="B14" s="28"/>
      <c r="C14" s="24"/>
      <c r="D14" s="25"/>
      <c r="E14" s="30"/>
      <c r="F14" s="29"/>
      <c r="G14" s="31"/>
      <c r="H14" s="20"/>
      <c r="I14" s="20"/>
      <c r="J14" s="18"/>
      <c r="K14" s="71"/>
      <c r="L14" s="18"/>
      <c r="M14" s="71"/>
      <c r="N14" s="71"/>
      <c r="O14" s="20"/>
      <c r="P14" s="67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 s="1" customFormat="1" ht="20.1" customHeight="1" spans="1:30">
      <c r="A15" s="27"/>
      <c r="B15" s="28"/>
      <c r="C15" s="24"/>
      <c r="D15" s="25"/>
      <c r="E15" s="30"/>
      <c r="F15" s="29"/>
      <c r="G15" s="31"/>
      <c r="H15" s="20"/>
      <c r="I15" s="20"/>
      <c r="J15" s="18"/>
      <c r="K15" s="71"/>
      <c r="L15" s="18"/>
      <c r="M15" s="71"/>
      <c r="N15" s="71"/>
      <c r="O15" s="20"/>
      <c r="P15" s="67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s="1" customFormat="1" ht="20.1" customHeight="1" spans="1:30">
      <c r="A16" s="27"/>
      <c r="B16" s="28"/>
      <c r="C16" s="24"/>
      <c r="D16" s="25"/>
      <c r="E16" s="30"/>
      <c r="F16" s="29"/>
      <c r="G16" s="31"/>
      <c r="H16" s="20"/>
      <c r="I16" s="20"/>
      <c r="J16" s="18"/>
      <c r="K16" s="71"/>
      <c r="L16" s="18"/>
      <c r="M16" s="71"/>
      <c r="N16" s="71"/>
      <c r="O16" s="20"/>
      <c r="P16" s="67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="1" customFormat="1" ht="20.1" customHeight="1" spans="1:30">
      <c r="A17" s="27"/>
      <c r="B17" s="28"/>
      <c r="C17" s="24"/>
      <c r="D17" s="25"/>
      <c r="E17" s="30"/>
      <c r="F17" s="29"/>
      <c r="G17" s="31"/>
      <c r="H17" s="20"/>
      <c r="I17" s="20"/>
      <c r="J17" s="18"/>
      <c r="K17" s="71"/>
      <c r="L17" s="18"/>
      <c r="M17" s="71"/>
      <c r="N17" s="71"/>
      <c r="O17" s="20"/>
      <c r="P17" s="67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 s="1" customFormat="1" ht="20.1" customHeight="1" spans="1:30">
      <c r="A18" s="27"/>
      <c r="B18" s="28"/>
      <c r="C18" s="24"/>
      <c r="D18" s="25"/>
      <c r="E18" s="30"/>
      <c r="F18" s="29"/>
      <c r="G18" s="31"/>
      <c r="H18" s="20"/>
      <c r="I18" s="20"/>
      <c r="J18" s="18"/>
      <c r="K18" s="71"/>
      <c r="L18" s="18"/>
      <c r="M18" s="71"/>
      <c r="N18" s="71"/>
      <c r="O18" s="20"/>
      <c r="P18" s="67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</row>
    <row r="19" s="1" customFormat="1" ht="20.1" customHeight="1" spans="1:30">
      <c r="A19" s="27"/>
      <c r="B19" s="28"/>
      <c r="C19" s="24"/>
      <c r="D19" s="25"/>
      <c r="E19" s="30"/>
      <c r="F19" s="29"/>
      <c r="G19" s="31"/>
      <c r="H19" s="20"/>
      <c r="I19" s="20"/>
      <c r="J19" s="18"/>
      <c r="K19" s="71"/>
      <c r="L19" s="18"/>
      <c r="M19" s="71"/>
      <c r="N19" s="71"/>
      <c r="O19" s="20"/>
      <c r="P19" s="67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</row>
    <row r="20" s="1" customFormat="1" ht="20.1" customHeight="1" spans="1:30">
      <c r="A20" s="27"/>
      <c r="B20" s="28"/>
      <c r="C20" s="24"/>
      <c r="D20" s="25"/>
      <c r="E20" s="30"/>
      <c r="F20" s="29"/>
      <c r="G20" s="31"/>
      <c r="H20" s="20"/>
      <c r="I20" s="20"/>
      <c r="J20" s="18"/>
      <c r="K20" s="71"/>
      <c r="L20" s="18"/>
      <c r="M20" s="71"/>
      <c r="N20" s="71"/>
      <c r="O20" s="20"/>
      <c r="P20" s="67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 s="1" customFormat="1" ht="20.1" customHeight="1" spans="1:30">
      <c r="A21" s="27"/>
      <c r="B21" s="28"/>
      <c r="C21" s="24"/>
      <c r="D21" s="25"/>
      <c r="E21" s="30"/>
      <c r="F21" s="29"/>
      <c r="G21" s="31"/>
      <c r="H21" s="20"/>
      <c r="I21" s="20"/>
      <c r="J21" s="18"/>
      <c r="K21" s="71"/>
      <c r="L21" s="18"/>
      <c r="M21" s="71"/>
      <c r="N21" s="71"/>
      <c r="O21" s="20"/>
      <c r="P21" s="67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</row>
    <row r="22" s="1" customFormat="1" ht="20.1" customHeight="1" spans="1:30">
      <c r="A22" s="27"/>
      <c r="B22" s="28"/>
      <c r="C22" s="24"/>
      <c r="D22" s="25"/>
      <c r="E22" s="30"/>
      <c r="F22" s="29"/>
      <c r="G22" s="31"/>
      <c r="H22" s="20"/>
      <c r="I22" s="20"/>
      <c r="J22" s="18"/>
      <c r="K22" s="71"/>
      <c r="L22" s="18"/>
      <c r="M22" s="71"/>
      <c r="N22" s="71"/>
      <c r="O22" s="20"/>
      <c r="P22" s="67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</row>
    <row r="23" s="1" customFormat="1" ht="20.1" customHeight="1" spans="1:30">
      <c r="A23" s="27"/>
      <c r="B23" s="28"/>
      <c r="C23" s="24"/>
      <c r="D23" s="25"/>
      <c r="E23" s="30"/>
      <c r="F23" s="29"/>
      <c r="G23" s="31"/>
      <c r="H23" s="20"/>
      <c r="I23" s="20"/>
      <c r="J23" s="18"/>
      <c r="K23" s="71"/>
      <c r="L23" s="18"/>
      <c r="M23" s="71"/>
      <c r="N23" s="71"/>
      <c r="O23" s="20"/>
      <c r="P23" s="67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</row>
    <row r="24" s="1" customFormat="1" ht="20.1" customHeight="1" spans="1:30">
      <c r="A24" s="27"/>
      <c r="B24" s="28"/>
      <c r="C24" s="24"/>
      <c r="D24" s="25"/>
      <c r="E24" s="30"/>
      <c r="F24" s="29"/>
      <c r="G24" s="31"/>
      <c r="H24" s="20"/>
      <c r="I24" s="20"/>
      <c r="J24" s="18"/>
      <c r="K24" s="71"/>
      <c r="L24" s="18"/>
      <c r="M24" s="71"/>
      <c r="N24" s="71"/>
      <c r="O24" s="20"/>
      <c r="P24" s="67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</row>
    <row r="25" s="1" customFormat="1" ht="20.1" customHeight="1" spans="1:30">
      <c r="A25" s="27"/>
      <c r="B25" s="28"/>
      <c r="C25" s="24"/>
      <c r="D25" s="25"/>
      <c r="E25" s="30"/>
      <c r="F25" s="29"/>
      <c r="G25" s="31"/>
      <c r="H25" s="20"/>
      <c r="I25" s="20"/>
      <c r="J25" s="18"/>
      <c r="K25" s="71"/>
      <c r="L25" s="18"/>
      <c r="M25" s="71"/>
      <c r="N25" s="79"/>
      <c r="O25" s="41"/>
      <c r="P25" s="67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</row>
    <row r="26" s="1" customFormat="1" ht="30" customHeight="1" spans="1:30">
      <c r="A26" s="8" t="s">
        <v>36</v>
      </c>
      <c r="B26" s="8"/>
      <c r="C26" s="43" t="s">
        <v>37</v>
      </c>
      <c r="D26" s="44">
        <f>SUM(D7:D25)</f>
        <v>2550522.43</v>
      </c>
      <c r="E26" s="43" t="s">
        <v>37</v>
      </c>
      <c r="F26" s="45">
        <f>SUM(F7:F25)</f>
        <v>2833913.81</v>
      </c>
      <c r="G26" s="43" t="s">
        <v>37</v>
      </c>
      <c r="H26" s="45">
        <f>SUM(H7:H25)</f>
        <v>51011.1866</v>
      </c>
      <c r="I26" s="45">
        <f>SUM(I7:I25)</f>
        <v>210720</v>
      </c>
      <c r="J26" s="45">
        <f>SUM(J7:J25)</f>
        <v>0</v>
      </c>
      <c r="K26" s="43" t="s">
        <v>37</v>
      </c>
      <c r="L26" s="45">
        <f>SUM(L7:L25)</f>
        <v>0</v>
      </c>
      <c r="M26" s="43" t="s">
        <v>37</v>
      </c>
      <c r="N26" s="43" t="s">
        <v>37</v>
      </c>
      <c r="O26" s="45">
        <f>SUM(O7:O25)</f>
        <v>2288791.2434</v>
      </c>
      <c r="P26" s="67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</row>
    <row r="27" s="1" customFormat="1" ht="30" customHeight="1" spans="1:30">
      <c r="A27" s="8" t="s">
        <v>38</v>
      </c>
      <c r="B27" s="8"/>
      <c r="C27" s="8" t="s">
        <v>39</v>
      </c>
      <c r="D27" s="8"/>
      <c r="E27" s="46">
        <f>E28</f>
        <v>158837.91</v>
      </c>
      <c r="F27" s="46"/>
      <c r="G27" s="46"/>
      <c r="H27" s="46"/>
      <c r="I27" s="8" t="s">
        <v>40</v>
      </c>
      <c r="J27" s="8"/>
      <c r="K27" s="8" t="s">
        <v>41</v>
      </c>
      <c r="L27" s="46">
        <v>0</v>
      </c>
      <c r="M27" s="46"/>
      <c r="N27" s="46"/>
      <c r="O27" s="46"/>
      <c r="P27" s="67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</row>
    <row r="28" s="1" customFormat="1" ht="30" customHeight="1" spans="1:30">
      <c r="A28" s="8"/>
      <c r="B28" s="8"/>
      <c r="C28" s="8" t="s">
        <v>42</v>
      </c>
      <c r="D28" s="8"/>
      <c r="E28" s="47">
        <f>O13</f>
        <v>158837.91</v>
      </c>
      <c r="F28" s="47"/>
      <c r="G28" s="47"/>
      <c r="H28" s="47"/>
      <c r="I28" s="8"/>
      <c r="J28" s="8"/>
      <c r="K28" s="8" t="s">
        <v>43</v>
      </c>
      <c r="L28" s="80" t="str">
        <f>SUBSTITUTE(SUBSTITUTE(TEXT(INT(L27),"[DBNum2][$-804]G/通用格式元"&amp;IF(INT(L27)=L27,"整",""))&amp;TEXT(MID(L27,FIND(".",L27&amp;".0")+1,1),"[DBNum2][$-804]G/通用格式角")&amp;TEXT(MID(L27,FIND(".",L27&amp;".0")+2,1),"[DBNum2][$-804]G/通用格式分"),"零角","零"),"零分","")</f>
        <v>零元整</v>
      </c>
      <c r="M28" s="80"/>
      <c r="N28" s="80"/>
      <c r="O28" s="80"/>
      <c r="P28" s="67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</row>
    <row r="29" s="1" customFormat="1" ht="50.1" customHeight="1" spans="1:30">
      <c r="A29" s="8" t="s">
        <v>44</v>
      </c>
      <c r="B29" s="8"/>
      <c r="C29" s="48" t="s">
        <v>45</v>
      </c>
      <c r="D29" s="49"/>
      <c r="E29" s="49"/>
      <c r="F29" s="49"/>
      <c r="G29" s="49"/>
      <c r="H29" s="50"/>
      <c r="I29" s="8" t="s">
        <v>46</v>
      </c>
      <c r="J29" s="8"/>
      <c r="K29" s="8" t="s">
        <v>47</v>
      </c>
      <c r="L29" s="8"/>
      <c r="M29" s="8"/>
      <c r="N29" s="8"/>
      <c r="O29" s="8"/>
      <c r="P29" s="67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</row>
    <row r="30" s="1" customFormat="1" ht="50.1" customHeight="1" spans="1:30">
      <c r="A30" s="8" t="s">
        <v>48</v>
      </c>
      <c r="B30" s="8"/>
      <c r="C30" s="51"/>
      <c r="D30" s="51"/>
      <c r="E30" s="51"/>
      <c r="F30" s="51"/>
      <c r="G30" s="51"/>
      <c r="H30" s="51"/>
      <c r="I30" s="8" t="s">
        <v>49</v>
      </c>
      <c r="J30" s="8"/>
      <c r="K30" s="51"/>
      <c r="L30" s="51"/>
      <c r="M30" s="51"/>
      <c r="N30" s="51"/>
      <c r="O30" s="51"/>
      <c r="P30" s="67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</row>
    <row r="31" s="1" customFormat="1" ht="50.1" customHeight="1" spans="1:30">
      <c r="A31" s="8" t="s">
        <v>50</v>
      </c>
      <c r="B31" s="8"/>
      <c r="C31" s="52"/>
      <c r="D31" s="52"/>
      <c r="E31" s="52"/>
      <c r="F31" s="52"/>
      <c r="G31" s="52"/>
      <c r="H31" s="52"/>
      <c r="I31" s="8" t="s">
        <v>51</v>
      </c>
      <c r="J31" s="8"/>
      <c r="K31" s="52"/>
      <c r="L31" s="52"/>
      <c r="M31" s="52"/>
      <c r="N31" s="52"/>
      <c r="O31" s="52"/>
      <c r="P31" s="67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</row>
    <row r="32" s="1" customFormat="1" ht="50.1" customHeight="1" spans="1:30">
      <c r="A32" s="8" t="s">
        <v>52</v>
      </c>
      <c r="B32" s="8"/>
      <c r="C32" s="52"/>
      <c r="D32" s="52"/>
      <c r="E32" s="52"/>
      <c r="F32" s="52"/>
      <c r="G32" s="52"/>
      <c r="H32" s="52"/>
      <c r="I32" s="8" t="s">
        <v>53</v>
      </c>
      <c r="J32" s="8"/>
      <c r="K32" s="52"/>
      <c r="L32" s="52"/>
      <c r="M32" s="52"/>
      <c r="N32" s="52"/>
      <c r="O32" s="52"/>
      <c r="P32" s="67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</row>
    <row r="33" s="1" customFormat="1" spans="2:30">
      <c r="B33" s="4"/>
      <c r="D33" s="5"/>
      <c r="E33" s="4"/>
      <c r="F33" s="5"/>
      <c r="H33" s="5"/>
      <c r="J33" s="5"/>
      <c r="O33" s="5"/>
      <c r="P33" s="67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</row>
    <row r="34" s="1" customFormat="1" spans="2:30">
      <c r="B34" s="4"/>
      <c r="D34" s="5"/>
      <c r="E34" s="4"/>
      <c r="F34" s="5"/>
      <c r="H34" s="5"/>
      <c r="J34" s="5"/>
      <c r="O34" s="5"/>
      <c r="P34" s="67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</row>
    <row r="35" s="1" customFormat="1" spans="2:30">
      <c r="B35" s="4"/>
      <c r="D35" s="5"/>
      <c r="E35" s="4"/>
      <c r="F35" s="5"/>
      <c r="H35" s="5"/>
      <c r="J35" s="5"/>
      <c r="O35" s="5"/>
      <c r="P35" s="67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</row>
    <row r="36" s="1" customFormat="1" spans="2:30">
      <c r="B36" s="4"/>
      <c r="D36" s="5"/>
      <c r="E36" s="4"/>
      <c r="F36" s="5"/>
      <c r="H36" s="5"/>
      <c r="J36" s="5"/>
      <c r="O36" s="5"/>
      <c r="P36" s="67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</row>
    <row r="37" s="1" customFormat="1" spans="2:30">
      <c r="B37" s="4"/>
      <c r="D37" s="5"/>
      <c r="E37" s="4"/>
      <c r="F37" s="5"/>
      <c r="H37" s="5"/>
      <c r="J37" s="5"/>
      <c r="O37" s="5"/>
      <c r="P37" s="67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</row>
    <row r="38" s="1" customFormat="1" ht="13.5" spans="2:30">
      <c r="B38"/>
      <c r="D38" s="5"/>
      <c r="E38" s="4"/>
      <c r="F38" s="5"/>
      <c r="H38" s="5"/>
      <c r="J38" s="5"/>
      <c r="O38" s="5"/>
      <c r="P38" s="67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</row>
    <row r="39" s="1" customFormat="1" spans="2:30">
      <c r="B39" s="4"/>
      <c r="D39" s="5"/>
      <c r="E39" s="4"/>
      <c r="F39" s="5"/>
      <c r="H39" s="5"/>
      <c r="J39" s="5"/>
      <c r="O39" s="5"/>
      <c r="P39" s="67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</row>
    <row r="40" s="1" customFormat="1" spans="2:30">
      <c r="B40" s="4"/>
      <c r="D40" s="5"/>
      <c r="E40" s="4"/>
      <c r="F40" s="5"/>
      <c r="H40" s="5"/>
      <c r="J40" s="5"/>
      <c r="O40" s="5"/>
      <c r="P40" s="67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</row>
    <row r="41" s="1" customFormat="1" spans="2:30">
      <c r="B41" s="4"/>
      <c r="D41" s="5"/>
      <c r="E41" s="4"/>
      <c r="F41" s="5"/>
      <c r="H41" s="5"/>
      <c r="J41" s="5"/>
      <c r="O41" s="5"/>
      <c r="P41" s="67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</row>
    <row r="42" s="1" customFormat="1" spans="2:30">
      <c r="B42" s="4"/>
      <c r="D42" s="5"/>
      <c r="E42" s="4"/>
      <c r="F42" s="5"/>
      <c r="H42" s="5"/>
      <c r="J42" s="5"/>
      <c r="O42" s="5"/>
      <c r="P42" s="67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</row>
  </sheetData>
  <mergeCells count="45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6:B26"/>
    <mergeCell ref="C27:D27"/>
    <mergeCell ref="E27:H27"/>
    <mergeCell ref="L27:O27"/>
    <mergeCell ref="C28:D28"/>
    <mergeCell ref="E28:H28"/>
    <mergeCell ref="L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32:B32"/>
    <mergeCell ref="C32:H32"/>
    <mergeCell ref="I32:J32"/>
    <mergeCell ref="K32:O32"/>
    <mergeCell ref="A5:A6"/>
    <mergeCell ref="A7:A8"/>
    <mergeCell ref="H3:H4"/>
    <mergeCell ref="A27:B28"/>
    <mergeCell ref="I27:J28"/>
  </mergeCells>
  <pageMargins left="0.75" right="0.75" top="1" bottom="1" header="0.5" footer="0.5"/>
  <pageSetup paperSize="9" scale="78" orientation="portrait"/>
  <headerFooter/>
  <rowBreaks count="1" manualBreakCount="1">
    <brk id="32" max="16383" man="1"/>
  </rowBreaks>
  <colBreaks count="1" manualBreakCount="1">
    <brk id="15" max="1048575" man="1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1"/>
  <sheetViews>
    <sheetView view="pageBreakPreview" zoomScaleNormal="100" workbookViewId="0">
      <selection activeCell="A1" sqref="$A1:$XFD1048576"/>
    </sheetView>
  </sheetViews>
  <sheetFormatPr defaultColWidth="9" defaultRowHeight="11.25"/>
  <cols>
    <col min="1" max="1" width="3.25" style="1" customWidth="1"/>
    <col min="2" max="2" width="6.13333333333333" style="4" customWidth="1"/>
    <col min="3" max="3" width="3.88333333333333" style="1" customWidth="1"/>
    <col min="4" max="4" width="10.5" style="5" customWidth="1"/>
    <col min="5" max="5" width="6.88333333333333" style="4" customWidth="1"/>
    <col min="6" max="6" width="10.6333333333333" style="5" customWidth="1"/>
    <col min="7" max="7" width="4.13333333333333" style="1" customWidth="1"/>
    <col min="8" max="8" width="8.38333333333333" style="5" customWidth="1"/>
    <col min="9" max="9" width="9.38333333333333" style="1" customWidth="1"/>
    <col min="10" max="10" width="10.25" style="5" customWidth="1"/>
    <col min="11" max="11" width="6.38333333333333" style="1" customWidth="1"/>
    <col min="12" max="12" width="9" style="1" customWidth="1"/>
    <col min="13" max="13" width="9.38333333333333" style="1" customWidth="1"/>
    <col min="14" max="14" width="7.88333333333333" style="1" customWidth="1"/>
    <col min="15" max="15" width="9.75" style="5" customWidth="1"/>
    <col min="16" max="16" width="4.88333333333333" style="5" customWidth="1"/>
    <col min="17" max="18" width="4.38333333333333" style="6" customWidth="1"/>
    <col min="19" max="19" width="18.6333333333333" style="6" customWidth="1"/>
    <col min="20" max="20" width="5.88333333333333" style="6" customWidth="1"/>
    <col min="21" max="21" width="10.6333333333333" style="6" customWidth="1"/>
    <col min="22" max="22" width="5.75" style="6" customWidth="1"/>
    <col min="23" max="23" width="5.63333333333333" style="6" customWidth="1"/>
    <col min="24" max="24" width="5.13333333333333" style="6" customWidth="1"/>
    <col min="25" max="25" width="5.88333333333333" style="6" customWidth="1"/>
    <col min="26" max="27" width="10.6333333333333" style="6" customWidth="1"/>
    <col min="28" max="28" width="5.63333333333333" style="6" customWidth="1"/>
    <col min="29" max="29" width="5.38333333333333" style="6" customWidth="1"/>
    <col min="30" max="30" width="7.13333333333333" style="6" customWidth="1"/>
    <col min="31" max="16384" width="9" style="1"/>
  </cols>
  <sheetData>
    <row r="1" s="1" customFormat="1" ht="24.95" customHeight="1" spans="1:3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53"/>
      <c r="Q1" s="81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="1" customFormat="1" ht="33" customHeight="1" spans="1:30">
      <c r="A2" s="8" t="s">
        <v>1</v>
      </c>
      <c r="B2" s="8"/>
      <c r="C2" s="9" t="s">
        <v>2</v>
      </c>
      <c r="D2" s="9"/>
      <c r="E2" s="9"/>
      <c r="F2" s="9"/>
      <c r="G2" s="9"/>
      <c r="H2" s="9"/>
      <c r="I2" s="9"/>
      <c r="J2" s="9"/>
      <c r="K2" s="9"/>
      <c r="L2" s="54" t="s">
        <v>3</v>
      </c>
      <c r="M2" s="55">
        <v>9255</v>
      </c>
      <c r="N2" s="56" t="s">
        <v>4</v>
      </c>
      <c r="O2" s="56" t="s">
        <v>5</v>
      </c>
      <c r="P2" s="57"/>
      <c r="Q2" s="81"/>
      <c r="R2" s="82"/>
      <c r="S2" s="83"/>
      <c r="T2" s="82"/>
      <c r="U2" s="84"/>
      <c r="V2" s="84"/>
      <c r="W2" s="84"/>
      <c r="X2" s="85"/>
      <c r="Y2" s="82"/>
      <c r="Z2" s="82"/>
      <c r="AA2" s="85"/>
      <c r="AB2" s="82"/>
      <c r="AC2" s="85"/>
      <c r="AD2" s="82"/>
    </row>
    <row r="3" s="1" customFormat="1" ht="36" customHeight="1" spans="1:30">
      <c r="A3" s="8" t="s">
        <v>6</v>
      </c>
      <c r="B3" s="8"/>
      <c r="C3" s="10">
        <v>2686002.38</v>
      </c>
      <c r="D3" s="10"/>
      <c r="E3" s="10" t="s">
        <v>7</v>
      </c>
      <c r="F3" s="11" t="s">
        <v>8</v>
      </c>
      <c r="G3" s="11"/>
      <c r="H3" s="12" t="s">
        <v>9</v>
      </c>
      <c r="I3" s="58" t="s">
        <v>57</v>
      </c>
      <c r="J3" s="59"/>
      <c r="K3" s="59"/>
      <c r="L3" s="59"/>
      <c r="M3" s="60" t="s">
        <v>11</v>
      </c>
      <c r="N3" s="8" t="s">
        <v>12</v>
      </c>
      <c r="O3" s="61" t="s">
        <v>13</v>
      </c>
      <c r="P3" s="62"/>
      <c r="Q3" s="81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="1" customFormat="1" ht="35.25" customHeight="1" spans="1:30">
      <c r="A4" s="8" t="s">
        <v>14</v>
      </c>
      <c r="B4" s="8"/>
      <c r="C4" s="10">
        <v>2833913.81</v>
      </c>
      <c r="D4" s="10"/>
      <c r="E4" s="10" t="s">
        <v>15</v>
      </c>
      <c r="F4" s="11"/>
      <c r="G4" s="11"/>
      <c r="H4" s="13"/>
      <c r="I4" s="63"/>
      <c r="J4" s="64"/>
      <c r="K4" s="64"/>
      <c r="L4" s="64"/>
      <c r="M4" s="60" t="s">
        <v>16</v>
      </c>
      <c r="N4" s="10" t="s">
        <v>17</v>
      </c>
      <c r="O4" s="65" t="s">
        <v>58</v>
      </c>
      <c r="P4" s="66"/>
      <c r="Q4" s="6"/>
      <c r="R4"/>
      <c r="S4" s="6"/>
      <c r="T4" s="6"/>
      <c r="U4" s="6">
        <f>255/268</f>
        <v>0.951492537313433</v>
      </c>
      <c r="V4" s="6"/>
      <c r="W4" s="6"/>
      <c r="X4" s="6"/>
      <c r="Y4" s="6"/>
      <c r="Z4" s="6"/>
      <c r="AA4" s="6"/>
      <c r="AB4" s="6"/>
      <c r="AC4" s="6"/>
      <c r="AD4" s="6"/>
    </row>
    <row r="5" s="1" customFormat="1" ht="27.95" customHeight="1" spans="1:30">
      <c r="A5" s="8" t="s">
        <v>19</v>
      </c>
      <c r="B5" s="8" t="s">
        <v>20</v>
      </c>
      <c r="C5" s="8"/>
      <c r="D5" s="8"/>
      <c r="E5" s="8" t="s">
        <v>21</v>
      </c>
      <c r="F5" s="8"/>
      <c r="G5" s="8" t="s">
        <v>22</v>
      </c>
      <c r="H5" s="8"/>
      <c r="I5" s="8" t="s">
        <v>23</v>
      </c>
      <c r="J5" s="8" t="s">
        <v>24</v>
      </c>
      <c r="K5" s="8"/>
      <c r="L5" s="8" t="s">
        <v>25</v>
      </c>
      <c r="M5" s="8"/>
      <c r="N5" s="10" t="s">
        <v>26</v>
      </c>
      <c r="O5" s="10"/>
      <c r="P5" s="67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</row>
    <row r="6" s="1" customFormat="1" ht="27.95" customHeight="1" spans="1:30">
      <c r="A6" s="8"/>
      <c r="B6" s="14" t="s">
        <v>27</v>
      </c>
      <c r="C6" s="8" t="s">
        <v>28</v>
      </c>
      <c r="D6" s="10" t="s">
        <v>29</v>
      </c>
      <c r="E6" s="14" t="s">
        <v>27</v>
      </c>
      <c r="F6" s="10" t="s">
        <v>29</v>
      </c>
      <c r="G6" s="8" t="s">
        <v>30</v>
      </c>
      <c r="H6" s="10" t="s">
        <v>29</v>
      </c>
      <c r="I6" s="56" t="s">
        <v>29</v>
      </c>
      <c r="J6" s="10" t="s">
        <v>29</v>
      </c>
      <c r="K6" s="8" t="s">
        <v>31</v>
      </c>
      <c r="L6" s="8" t="s">
        <v>29</v>
      </c>
      <c r="M6" s="8" t="s">
        <v>31</v>
      </c>
      <c r="N6" s="10" t="s">
        <v>32</v>
      </c>
      <c r="O6" s="10" t="s">
        <v>29</v>
      </c>
      <c r="P6" s="67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="2" customFormat="1" ht="22" customHeight="1" spans="1:30">
      <c r="A7" s="15">
        <v>1</v>
      </c>
      <c r="B7" s="16">
        <v>43370</v>
      </c>
      <c r="C7" s="17" t="s">
        <v>33</v>
      </c>
      <c r="D7" s="18">
        <v>610508.58</v>
      </c>
      <c r="E7" s="16">
        <v>43368</v>
      </c>
      <c r="F7" s="18">
        <v>678342.86</v>
      </c>
      <c r="G7" s="19">
        <v>0.02</v>
      </c>
      <c r="H7" s="20">
        <v>12210.17</v>
      </c>
      <c r="I7" s="20">
        <v>38470</v>
      </c>
      <c r="J7" s="68">
        <v>0</v>
      </c>
      <c r="K7" s="69"/>
      <c r="L7" s="18">
        <v>0</v>
      </c>
      <c r="M7" s="70"/>
      <c r="N7" s="71" t="s">
        <v>34</v>
      </c>
      <c r="O7" s="72">
        <v>418789.47</v>
      </c>
      <c r="P7" s="73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</row>
    <row r="8" s="2" customFormat="1" ht="20.1" customHeight="1" spans="1:30">
      <c r="A8" s="21"/>
      <c r="B8" s="16">
        <v>43370</v>
      </c>
      <c r="C8" s="17" t="s">
        <v>33</v>
      </c>
      <c r="D8" s="22">
        <v>209199.61</v>
      </c>
      <c r="E8" s="16">
        <v>43368</v>
      </c>
      <c r="F8" s="22">
        <v>232444.01</v>
      </c>
      <c r="G8" s="19">
        <v>0.02</v>
      </c>
      <c r="H8" s="20">
        <v>4183.99</v>
      </c>
      <c r="I8" s="20">
        <v>0</v>
      </c>
      <c r="J8" s="68">
        <v>0</v>
      </c>
      <c r="K8" s="70"/>
      <c r="L8" s="18">
        <v>0</v>
      </c>
      <c r="M8" s="70"/>
      <c r="N8" s="71" t="s">
        <v>35</v>
      </c>
      <c r="O8" s="74">
        <v>346054.56</v>
      </c>
      <c r="P8" s="73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</row>
    <row r="9" s="3" customFormat="1" ht="20.1" customHeight="1" spans="1:30">
      <c r="A9" s="21">
        <v>2</v>
      </c>
      <c r="B9" s="23">
        <v>43444</v>
      </c>
      <c r="C9" s="24" t="s">
        <v>33</v>
      </c>
      <c r="D9" s="25">
        <v>1225296.54</v>
      </c>
      <c r="E9" s="16">
        <v>43441</v>
      </c>
      <c r="F9" s="25">
        <v>1361440.6</v>
      </c>
      <c r="G9" s="19">
        <v>0.02</v>
      </c>
      <c r="H9" s="26">
        <f>D9*G9</f>
        <v>24505.9308</v>
      </c>
      <c r="I9" s="26">
        <v>108469</v>
      </c>
      <c r="J9" s="68">
        <v>0</v>
      </c>
      <c r="K9" s="71"/>
      <c r="L9" s="75">
        <v>0</v>
      </c>
      <c r="M9" s="76"/>
      <c r="N9" s="71" t="s">
        <v>54</v>
      </c>
      <c r="O9" s="72">
        <v>719753.84</v>
      </c>
      <c r="P9" s="67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</row>
    <row r="10" s="1" customFormat="1" ht="27" customHeight="1" spans="1:30">
      <c r="A10" s="27"/>
      <c r="B10" s="28">
        <v>43445</v>
      </c>
      <c r="C10" s="24" t="s">
        <v>33</v>
      </c>
      <c r="D10" s="25">
        <v>278354.79</v>
      </c>
      <c r="E10" s="16">
        <v>43441</v>
      </c>
      <c r="F10" s="29">
        <v>309283.11</v>
      </c>
      <c r="G10" s="19">
        <v>0.02</v>
      </c>
      <c r="H10" s="20">
        <f>D10*G10</f>
        <v>5567.0958</v>
      </c>
      <c r="I10" s="20"/>
      <c r="J10" s="68">
        <v>0</v>
      </c>
      <c r="K10" s="71"/>
      <c r="L10" s="18">
        <v>0</v>
      </c>
      <c r="M10" s="10"/>
      <c r="N10" s="71" t="s">
        <v>55</v>
      </c>
      <c r="O10" s="77">
        <v>632848</v>
      </c>
      <c r="P10" s="67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="1" customFormat="1" ht="20.1" customHeight="1" spans="1:30">
      <c r="A11" s="27"/>
      <c r="B11" s="28"/>
      <c r="C11" s="24"/>
      <c r="D11" s="25"/>
      <c r="E11" s="30"/>
      <c r="F11" s="29"/>
      <c r="G11" s="31"/>
      <c r="H11" s="20"/>
      <c r="I11" s="20"/>
      <c r="J11" s="18"/>
      <c r="K11" s="71"/>
      <c r="L11" s="18"/>
      <c r="M11" s="10"/>
      <c r="N11" s="71" t="s">
        <v>35</v>
      </c>
      <c r="O11" s="20">
        <f>D9+D10-H9-H10-I9-O9-O10</f>
        <v>12507.4634000001</v>
      </c>
      <c r="P11" s="67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s="1" customFormat="1" ht="20.1" customHeight="1" spans="1:30">
      <c r="A12" s="27">
        <v>3</v>
      </c>
      <c r="B12" s="28">
        <v>43563</v>
      </c>
      <c r="C12" s="24" t="s">
        <v>33</v>
      </c>
      <c r="D12" s="25">
        <v>227162.91</v>
      </c>
      <c r="E12" s="30">
        <v>43559</v>
      </c>
      <c r="F12" s="29">
        <v>252403.23</v>
      </c>
      <c r="G12" s="32">
        <v>0.02</v>
      </c>
      <c r="H12" s="20">
        <v>4544</v>
      </c>
      <c r="I12" s="20">
        <v>63781</v>
      </c>
      <c r="J12" s="18"/>
      <c r="K12" s="71"/>
      <c r="L12" s="18"/>
      <c r="M12" s="71"/>
      <c r="N12" s="71" t="s">
        <v>35</v>
      </c>
      <c r="O12" s="20">
        <f>D12-H12-I12</f>
        <v>158837.91</v>
      </c>
      <c r="P12" s="67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="1" customFormat="1" ht="20.1" customHeight="1" spans="1:30">
      <c r="A13" s="34" t="s">
        <v>38</v>
      </c>
      <c r="B13" s="35"/>
      <c r="C13" s="36"/>
      <c r="D13" s="37"/>
      <c r="E13" s="38"/>
      <c r="F13" s="39"/>
      <c r="G13" s="40"/>
      <c r="H13" s="41"/>
      <c r="I13" s="41"/>
      <c r="J13" s="78"/>
      <c r="K13" s="79"/>
      <c r="L13" s="78"/>
      <c r="M13" s="79"/>
      <c r="N13" s="79"/>
      <c r="O13" s="41"/>
      <c r="P13" s="67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 s="1" customFormat="1" ht="30" customHeight="1" spans="1:30">
      <c r="A14" s="34">
        <v>4</v>
      </c>
      <c r="B14" s="35">
        <v>43690</v>
      </c>
      <c r="C14" s="36" t="s">
        <v>33</v>
      </c>
      <c r="D14" s="37">
        <v>101989.17</v>
      </c>
      <c r="E14" s="38"/>
      <c r="F14" s="39"/>
      <c r="G14" s="86">
        <v>0.02</v>
      </c>
      <c r="H14" s="41">
        <v>5668</v>
      </c>
      <c r="I14" s="41">
        <v>0</v>
      </c>
      <c r="J14" s="88">
        <v>0</v>
      </c>
      <c r="K14" s="79"/>
      <c r="L14" s="78">
        <v>28400</v>
      </c>
      <c r="M14" s="79" t="s">
        <v>59</v>
      </c>
      <c r="N14" s="79" t="s">
        <v>34</v>
      </c>
      <c r="O14" s="41">
        <f>D14+D15-H14-I14-L14</f>
        <v>95007.53</v>
      </c>
      <c r="P14" s="67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 s="1" customFormat="1" ht="24" customHeight="1" spans="1:30">
      <c r="A15" s="27"/>
      <c r="B15" s="35">
        <v>43691</v>
      </c>
      <c r="C15" s="36" t="s">
        <v>33</v>
      </c>
      <c r="D15" s="37">
        <v>27086.36</v>
      </c>
      <c r="E15" s="38"/>
      <c r="F15" s="39"/>
      <c r="G15" s="40" t="s">
        <v>60</v>
      </c>
      <c r="H15" s="87"/>
      <c r="I15" s="41" t="s">
        <v>61</v>
      </c>
      <c r="J15" s="78"/>
      <c r="K15" s="79"/>
      <c r="L15" s="78"/>
      <c r="M15" s="79"/>
      <c r="N15" s="79"/>
      <c r="O15" s="41"/>
      <c r="P15" s="67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s="1" customFormat="1" ht="20.1" customHeight="1" spans="1:30">
      <c r="A16" s="27"/>
      <c r="B16" s="28"/>
      <c r="C16" s="24"/>
      <c r="D16" s="25"/>
      <c r="E16" s="30"/>
      <c r="F16" s="29"/>
      <c r="G16" s="31"/>
      <c r="H16" s="20"/>
      <c r="I16" s="20"/>
      <c r="J16" s="18"/>
      <c r="K16" s="71"/>
      <c r="L16" s="18"/>
      <c r="M16" s="71"/>
      <c r="N16" s="71"/>
      <c r="O16" s="20"/>
      <c r="P16" s="67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="1" customFormat="1" ht="20.1" customHeight="1" spans="1:30">
      <c r="A17" s="27"/>
      <c r="B17" s="28"/>
      <c r="C17" s="24"/>
      <c r="D17" s="25"/>
      <c r="E17" s="30"/>
      <c r="F17" s="29"/>
      <c r="G17" s="31"/>
      <c r="H17" s="20"/>
      <c r="I17" s="20"/>
      <c r="J17" s="18"/>
      <c r="K17" s="71"/>
      <c r="L17" s="18"/>
      <c r="M17" s="71"/>
      <c r="N17" s="71"/>
      <c r="O17" s="20"/>
      <c r="P17" s="67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 s="1" customFormat="1" ht="20.1" customHeight="1" spans="1:30">
      <c r="A18" s="27"/>
      <c r="B18" s="28"/>
      <c r="C18" s="24"/>
      <c r="D18" s="25"/>
      <c r="E18" s="30"/>
      <c r="F18" s="29"/>
      <c r="G18" s="31"/>
      <c r="H18" s="20"/>
      <c r="I18" s="20"/>
      <c r="J18" s="18"/>
      <c r="K18" s="71"/>
      <c r="L18" s="18"/>
      <c r="M18" s="71"/>
      <c r="N18" s="71"/>
      <c r="O18" s="20"/>
      <c r="P18" s="67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</row>
    <row r="19" s="1" customFormat="1" ht="20.1" customHeight="1" spans="1:30">
      <c r="A19" s="27"/>
      <c r="B19" s="28"/>
      <c r="C19" s="24"/>
      <c r="D19" s="25"/>
      <c r="E19" s="30"/>
      <c r="F19" s="29"/>
      <c r="G19" s="31"/>
      <c r="H19" s="20"/>
      <c r="I19" s="20"/>
      <c r="J19" s="18"/>
      <c r="K19" s="71"/>
      <c r="L19" s="18"/>
      <c r="M19" s="71"/>
      <c r="N19" s="71"/>
      <c r="O19" s="20"/>
      <c r="P19" s="67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</row>
    <row r="20" s="1" customFormat="1" ht="20.1" customHeight="1" spans="1:30">
      <c r="A20" s="27"/>
      <c r="B20" s="28"/>
      <c r="C20" s="24"/>
      <c r="D20" s="25"/>
      <c r="E20" s="30"/>
      <c r="F20" s="29"/>
      <c r="G20" s="31"/>
      <c r="H20" s="20"/>
      <c r="I20" s="20"/>
      <c r="J20" s="18"/>
      <c r="K20" s="71"/>
      <c r="L20" s="18"/>
      <c r="M20" s="71"/>
      <c r="N20" s="71"/>
      <c r="O20" s="20"/>
      <c r="P20" s="67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 s="1" customFormat="1" ht="20.1" customHeight="1" spans="1:30">
      <c r="A21" s="27"/>
      <c r="B21" s="28"/>
      <c r="C21" s="24"/>
      <c r="D21" s="25"/>
      <c r="E21" s="30"/>
      <c r="F21" s="29"/>
      <c r="G21" s="31"/>
      <c r="H21" s="20"/>
      <c r="I21" s="20"/>
      <c r="J21" s="18"/>
      <c r="K21" s="71"/>
      <c r="L21" s="18"/>
      <c r="M21" s="71"/>
      <c r="N21" s="71"/>
      <c r="O21" s="20"/>
      <c r="P21" s="67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</row>
    <row r="22" s="1" customFormat="1" ht="20.1" customHeight="1" spans="1:30">
      <c r="A22" s="27"/>
      <c r="B22" s="28"/>
      <c r="C22" s="24"/>
      <c r="D22" s="25"/>
      <c r="E22" s="30"/>
      <c r="F22" s="29"/>
      <c r="G22" s="31"/>
      <c r="H22" s="20"/>
      <c r="I22" s="20"/>
      <c r="J22" s="18"/>
      <c r="K22" s="71"/>
      <c r="L22" s="18"/>
      <c r="M22" s="71"/>
      <c r="N22" s="71"/>
      <c r="O22" s="20"/>
      <c r="P22" s="67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</row>
    <row r="23" s="1" customFormat="1" ht="20.1" customHeight="1" spans="1:30">
      <c r="A23" s="27"/>
      <c r="B23" s="28"/>
      <c r="C23" s="24"/>
      <c r="D23" s="25"/>
      <c r="E23" s="30"/>
      <c r="F23" s="29"/>
      <c r="G23" s="31"/>
      <c r="H23" s="20"/>
      <c r="I23" s="20"/>
      <c r="J23" s="18"/>
      <c r="K23" s="71"/>
      <c r="L23" s="18"/>
      <c r="M23" s="71"/>
      <c r="N23" s="71"/>
      <c r="O23" s="20"/>
      <c r="P23" s="67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</row>
    <row r="24" s="1" customFormat="1" ht="20.1" customHeight="1" spans="1:30">
      <c r="A24" s="27"/>
      <c r="B24" s="28"/>
      <c r="C24" s="24"/>
      <c r="D24" s="25"/>
      <c r="E24" s="30"/>
      <c r="F24" s="29"/>
      <c r="G24" s="31"/>
      <c r="H24" s="20"/>
      <c r="I24" s="20"/>
      <c r="J24" s="18"/>
      <c r="K24" s="71"/>
      <c r="L24" s="18"/>
      <c r="M24" s="71"/>
      <c r="N24" s="79"/>
      <c r="O24" s="41"/>
      <c r="P24" s="67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</row>
    <row r="25" s="1" customFormat="1" ht="30" customHeight="1" spans="1:30">
      <c r="A25" s="8" t="s">
        <v>36</v>
      </c>
      <c r="B25" s="8"/>
      <c r="C25" s="43" t="s">
        <v>37</v>
      </c>
      <c r="D25" s="44">
        <f>SUM(D7:D24)</f>
        <v>2679597.96</v>
      </c>
      <c r="E25" s="43" t="s">
        <v>37</v>
      </c>
      <c r="F25" s="45">
        <f>SUM(F7:F24)</f>
        <v>2833913.81</v>
      </c>
      <c r="G25" s="43" t="s">
        <v>37</v>
      </c>
      <c r="H25" s="45">
        <f>SUM(H7:H24)</f>
        <v>56679.1866</v>
      </c>
      <c r="I25" s="45">
        <f>SUM(I7:I24)</f>
        <v>210720</v>
      </c>
      <c r="J25" s="45">
        <f>SUM(J7:J24)</f>
        <v>0</v>
      </c>
      <c r="K25" s="43" t="s">
        <v>37</v>
      </c>
      <c r="L25" s="45">
        <f>SUM(L7:L24)</f>
        <v>28400</v>
      </c>
      <c r="M25" s="43" t="s">
        <v>37</v>
      </c>
      <c r="N25" s="43" t="s">
        <v>37</v>
      </c>
      <c r="O25" s="45">
        <f>SUM(O7:O24)</f>
        <v>2383798.7734</v>
      </c>
      <c r="P25" s="67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</row>
    <row r="26" s="1" customFormat="1" ht="30" customHeight="1" spans="1:30">
      <c r="A26" s="8" t="s">
        <v>38</v>
      </c>
      <c r="B26" s="8"/>
      <c r="C26" s="8" t="s">
        <v>39</v>
      </c>
      <c r="D26" s="8"/>
      <c r="E26" s="46">
        <f>O14</f>
        <v>95007.53</v>
      </c>
      <c r="F26" s="46"/>
      <c r="G26" s="46"/>
      <c r="H26" s="46"/>
      <c r="I26" s="8" t="s">
        <v>40</v>
      </c>
      <c r="J26" s="8"/>
      <c r="K26" s="8" t="s">
        <v>41</v>
      </c>
      <c r="L26" s="46">
        <f>O14</f>
        <v>95007.53</v>
      </c>
      <c r="M26" s="46"/>
      <c r="N26" s="46"/>
      <c r="O26" s="46"/>
      <c r="P26" s="67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</row>
    <row r="27" s="1" customFormat="1" ht="30" customHeight="1" spans="1:30">
      <c r="A27" s="8"/>
      <c r="B27" s="8"/>
      <c r="C27" s="8" t="s">
        <v>42</v>
      </c>
      <c r="D27" s="8"/>
      <c r="E27" s="47">
        <v>0</v>
      </c>
      <c r="F27" s="47"/>
      <c r="G27" s="47"/>
      <c r="H27" s="47"/>
      <c r="I27" s="8"/>
      <c r="J27" s="8"/>
      <c r="K27" s="8" t="s">
        <v>43</v>
      </c>
      <c r="L27" s="80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玖万伍仟零柒元伍角叁分</v>
      </c>
      <c r="M27" s="80"/>
      <c r="N27" s="80"/>
      <c r="O27" s="80"/>
      <c r="P27" s="67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</row>
    <row r="28" s="1" customFormat="1" ht="50.1" customHeight="1" spans="1:30">
      <c r="A28" s="8" t="s">
        <v>44</v>
      </c>
      <c r="B28" s="8"/>
      <c r="C28" s="48" t="s">
        <v>45</v>
      </c>
      <c r="D28" s="49"/>
      <c r="E28" s="49"/>
      <c r="F28" s="49"/>
      <c r="G28" s="49"/>
      <c r="H28" s="50"/>
      <c r="I28" s="8" t="s">
        <v>46</v>
      </c>
      <c r="J28" s="8"/>
      <c r="K28" s="8"/>
      <c r="L28" s="8"/>
      <c r="M28" s="8"/>
      <c r="N28" s="8"/>
      <c r="O28" s="8"/>
      <c r="P28" s="67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</row>
    <row r="29" s="1" customFormat="1" ht="50.1" customHeight="1" spans="1:30">
      <c r="A29" s="8" t="s">
        <v>48</v>
      </c>
      <c r="B29" s="8"/>
      <c r="C29" s="51"/>
      <c r="D29" s="51"/>
      <c r="E29" s="51"/>
      <c r="F29" s="51"/>
      <c r="G29" s="51"/>
      <c r="H29" s="51"/>
      <c r="I29" s="8" t="s">
        <v>49</v>
      </c>
      <c r="J29" s="8"/>
      <c r="K29" s="51"/>
      <c r="L29" s="51"/>
      <c r="M29" s="51"/>
      <c r="N29" s="51"/>
      <c r="O29" s="51"/>
      <c r="P29" s="67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</row>
    <row r="30" s="1" customFormat="1" ht="50.1" customHeight="1" spans="1:30">
      <c r="A30" s="8" t="s">
        <v>50</v>
      </c>
      <c r="B30" s="8"/>
      <c r="C30" s="52"/>
      <c r="D30" s="52"/>
      <c r="E30" s="52"/>
      <c r="F30" s="52"/>
      <c r="G30" s="52"/>
      <c r="H30" s="52"/>
      <c r="I30" s="8" t="s">
        <v>51</v>
      </c>
      <c r="J30" s="8"/>
      <c r="K30" s="52"/>
      <c r="L30" s="52"/>
      <c r="M30" s="52"/>
      <c r="N30" s="52"/>
      <c r="O30" s="52"/>
      <c r="P30" s="67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</row>
    <row r="31" s="1" customFormat="1" ht="50.1" customHeight="1" spans="1:30">
      <c r="A31" s="8" t="s">
        <v>52</v>
      </c>
      <c r="B31" s="8"/>
      <c r="C31" s="52"/>
      <c r="D31" s="52"/>
      <c r="E31" s="52"/>
      <c r="F31" s="52"/>
      <c r="G31" s="52"/>
      <c r="H31" s="52"/>
      <c r="I31" s="8" t="s">
        <v>53</v>
      </c>
      <c r="J31" s="8"/>
      <c r="K31" s="52"/>
      <c r="L31" s="52"/>
      <c r="M31" s="52"/>
      <c r="N31" s="52"/>
      <c r="O31" s="52"/>
      <c r="P31" s="67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</row>
    <row r="32" s="1" customFormat="1" spans="2:30">
      <c r="B32" s="4"/>
      <c r="D32" s="5"/>
      <c r="E32" s="4"/>
      <c r="F32" s="5"/>
      <c r="H32" s="5"/>
      <c r="J32" s="5"/>
      <c r="O32" s="5"/>
      <c r="P32" s="67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</row>
    <row r="33" s="1" customFormat="1" spans="2:30">
      <c r="B33" s="4"/>
      <c r="D33" s="5"/>
      <c r="E33" s="4"/>
      <c r="F33" s="5"/>
      <c r="H33" s="5"/>
      <c r="J33" s="5"/>
      <c r="O33" s="5"/>
      <c r="P33" s="67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</row>
    <row r="34" s="1" customFormat="1" spans="2:30">
      <c r="B34" s="4"/>
      <c r="D34" s="5"/>
      <c r="E34" s="4"/>
      <c r="F34" s="5"/>
      <c r="H34" s="5"/>
      <c r="J34" s="5"/>
      <c r="O34" s="5"/>
      <c r="P34" s="67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</row>
    <row r="35" s="1" customFormat="1" spans="2:30">
      <c r="B35" s="4"/>
      <c r="D35" s="5"/>
      <c r="E35" s="4"/>
      <c r="F35" s="5"/>
      <c r="H35" s="5"/>
      <c r="J35" s="5"/>
      <c r="O35" s="5"/>
      <c r="P35" s="67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</row>
    <row r="36" s="1" customFormat="1" spans="2:30">
      <c r="B36" s="4"/>
      <c r="D36" s="5"/>
      <c r="E36" s="4"/>
      <c r="F36" s="5"/>
      <c r="H36" s="5"/>
      <c r="J36" s="5"/>
      <c r="O36" s="5"/>
      <c r="P36" s="67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</row>
    <row r="37" s="1" customFormat="1" ht="13.5" spans="2:30">
      <c r="B37"/>
      <c r="D37" s="5"/>
      <c r="E37" s="4"/>
      <c r="F37" s="5"/>
      <c r="H37" s="5"/>
      <c r="J37" s="5"/>
      <c r="O37" s="5"/>
      <c r="P37" s="67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</row>
    <row r="38" s="1" customFormat="1" spans="2:30">
      <c r="B38" s="4"/>
      <c r="D38" s="5"/>
      <c r="E38" s="4"/>
      <c r="F38" s="5"/>
      <c r="H38" s="5"/>
      <c r="J38" s="5"/>
      <c r="O38" s="5"/>
      <c r="P38" s="67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</row>
    <row r="39" s="1" customFormat="1" spans="2:30">
      <c r="B39" s="4"/>
      <c r="D39" s="5"/>
      <c r="E39" s="4"/>
      <c r="F39" s="5"/>
      <c r="H39" s="5"/>
      <c r="J39" s="5"/>
      <c r="O39" s="5"/>
      <c r="P39" s="67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</row>
    <row r="40" s="1" customFormat="1" spans="2:30">
      <c r="B40" s="4"/>
      <c r="D40" s="5"/>
      <c r="E40" s="4"/>
      <c r="F40" s="5"/>
      <c r="H40" s="5"/>
      <c r="J40" s="5"/>
      <c r="O40" s="5"/>
      <c r="P40" s="67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</row>
    <row r="41" s="1" customFormat="1" spans="2:30">
      <c r="B41" s="4"/>
      <c r="D41" s="5"/>
      <c r="E41" s="4"/>
      <c r="F41" s="5"/>
      <c r="H41" s="5"/>
      <c r="J41" s="5"/>
      <c r="O41" s="5"/>
      <c r="P41" s="67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</row>
  </sheetData>
  <mergeCells count="46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G15:H1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A7:A8"/>
    <mergeCell ref="H3:H4"/>
    <mergeCell ref="A26:B27"/>
    <mergeCell ref="I26:J27"/>
  </mergeCells>
  <pageMargins left="0.75" right="0.75" top="1" bottom="1" header="0.5" footer="0.5"/>
  <pageSetup paperSize="9" scale="76" orientation="portrait"/>
  <headerFooter/>
  <colBreaks count="1" manualBreakCount="1">
    <brk id="15" max="1048575" man="1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0"/>
  <sheetViews>
    <sheetView topLeftCell="A3" workbookViewId="0">
      <selection activeCell="A3" sqref="$A1:$XFD1048576"/>
    </sheetView>
  </sheetViews>
  <sheetFormatPr defaultColWidth="9" defaultRowHeight="11.25"/>
  <cols>
    <col min="1" max="1" width="3.25" style="1" customWidth="1"/>
    <col min="2" max="2" width="6.13333333333333" style="4" customWidth="1"/>
    <col min="3" max="3" width="3.88333333333333" style="1" customWidth="1"/>
    <col min="4" max="4" width="10.5" style="5" customWidth="1"/>
    <col min="5" max="5" width="6.88333333333333" style="4" customWidth="1"/>
    <col min="6" max="6" width="10.6333333333333" style="5" customWidth="1"/>
    <col min="7" max="7" width="4.13333333333333" style="1" customWidth="1"/>
    <col min="8" max="8" width="8.38333333333333" style="5" customWidth="1"/>
    <col min="9" max="9" width="9.38333333333333" style="1" customWidth="1"/>
    <col min="10" max="10" width="10.25" style="5" customWidth="1"/>
    <col min="11" max="11" width="6.38333333333333" style="1" customWidth="1"/>
    <col min="12" max="12" width="9" style="1" customWidth="1"/>
    <col min="13" max="13" width="9.38333333333333" style="1" customWidth="1"/>
    <col min="14" max="14" width="7.88333333333333" style="1" customWidth="1"/>
    <col min="15" max="15" width="9.75" style="5" customWidth="1"/>
    <col min="16" max="16" width="4.88333333333333" style="5" customWidth="1"/>
    <col min="17" max="18" width="4.38333333333333" style="6" customWidth="1"/>
    <col min="19" max="19" width="18.6333333333333" style="6" customWidth="1"/>
    <col min="20" max="20" width="5.88333333333333" style="6" customWidth="1"/>
    <col min="21" max="21" width="10.6333333333333" style="6" customWidth="1"/>
    <col min="22" max="22" width="5.75" style="6" customWidth="1"/>
    <col min="23" max="23" width="5.63333333333333" style="6" customWidth="1"/>
    <col min="24" max="24" width="5.13333333333333" style="6" customWidth="1"/>
    <col min="25" max="25" width="5.88333333333333" style="6" customWidth="1"/>
    <col min="26" max="27" width="10.6333333333333" style="6" customWidth="1"/>
    <col min="28" max="28" width="5.63333333333333" style="6" customWidth="1"/>
    <col min="29" max="29" width="5.38333333333333" style="6" customWidth="1"/>
    <col min="30" max="30" width="7.13333333333333" style="6" customWidth="1"/>
    <col min="31" max="16384" width="9" style="1"/>
  </cols>
  <sheetData>
    <row r="1" s="1" customFormat="1" ht="24.95" customHeight="1" spans="1:3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53"/>
      <c r="Q1" s="81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="1" customFormat="1" ht="33" customHeight="1" spans="1:30">
      <c r="A2" s="8" t="s">
        <v>1</v>
      </c>
      <c r="B2" s="8"/>
      <c r="C2" s="9" t="s">
        <v>2</v>
      </c>
      <c r="D2" s="9"/>
      <c r="E2" s="9"/>
      <c r="F2" s="9"/>
      <c r="G2" s="9"/>
      <c r="H2" s="9"/>
      <c r="I2" s="9"/>
      <c r="J2" s="9"/>
      <c r="K2" s="9"/>
      <c r="L2" s="54" t="s">
        <v>3</v>
      </c>
      <c r="M2" s="55">
        <v>9255</v>
      </c>
      <c r="N2" s="56" t="s">
        <v>4</v>
      </c>
      <c r="O2" s="56" t="s">
        <v>5</v>
      </c>
      <c r="P2" s="57"/>
      <c r="Q2" s="81"/>
      <c r="R2" s="82"/>
      <c r="S2" s="83"/>
      <c r="T2" s="82"/>
      <c r="U2" s="84"/>
      <c r="V2" s="84"/>
      <c r="W2" s="84"/>
      <c r="X2" s="85"/>
      <c r="Y2" s="82"/>
      <c r="Z2" s="82"/>
      <c r="AA2" s="85"/>
      <c r="AB2" s="82"/>
      <c r="AC2" s="85"/>
      <c r="AD2" s="82"/>
    </row>
    <row r="3" s="1" customFormat="1" ht="36" customHeight="1" spans="1:30">
      <c r="A3" s="8" t="s">
        <v>6</v>
      </c>
      <c r="B3" s="8"/>
      <c r="C3" s="10">
        <v>2686002.38</v>
      </c>
      <c r="D3" s="10"/>
      <c r="E3" s="10" t="s">
        <v>7</v>
      </c>
      <c r="F3" s="11" t="s">
        <v>8</v>
      </c>
      <c r="G3" s="11"/>
      <c r="H3" s="12" t="s">
        <v>9</v>
      </c>
      <c r="I3" s="58" t="s">
        <v>57</v>
      </c>
      <c r="J3" s="59"/>
      <c r="K3" s="59"/>
      <c r="L3" s="59"/>
      <c r="M3" s="60" t="s">
        <v>11</v>
      </c>
      <c r="N3" s="8" t="s">
        <v>12</v>
      </c>
      <c r="O3" s="61" t="s">
        <v>13</v>
      </c>
      <c r="P3" s="62"/>
      <c r="Q3" s="81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="1" customFormat="1" ht="35.25" customHeight="1" spans="1:30">
      <c r="A4" s="8" t="s">
        <v>14</v>
      </c>
      <c r="B4" s="8"/>
      <c r="C4" s="10">
        <v>2833913.81</v>
      </c>
      <c r="D4" s="10"/>
      <c r="E4" s="10" t="s">
        <v>15</v>
      </c>
      <c r="F4" s="11"/>
      <c r="G4" s="11"/>
      <c r="H4" s="13"/>
      <c r="I4" s="63"/>
      <c r="J4" s="64"/>
      <c r="K4" s="64"/>
      <c r="L4" s="64"/>
      <c r="M4" s="60" t="s">
        <v>16</v>
      </c>
      <c r="N4" s="10" t="s">
        <v>17</v>
      </c>
      <c r="O4" s="65" t="s">
        <v>58</v>
      </c>
      <c r="P4" s="66"/>
      <c r="Q4" s="6"/>
      <c r="R4"/>
      <c r="S4" s="6"/>
      <c r="T4" s="6"/>
      <c r="U4" s="6">
        <f>255/268</f>
        <v>0.951492537313433</v>
      </c>
      <c r="V4" s="6"/>
      <c r="W4" s="6"/>
      <c r="X4" s="6"/>
      <c r="Y4" s="6"/>
      <c r="Z4" s="6"/>
      <c r="AA4" s="6"/>
      <c r="AB4" s="6"/>
      <c r="AC4" s="6"/>
      <c r="AD4" s="6"/>
    </row>
    <row r="5" s="1" customFormat="1" ht="27.95" customHeight="1" spans="1:30">
      <c r="A5" s="8" t="s">
        <v>19</v>
      </c>
      <c r="B5" s="8" t="s">
        <v>20</v>
      </c>
      <c r="C5" s="8"/>
      <c r="D5" s="8"/>
      <c r="E5" s="8" t="s">
        <v>21</v>
      </c>
      <c r="F5" s="8"/>
      <c r="G5" s="8" t="s">
        <v>22</v>
      </c>
      <c r="H5" s="8"/>
      <c r="I5" s="8" t="s">
        <v>23</v>
      </c>
      <c r="J5" s="8" t="s">
        <v>24</v>
      </c>
      <c r="K5" s="8"/>
      <c r="L5" s="8" t="s">
        <v>25</v>
      </c>
      <c r="M5" s="8"/>
      <c r="N5" s="10" t="s">
        <v>26</v>
      </c>
      <c r="O5" s="10"/>
      <c r="P5" s="67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</row>
    <row r="6" s="1" customFormat="1" ht="27.95" customHeight="1" spans="1:30">
      <c r="A6" s="8"/>
      <c r="B6" s="14" t="s">
        <v>27</v>
      </c>
      <c r="C6" s="8" t="s">
        <v>28</v>
      </c>
      <c r="D6" s="10" t="s">
        <v>29</v>
      </c>
      <c r="E6" s="14" t="s">
        <v>27</v>
      </c>
      <c r="F6" s="10" t="s">
        <v>29</v>
      </c>
      <c r="G6" s="8" t="s">
        <v>30</v>
      </c>
      <c r="H6" s="10" t="s">
        <v>29</v>
      </c>
      <c r="I6" s="56" t="s">
        <v>29</v>
      </c>
      <c r="J6" s="10" t="s">
        <v>29</v>
      </c>
      <c r="K6" s="8" t="s">
        <v>31</v>
      </c>
      <c r="L6" s="8" t="s">
        <v>29</v>
      </c>
      <c r="M6" s="8" t="s">
        <v>31</v>
      </c>
      <c r="N6" s="10" t="s">
        <v>32</v>
      </c>
      <c r="O6" s="10" t="s">
        <v>29</v>
      </c>
      <c r="P6" s="67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="2" customFormat="1" ht="22" customHeight="1" spans="1:30">
      <c r="A7" s="15">
        <v>1</v>
      </c>
      <c r="B7" s="16">
        <v>43370</v>
      </c>
      <c r="C7" s="17" t="s">
        <v>33</v>
      </c>
      <c r="D7" s="18">
        <v>610508.58</v>
      </c>
      <c r="E7" s="16">
        <v>43368</v>
      </c>
      <c r="F7" s="18">
        <v>678342.86</v>
      </c>
      <c r="G7" s="19">
        <v>0.02</v>
      </c>
      <c r="H7" s="20">
        <v>12210.17</v>
      </c>
      <c r="I7" s="20">
        <v>38470</v>
      </c>
      <c r="J7" s="68">
        <v>0</v>
      </c>
      <c r="K7" s="69"/>
      <c r="L7" s="18">
        <v>0</v>
      </c>
      <c r="M7" s="70"/>
      <c r="N7" s="71" t="s">
        <v>34</v>
      </c>
      <c r="O7" s="72">
        <v>418789.47</v>
      </c>
      <c r="P7" s="73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</row>
    <row r="8" s="2" customFormat="1" ht="20.1" customHeight="1" spans="1:30">
      <c r="A8" s="21"/>
      <c r="B8" s="16">
        <v>43370</v>
      </c>
      <c r="C8" s="17" t="s">
        <v>33</v>
      </c>
      <c r="D8" s="22">
        <v>209199.61</v>
      </c>
      <c r="E8" s="16">
        <v>43368</v>
      </c>
      <c r="F8" s="22">
        <v>232444.01</v>
      </c>
      <c r="G8" s="19">
        <v>0.02</v>
      </c>
      <c r="H8" s="20">
        <v>4183.99</v>
      </c>
      <c r="I8" s="20">
        <v>0</v>
      </c>
      <c r="J8" s="68">
        <v>0</v>
      </c>
      <c r="K8" s="70"/>
      <c r="L8" s="18">
        <v>0</v>
      </c>
      <c r="M8" s="70"/>
      <c r="N8" s="71" t="s">
        <v>35</v>
      </c>
      <c r="O8" s="74">
        <v>346054.56</v>
      </c>
      <c r="P8" s="73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</row>
    <row r="9" s="3" customFormat="1" ht="20.1" customHeight="1" spans="1:30">
      <c r="A9" s="21">
        <v>2</v>
      </c>
      <c r="B9" s="23">
        <v>43444</v>
      </c>
      <c r="C9" s="24" t="s">
        <v>33</v>
      </c>
      <c r="D9" s="25">
        <v>1225296.54</v>
      </c>
      <c r="E9" s="16">
        <v>43441</v>
      </c>
      <c r="F9" s="25">
        <v>1361440.6</v>
      </c>
      <c r="G9" s="19">
        <v>0.02</v>
      </c>
      <c r="H9" s="26">
        <f>D9*G9</f>
        <v>24505.9308</v>
      </c>
      <c r="I9" s="26">
        <v>108469</v>
      </c>
      <c r="J9" s="68">
        <v>0</v>
      </c>
      <c r="K9" s="71"/>
      <c r="L9" s="75">
        <v>0</v>
      </c>
      <c r="M9" s="76"/>
      <c r="N9" s="71" t="s">
        <v>54</v>
      </c>
      <c r="O9" s="72">
        <v>719753.84</v>
      </c>
      <c r="P9" s="67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</row>
    <row r="10" s="1" customFormat="1" ht="27" customHeight="1" spans="1:30">
      <c r="A10" s="27"/>
      <c r="B10" s="28">
        <v>43445</v>
      </c>
      <c r="C10" s="24" t="s">
        <v>33</v>
      </c>
      <c r="D10" s="25">
        <v>278354.79</v>
      </c>
      <c r="E10" s="16">
        <v>43441</v>
      </c>
      <c r="F10" s="29">
        <v>309283.11</v>
      </c>
      <c r="G10" s="19">
        <v>0.02</v>
      </c>
      <c r="H10" s="20">
        <f>D10*G10</f>
        <v>5567.0958</v>
      </c>
      <c r="I10" s="20"/>
      <c r="J10" s="68">
        <v>0</v>
      </c>
      <c r="K10" s="71"/>
      <c r="L10" s="18">
        <v>0</v>
      </c>
      <c r="M10" s="10"/>
      <c r="N10" s="71" t="s">
        <v>55</v>
      </c>
      <c r="O10" s="77">
        <v>632848</v>
      </c>
      <c r="P10" s="67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="1" customFormat="1" ht="20.1" customHeight="1" spans="1:30">
      <c r="A11" s="27"/>
      <c r="B11" s="28"/>
      <c r="C11" s="24"/>
      <c r="D11" s="25"/>
      <c r="E11" s="30"/>
      <c r="F11" s="29"/>
      <c r="G11" s="31"/>
      <c r="H11" s="20"/>
      <c r="I11" s="20"/>
      <c r="J11" s="18"/>
      <c r="K11" s="71"/>
      <c r="L11" s="18"/>
      <c r="M11" s="10"/>
      <c r="N11" s="71" t="s">
        <v>35</v>
      </c>
      <c r="O11" s="20">
        <f>D9+D10-H9-H10-I9-O9-O10</f>
        <v>12507.4634000001</v>
      </c>
      <c r="P11" s="67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s="1" customFormat="1" ht="20.1" customHeight="1" spans="1:30">
      <c r="A12" s="27">
        <v>3</v>
      </c>
      <c r="B12" s="28">
        <v>43563</v>
      </c>
      <c r="C12" s="24" t="s">
        <v>33</v>
      </c>
      <c r="D12" s="25">
        <v>227162.91</v>
      </c>
      <c r="E12" s="30">
        <v>43559</v>
      </c>
      <c r="F12" s="29">
        <v>252403.23</v>
      </c>
      <c r="G12" s="32">
        <v>0.02</v>
      </c>
      <c r="H12" s="20">
        <v>4544</v>
      </c>
      <c r="I12" s="20">
        <v>63781</v>
      </c>
      <c r="J12" s="18"/>
      <c r="K12" s="71"/>
      <c r="L12" s="18"/>
      <c r="M12" s="71"/>
      <c r="N12" s="71" t="s">
        <v>35</v>
      </c>
      <c r="O12" s="20">
        <f>D12-H12-I12</f>
        <v>158837.91</v>
      </c>
      <c r="P12" s="67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="1" customFormat="1" ht="30" customHeight="1" spans="1:30">
      <c r="A13" s="27">
        <v>4</v>
      </c>
      <c r="B13" s="28">
        <v>43690</v>
      </c>
      <c r="C13" s="24" t="s">
        <v>33</v>
      </c>
      <c r="D13" s="25">
        <v>101989.17</v>
      </c>
      <c r="E13" s="30"/>
      <c r="F13" s="29"/>
      <c r="G13" s="32">
        <v>0.02</v>
      </c>
      <c r="H13" s="20">
        <v>5668</v>
      </c>
      <c r="I13" s="20">
        <v>0</v>
      </c>
      <c r="J13" s="68">
        <v>0</v>
      </c>
      <c r="K13" s="71"/>
      <c r="L13" s="18">
        <v>28400</v>
      </c>
      <c r="M13" s="71" t="s">
        <v>59</v>
      </c>
      <c r="N13" s="71" t="s">
        <v>34</v>
      </c>
      <c r="O13" s="20">
        <f>D13+D14-H13-I13-L13</f>
        <v>95007.53</v>
      </c>
      <c r="P13" s="67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 s="1" customFormat="1" ht="24" customHeight="1" spans="1:30">
      <c r="A14" s="27"/>
      <c r="B14" s="28">
        <v>43691</v>
      </c>
      <c r="C14" s="24" t="s">
        <v>33</v>
      </c>
      <c r="D14" s="25">
        <v>27086.36</v>
      </c>
      <c r="E14" s="30"/>
      <c r="F14" s="29"/>
      <c r="G14" s="31" t="s">
        <v>60</v>
      </c>
      <c r="H14" s="33"/>
      <c r="I14" s="20" t="s">
        <v>61</v>
      </c>
      <c r="J14" s="18"/>
      <c r="K14" s="71"/>
      <c r="L14" s="18"/>
      <c r="M14" s="71"/>
      <c r="N14" s="71"/>
      <c r="O14" s="20"/>
      <c r="P14" s="67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 s="1" customFormat="1" ht="20.1" customHeight="1" spans="1:30">
      <c r="A15" s="34"/>
      <c r="B15" s="35" t="s">
        <v>62</v>
      </c>
      <c r="C15" s="36"/>
      <c r="D15" s="37"/>
      <c r="E15" s="38"/>
      <c r="F15" s="39"/>
      <c r="G15" s="40"/>
      <c r="H15" s="41"/>
      <c r="I15" s="41"/>
      <c r="J15" s="78"/>
      <c r="K15" s="79"/>
      <c r="L15" s="78"/>
      <c r="M15" s="79"/>
      <c r="N15" s="79"/>
      <c r="O15" s="41"/>
      <c r="P15" s="67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s="1" customFormat="1" ht="28" customHeight="1" spans="1:30">
      <c r="A16" s="34">
        <v>5</v>
      </c>
      <c r="B16" s="35">
        <v>44060</v>
      </c>
      <c r="C16" s="36" t="s">
        <v>33</v>
      </c>
      <c r="D16" s="37">
        <v>12620.16</v>
      </c>
      <c r="E16" s="38"/>
      <c r="F16" s="39"/>
      <c r="G16" s="40"/>
      <c r="H16" s="41">
        <v>0</v>
      </c>
      <c r="I16" s="41">
        <v>4900.38</v>
      </c>
      <c r="J16" s="78">
        <v>50</v>
      </c>
      <c r="K16" s="79" t="s">
        <v>63</v>
      </c>
      <c r="L16" s="78">
        <v>-28400</v>
      </c>
      <c r="M16" s="79" t="s">
        <v>64</v>
      </c>
      <c r="N16" s="79" t="s">
        <v>34</v>
      </c>
      <c r="O16" s="41">
        <f>D16-H16-I16-J16-L16</f>
        <v>36069.78</v>
      </c>
      <c r="P16" s="67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="1" customFormat="1" ht="20.1" customHeight="1" spans="1:30">
      <c r="A17" s="27"/>
      <c r="B17" s="28"/>
      <c r="C17" s="24"/>
      <c r="D17" s="25"/>
      <c r="E17" s="30"/>
      <c r="F17" s="29"/>
      <c r="G17" s="31"/>
      <c r="H17" s="20"/>
      <c r="I17" s="20"/>
      <c r="J17" s="18"/>
      <c r="K17" s="71"/>
      <c r="L17" s="18"/>
      <c r="M17" s="71"/>
      <c r="N17" s="71"/>
      <c r="O17" s="20"/>
      <c r="P17" s="67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 s="1" customFormat="1" ht="20.1" customHeight="1" spans="1:30">
      <c r="A18" s="27"/>
      <c r="B18" s="28"/>
      <c r="C18" s="24"/>
      <c r="D18" s="25"/>
      <c r="E18" s="30"/>
      <c r="F18" s="29"/>
      <c r="G18" s="31"/>
      <c r="H18" s="20"/>
      <c r="I18" s="20"/>
      <c r="J18" s="18"/>
      <c r="K18" s="71"/>
      <c r="L18" s="18"/>
      <c r="M18" s="71"/>
      <c r="N18" s="71"/>
      <c r="O18" s="20"/>
      <c r="P18" s="67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</row>
    <row r="19" s="1" customFormat="1" ht="20.1" customHeight="1" spans="1:30">
      <c r="A19" s="27"/>
      <c r="B19" s="28"/>
      <c r="C19" s="24"/>
      <c r="D19" s="25"/>
      <c r="E19" s="30"/>
      <c r="F19" s="29"/>
      <c r="G19" s="31"/>
      <c r="H19" s="20"/>
      <c r="I19" s="20"/>
      <c r="J19" s="18"/>
      <c r="K19" s="71"/>
      <c r="L19" s="18"/>
      <c r="M19" s="71"/>
      <c r="N19" s="71"/>
      <c r="O19" s="20"/>
      <c r="P19" s="67"/>
      <c r="Q19" s="6"/>
      <c r="R19" s="6"/>
      <c r="S19" s="6">
        <f>C4-D24</f>
        <v>141695.69</v>
      </c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</row>
    <row r="20" s="1" customFormat="1" ht="20.1" customHeight="1" spans="1:30">
      <c r="A20" s="27"/>
      <c r="B20" s="28"/>
      <c r="C20" s="24"/>
      <c r="D20" s="25"/>
      <c r="E20" s="30"/>
      <c r="F20" s="29"/>
      <c r="G20" s="31"/>
      <c r="H20" s="20"/>
      <c r="I20" s="20"/>
      <c r="J20" s="18"/>
      <c r="K20" s="71"/>
      <c r="L20" s="18"/>
      <c r="M20" s="71"/>
      <c r="N20" s="71"/>
      <c r="O20" s="20"/>
      <c r="P20" s="67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 s="1" customFormat="1" ht="20.1" customHeight="1" spans="1:30">
      <c r="A21" s="27"/>
      <c r="B21" s="28"/>
      <c r="C21" s="24"/>
      <c r="D21" s="25"/>
      <c r="E21" s="30"/>
      <c r="F21" s="29"/>
      <c r="G21" s="31"/>
      <c r="H21" s="20"/>
      <c r="I21" s="20"/>
      <c r="J21" s="18"/>
      <c r="K21" s="71"/>
      <c r="L21" s="18"/>
      <c r="M21" s="71"/>
      <c r="N21" s="71"/>
      <c r="O21" s="20"/>
      <c r="P21" s="67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</row>
    <row r="22" s="1" customFormat="1" ht="20.1" customHeight="1" spans="1:30">
      <c r="A22" s="27"/>
      <c r="B22" s="28"/>
      <c r="C22" s="24"/>
      <c r="D22" s="25"/>
      <c r="E22" s="30"/>
      <c r="F22" s="29"/>
      <c r="G22" s="31"/>
      <c r="H22" s="20"/>
      <c r="I22" s="20"/>
      <c r="J22" s="18"/>
      <c r="K22" s="71"/>
      <c r="L22" s="18"/>
      <c r="M22" s="71"/>
      <c r="N22" s="71"/>
      <c r="O22" s="20"/>
      <c r="P22" s="67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</row>
    <row r="23" s="1" customFormat="1" ht="20.1" customHeight="1" spans="1:30">
      <c r="A23" s="27"/>
      <c r="B23" s="28"/>
      <c r="C23" s="24"/>
      <c r="D23" s="25"/>
      <c r="E23" s="30"/>
      <c r="F23" s="29"/>
      <c r="G23" s="31"/>
      <c r="H23" s="20"/>
      <c r="I23" s="20"/>
      <c r="J23" s="18"/>
      <c r="K23" s="71"/>
      <c r="L23" s="18"/>
      <c r="M23" s="71"/>
      <c r="N23" s="79"/>
      <c r="O23" s="41"/>
      <c r="P23" s="67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</row>
    <row r="24" s="1" customFormat="1" ht="30" customHeight="1" spans="1:30">
      <c r="A24" s="8" t="s">
        <v>36</v>
      </c>
      <c r="B24" s="8"/>
      <c r="C24" s="43" t="s">
        <v>37</v>
      </c>
      <c r="D24" s="44">
        <f>SUM(D7:D23)</f>
        <v>2692218.12</v>
      </c>
      <c r="E24" s="43" t="s">
        <v>37</v>
      </c>
      <c r="F24" s="45">
        <f>SUM(F7:F23)</f>
        <v>2833913.81</v>
      </c>
      <c r="G24" s="43" t="s">
        <v>37</v>
      </c>
      <c r="H24" s="45">
        <f>SUM(H7:H23)</f>
        <v>56679.1866</v>
      </c>
      <c r="I24" s="45">
        <f>SUM(I7:I23)</f>
        <v>215620.38</v>
      </c>
      <c r="J24" s="45">
        <f>SUM(J7:J23)</f>
        <v>50</v>
      </c>
      <c r="K24" s="43" t="s">
        <v>37</v>
      </c>
      <c r="L24" s="45">
        <f>SUM(L7:L23)</f>
        <v>0</v>
      </c>
      <c r="M24" s="43" t="s">
        <v>37</v>
      </c>
      <c r="N24" s="43" t="s">
        <v>37</v>
      </c>
      <c r="O24" s="45">
        <f>SUM(O7:O23)</f>
        <v>2419868.5534</v>
      </c>
      <c r="P24" s="67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</row>
    <row r="25" s="1" customFormat="1" ht="30" customHeight="1" spans="1:30">
      <c r="A25" s="8" t="s">
        <v>38</v>
      </c>
      <c r="B25" s="8"/>
      <c r="C25" s="8" t="s">
        <v>39</v>
      </c>
      <c r="D25" s="8"/>
      <c r="E25" s="46">
        <v>36069.78</v>
      </c>
      <c r="F25" s="46"/>
      <c r="G25" s="46"/>
      <c r="H25" s="46"/>
      <c r="I25" s="8" t="s">
        <v>40</v>
      </c>
      <c r="J25" s="8"/>
      <c r="K25" s="8" t="s">
        <v>41</v>
      </c>
      <c r="L25" s="46">
        <v>0</v>
      </c>
      <c r="M25" s="46"/>
      <c r="N25" s="46"/>
      <c r="O25" s="46"/>
      <c r="P25" s="67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</row>
    <row r="26" s="1" customFormat="1" ht="30" customHeight="1" spans="1:30">
      <c r="A26" s="8"/>
      <c r="B26" s="8"/>
      <c r="C26" s="8" t="s">
        <v>42</v>
      </c>
      <c r="D26" s="8"/>
      <c r="E26" s="47">
        <v>0</v>
      </c>
      <c r="F26" s="47"/>
      <c r="G26" s="47"/>
      <c r="H26" s="47"/>
      <c r="I26" s="8"/>
      <c r="J26" s="8"/>
      <c r="K26" s="8" t="s">
        <v>43</v>
      </c>
      <c r="L26" s="80" t="str">
        <f>SUBSTITUTE(SUBSTITUTE(TEXT(INT(L25),"[DBNum2][$-804]G/通用格式元"&amp;IF(INT(L25)=L25,"整",""))&amp;TEXT(MID(L25,FIND(".",L25&amp;".0")+1,1),"[DBNum2][$-804]G/通用格式角")&amp;TEXT(MID(L25,FIND(".",L25&amp;".0")+2,1),"[DBNum2][$-804]G/通用格式分"),"零角","零"),"零分","")</f>
        <v>零元整</v>
      </c>
      <c r="M26" s="80"/>
      <c r="N26" s="80"/>
      <c r="O26" s="80"/>
      <c r="P26" s="67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</row>
    <row r="27" s="1" customFormat="1" ht="50.1" customHeight="1" spans="1:30">
      <c r="A27" s="8" t="s">
        <v>44</v>
      </c>
      <c r="B27" s="8"/>
      <c r="C27" s="48" t="s">
        <v>45</v>
      </c>
      <c r="D27" s="49"/>
      <c r="E27" s="49"/>
      <c r="F27" s="49"/>
      <c r="G27" s="49"/>
      <c r="H27" s="50"/>
      <c r="I27" s="8" t="s">
        <v>46</v>
      </c>
      <c r="J27" s="8"/>
      <c r="K27" s="8"/>
      <c r="L27" s="8"/>
      <c r="M27" s="8"/>
      <c r="N27" s="8"/>
      <c r="O27" s="8"/>
      <c r="P27" s="67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</row>
    <row r="28" s="1" customFormat="1" ht="50.1" customHeight="1" spans="1:30">
      <c r="A28" s="8" t="s">
        <v>48</v>
      </c>
      <c r="B28" s="8"/>
      <c r="C28" s="51"/>
      <c r="D28" s="51"/>
      <c r="E28" s="51"/>
      <c r="F28" s="51"/>
      <c r="G28" s="51"/>
      <c r="H28" s="51"/>
      <c r="I28" s="8" t="s">
        <v>49</v>
      </c>
      <c r="J28" s="8"/>
      <c r="K28" s="51"/>
      <c r="L28" s="51"/>
      <c r="M28" s="51"/>
      <c r="N28" s="51"/>
      <c r="O28" s="51"/>
      <c r="P28" s="67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</row>
    <row r="29" s="1" customFormat="1" ht="50.1" customHeight="1" spans="1:30">
      <c r="A29" s="8" t="s">
        <v>50</v>
      </c>
      <c r="B29" s="8"/>
      <c r="C29" s="52"/>
      <c r="D29" s="52"/>
      <c r="E29" s="52"/>
      <c r="F29" s="52"/>
      <c r="G29" s="52"/>
      <c r="H29" s="52"/>
      <c r="I29" s="8" t="s">
        <v>51</v>
      </c>
      <c r="J29" s="8"/>
      <c r="K29" s="52"/>
      <c r="L29" s="52"/>
      <c r="M29" s="52"/>
      <c r="N29" s="52"/>
      <c r="O29" s="52"/>
      <c r="P29" s="67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</row>
    <row r="30" s="1" customFormat="1" ht="50.1" customHeight="1" spans="1:30">
      <c r="A30" s="8" t="s">
        <v>52</v>
      </c>
      <c r="B30" s="8"/>
      <c r="C30" s="52"/>
      <c r="D30" s="52"/>
      <c r="E30" s="52"/>
      <c r="F30" s="52"/>
      <c r="G30" s="52"/>
      <c r="H30" s="52"/>
      <c r="I30" s="8" t="s">
        <v>53</v>
      </c>
      <c r="J30" s="8"/>
      <c r="K30" s="52"/>
      <c r="L30" s="52"/>
      <c r="M30" s="52"/>
      <c r="N30" s="52"/>
      <c r="O30" s="52"/>
      <c r="P30" s="67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</row>
    <row r="31" s="1" customFormat="1" spans="2:30">
      <c r="B31" s="4"/>
      <c r="D31" s="5"/>
      <c r="E31" s="4"/>
      <c r="F31" s="5"/>
      <c r="H31" s="5"/>
      <c r="J31" s="5"/>
      <c r="O31" s="5"/>
      <c r="P31" s="67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</row>
    <row r="32" s="1" customFormat="1" spans="2:30">
      <c r="B32" s="4"/>
      <c r="D32" s="5"/>
      <c r="E32" s="4"/>
      <c r="F32" s="5"/>
      <c r="H32" s="5"/>
      <c r="J32" s="5"/>
      <c r="O32" s="5"/>
      <c r="P32" s="67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</row>
    <row r="33" s="1" customFormat="1" spans="2:30">
      <c r="B33" s="4"/>
      <c r="D33" s="5"/>
      <c r="E33" s="4"/>
      <c r="F33" s="5"/>
      <c r="H33" s="5"/>
      <c r="J33" s="5"/>
      <c r="O33" s="5"/>
      <c r="P33" s="67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</row>
    <row r="34" s="1" customFormat="1" spans="2:30">
      <c r="B34" s="4"/>
      <c r="D34" s="5"/>
      <c r="E34" s="4"/>
      <c r="F34" s="5"/>
      <c r="H34" s="5"/>
      <c r="J34" s="5"/>
      <c r="O34" s="5"/>
      <c r="P34" s="67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</row>
    <row r="35" s="1" customFormat="1" spans="2:30">
      <c r="B35" s="4"/>
      <c r="D35" s="5"/>
      <c r="E35" s="4"/>
      <c r="F35" s="5"/>
      <c r="H35" s="5"/>
      <c r="J35" s="5"/>
      <c r="O35" s="5"/>
      <c r="P35" s="67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</row>
    <row r="36" s="1" customFormat="1" ht="13.5" spans="2:30">
      <c r="B36"/>
      <c r="D36" s="5"/>
      <c r="E36" s="4"/>
      <c r="F36" s="5"/>
      <c r="H36" s="5"/>
      <c r="J36" s="5"/>
      <c r="O36" s="5"/>
      <c r="P36" s="67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</row>
    <row r="37" s="1" customFormat="1" spans="2:30">
      <c r="B37" s="4"/>
      <c r="D37" s="5"/>
      <c r="E37" s="4"/>
      <c r="F37" s="5"/>
      <c r="H37" s="5"/>
      <c r="J37" s="5"/>
      <c r="O37" s="5"/>
      <c r="P37" s="67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</row>
    <row r="38" s="1" customFormat="1" spans="2:30">
      <c r="B38" s="4"/>
      <c r="D38" s="5"/>
      <c r="E38" s="4"/>
      <c r="F38" s="5"/>
      <c r="H38" s="5"/>
      <c r="J38" s="5"/>
      <c r="O38" s="5"/>
      <c r="P38" s="67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</row>
    <row r="39" s="1" customFormat="1" spans="2:30">
      <c r="B39" s="4"/>
      <c r="D39" s="5"/>
      <c r="E39" s="4"/>
      <c r="F39" s="5"/>
      <c r="H39" s="5"/>
      <c r="J39" s="5"/>
      <c r="O39" s="5"/>
      <c r="P39" s="67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</row>
    <row r="40" s="1" customFormat="1" spans="2:30">
      <c r="B40" s="4"/>
      <c r="D40" s="5"/>
      <c r="E40" s="4"/>
      <c r="F40" s="5"/>
      <c r="H40" s="5"/>
      <c r="J40" s="5"/>
      <c r="O40" s="5"/>
      <c r="P40" s="67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</row>
  </sheetData>
  <mergeCells count="46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G14:H14"/>
    <mergeCell ref="A24:B24"/>
    <mergeCell ref="C25:D25"/>
    <mergeCell ref="E25:H25"/>
    <mergeCell ref="L25:O25"/>
    <mergeCell ref="C26:D26"/>
    <mergeCell ref="E26:H26"/>
    <mergeCell ref="L26:O26"/>
    <mergeCell ref="A27:B27"/>
    <mergeCell ref="C27:H27"/>
    <mergeCell ref="I27:J27"/>
    <mergeCell ref="K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5:A6"/>
    <mergeCell ref="A7:A8"/>
    <mergeCell ref="H3:H4"/>
    <mergeCell ref="A25:B26"/>
    <mergeCell ref="I25:J26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0"/>
  <sheetViews>
    <sheetView tabSelected="1" topLeftCell="A11" workbookViewId="0">
      <selection activeCell="O19" sqref="O19"/>
    </sheetView>
  </sheetViews>
  <sheetFormatPr defaultColWidth="9" defaultRowHeight="11.25"/>
  <cols>
    <col min="1" max="1" width="3.25" style="1" customWidth="1"/>
    <col min="2" max="2" width="6.13333333333333" style="4" customWidth="1"/>
    <col min="3" max="3" width="3.88333333333333" style="1" customWidth="1"/>
    <col min="4" max="4" width="10.5" style="5" customWidth="1"/>
    <col min="5" max="5" width="6.88333333333333" style="4" customWidth="1"/>
    <col min="6" max="6" width="10.6333333333333" style="5" customWidth="1"/>
    <col min="7" max="7" width="4.13333333333333" style="1" customWidth="1"/>
    <col min="8" max="8" width="8.38333333333333" style="5" customWidth="1"/>
    <col min="9" max="9" width="9.38333333333333" style="1" customWidth="1"/>
    <col min="10" max="10" width="10.25" style="5" customWidth="1"/>
    <col min="11" max="11" width="6.38333333333333" style="1" customWidth="1"/>
    <col min="12" max="12" width="9" style="1" customWidth="1"/>
    <col min="13" max="13" width="9.38333333333333" style="1" customWidth="1"/>
    <col min="14" max="14" width="7.88333333333333" style="1" customWidth="1"/>
    <col min="15" max="15" width="9.75" style="5" customWidth="1"/>
    <col min="16" max="16" width="4.88333333333333" style="5" customWidth="1"/>
    <col min="17" max="18" width="4.38333333333333" style="6" customWidth="1"/>
    <col min="19" max="19" width="18.6333333333333" style="6" customWidth="1"/>
    <col min="20" max="20" width="5.88333333333333" style="6" customWidth="1"/>
    <col min="21" max="21" width="10.6333333333333" style="6" customWidth="1"/>
    <col min="22" max="22" width="5.75" style="6" customWidth="1"/>
    <col min="23" max="23" width="5.63333333333333" style="6" customWidth="1"/>
    <col min="24" max="24" width="5.13333333333333" style="6" customWidth="1"/>
    <col min="25" max="25" width="5.88333333333333" style="6" customWidth="1"/>
    <col min="26" max="27" width="10.6333333333333" style="6" customWidth="1"/>
    <col min="28" max="28" width="5.63333333333333" style="6" customWidth="1"/>
    <col min="29" max="29" width="5.38333333333333" style="6" customWidth="1"/>
    <col min="30" max="30" width="7.13333333333333" style="6" customWidth="1"/>
    <col min="31" max="16384" width="9" style="1"/>
  </cols>
  <sheetData>
    <row r="1" s="1" customFormat="1" ht="24.95" customHeight="1" spans="1:3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53"/>
      <c r="Q1" s="81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="1" customFormat="1" ht="33" customHeight="1" spans="1:30">
      <c r="A2" s="8" t="s">
        <v>1</v>
      </c>
      <c r="B2" s="8"/>
      <c r="C2" s="9" t="s">
        <v>2</v>
      </c>
      <c r="D2" s="9"/>
      <c r="E2" s="9"/>
      <c r="F2" s="9"/>
      <c r="G2" s="9"/>
      <c r="H2" s="9"/>
      <c r="I2" s="9"/>
      <c r="J2" s="9"/>
      <c r="K2" s="9"/>
      <c r="L2" s="54" t="s">
        <v>3</v>
      </c>
      <c r="M2" s="55">
        <v>9255</v>
      </c>
      <c r="N2" s="56" t="s">
        <v>4</v>
      </c>
      <c r="O2" s="56" t="s">
        <v>5</v>
      </c>
      <c r="P2" s="57"/>
      <c r="Q2" s="81"/>
      <c r="R2" s="82"/>
      <c r="S2" s="83"/>
      <c r="T2" s="82"/>
      <c r="U2" s="84"/>
      <c r="V2" s="84"/>
      <c r="W2" s="84"/>
      <c r="X2" s="85"/>
      <c r="Y2" s="82"/>
      <c r="Z2" s="82"/>
      <c r="AA2" s="85"/>
      <c r="AB2" s="82"/>
      <c r="AC2" s="85"/>
      <c r="AD2" s="82"/>
    </row>
    <row r="3" s="1" customFormat="1" ht="36" customHeight="1" spans="1:30">
      <c r="A3" s="8" t="s">
        <v>6</v>
      </c>
      <c r="B3" s="8"/>
      <c r="C3" s="10">
        <v>2686002.38</v>
      </c>
      <c r="D3" s="10"/>
      <c r="E3" s="10" t="s">
        <v>7</v>
      </c>
      <c r="F3" s="11" t="s">
        <v>8</v>
      </c>
      <c r="G3" s="11"/>
      <c r="H3" s="12" t="s">
        <v>9</v>
      </c>
      <c r="I3" s="58" t="s">
        <v>57</v>
      </c>
      <c r="J3" s="59"/>
      <c r="K3" s="59"/>
      <c r="L3" s="59"/>
      <c r="M3" s="60" t="s">
        <v>11</v>
      </c>
      <c r="N3" s="8" t="s">
        <v>12</v>
      </c>
      <c r="O3" s="61" t="s">
        <v>13</v>
      </c>
      <c r="P3" s="62"/>
      <c r="Q3" s="81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="1" customFormat="1" ht="35.25" customHeight="1" spans="1:30">
      <c r="A4" s="8" t="s">
        <v>14</v>
      </c>
      <c r="B4" s="8"/>
      <c r="C4" s="10">
        <v>2833913.81</v>
      </c>
      <c r="D4" s="10"/>
      <c r="E4" s="10" t="s">
        <v>15</v>
      </c>
      <c r="F4" s="11"/>
      <c r="G4" s="11"/>
      <c r="H4" s="13"/>
      <c r="I4" s="63"/>
      <c r="J4" s="64"/>
      <c r="K4" s="64"/>
      <c r="L4" s="64"/>
      <c r="M4" s="60" t="s">
        <v>16</v>
      </c>
      <c r="N4" s="10" t="s">
        <v>17</v>
      </c>
      <c r="O4" s="65" t="s">
        <v>58</v>
      </c>
      <c r="P4" s="66"/>
      <c r="Q4" s="6"/>
      <c r="R4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</row>
    <row r="5" s="1" customFormat="1" ht="27.95" customHeight="1" spans="1:30">
      <c r="A5" s="8" t="s">
        <v>19</v>
      </c>
      <c r="B5" s="8" t="s">
        <v>20</v>
      </c>
      <c r="C5" s="8"/>
      <c r="D5" s="8"/>
      <c r="E5" s="8" t="s">
        <v>21</v>
      </c>
      <c r="F5" s="8"/>
      <c r="G5" s="8" t="s">
        <v>22</v>
      </c>
      <c r="H5" s="8"/>
      <c r="I5" s="8" t="s">
        <v>23</v>
      </c>
      <c r="J5" s="8" t="s">
        <v>24</v>
      </c>
      <c r="K5" s="8"/>
      <c r="L5" s="8" t="s">
        <v>25</v>
      </c>
      <c r="M5" s="8"/>
      <c r="N5" s="10" t="s">
        <v>26</v>
      </c>
      <c r="O5" s="10"/>
      <c r="P5" s="67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</row>
    <row r="6" s="1" customFormat="1" ht="27.95" customHeight="1" spans="1:30">
      <c r="A6" s="8"/>
      <c r="B6" s="14" t="s">
        <v>27</v>
      </c>
      <c r="C6" s="8" t="s">
        <v>28</v>
      </c>
      <c r="D6" s="10" t="s">
        <v>29</v>
      </c>
      <c r="E6" s="14" t="s">
        <v>27</v>
      </c>
      <c r="F6" s="10" t="s">
        <v>29</v>
      </c>
      <c r="G6" s="8" t="s">
        <v>30</v>
      </c>
      <c r="H6" s="10" t="s">
        <v>29</v>
      </c>
      <c r="I6" s="56" t="s">
        <v>29</v>
      </c>
      <c r="J6" s="10" t="s">
        <v>29</v>
      </c>
      <c r="K6" s="8" t="s">
        <v>31</v>
      </c>
      <c r="L6" s="8" t="s">
        <v>29</v>
      </c>
      <c r="M6" s="8" t="s">
        <v>31</v>
      </c>
      <c r="N6" s="10" t="s">
        <v>32</v>
      </c>
      <c r="O6" s="10" t="s">
        <v>29</v>
      </c>
      <c r="P6" s="67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="2" customFormat="1" ht="22" customHeight="1" spans="1:30">
      <c r="A7" s="15">
        <v>1</v>
      </c>
      <c r="B7" s="16">
        <v>43370</v>
      </c>
      <c r="C7" s="17" t="s">
        <v>33</v>
      </c>
      <c r="D7" s="18">
        <v>610508.58</v>
      </c>
      <c r="E7" s="16">
        <v>43368</v>
      </c>
      <c r="F7" s="18">
        <v>678342.86</v>
      </c>
      <c r="G7" s="19">
        <v>0.02</v>
      </c>
      <c r="H7" s="20">
        <v>12210.17</v>
      </c>
      <c r="I7" s="20">
        <v>38470</v>
      </c>
      <c r="J7" s="68">
        <v>0</v>
      </c>
      <c r="K7" s="69"/>
      <c r="L7" s="18">
        <v>0</v>
      </c>
      <c r="M7" s="70"/>
      <c r="N7" s="71" t="s">
        <v>34</v>
      </c>
      <c r="O7" s="72">
        <v>418789.47</v>
      </c>
      <c r="P7" s="73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</row>
    <row r="8" s="2" customFormat="1" ht="20.1" customHeight="1" spans="1:30">
      <c r="A8" s="21"/>
      <c r="B8" s="16">
        <v>43370</v>
      </c>
      <c r="C8" s="17" t="s">
        <v>33</v>
      </c>
      <c r="D8" s="22">
        <v>209199.61</v>
      </c>
      <c r="E8" s="16">
        <v>43368</v>
      </c>
      <c r="F8" s="22">
        <v>232444.01</v>
      </c>
      <c r="G8" s="19">
        <v>0.02</v>
      </c>
      <c r="H8" s="20">
        <v>4183.99</v>
      </c>
      <c r="I8" s="20">
        <v>0</v>
      </c>
      <c r="J8" s="68">
        <v>0</v>
      </c>
      <c r="K8" s="70"/>
      <c r="L8" s="18">
        <v>0</v>
      </c>
      <c r="M8" s="70"/>
      <c r="N8" s="71" t="s">
        <v>35</v>
      </c>
      <c r="O8" s="74">
        <v>346054.56</v>
      </c>
      <c r="P8" s="73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</row>
    <row r="9" s="3" customFormat="1" ht="20.1" customHeight="1" spans="1:30">
      <c r="A9" s="21">
        <v>2</v>
      </c>
      <c r="B9" s="23">
        <v>43444</v>
      </c>
      <c r="C9" s="24" t="s">
        <v>33</v>
      </c>
      <c r="D9" s="25">
        <v>1225296.54</v>
      </c>
      <c r="E9" s="16">
        <v>43441</v>
      </c>
      <c r="F9" s="25">
        <v>1361440.6</v>
      </c>
      <c r="G9" s="19">
        <v>0.02</v>
      </c>
      <c r="H9" s="26">
        <f>D9*G9</f>
        <v>24505.9308</v>
      </c>
      <c r="I9" s="26">
        <v>108469</v>
      </c>
      <c r="J9" s="68">
        <v>0</v>
      </c>
      <c r="K9" s="71"/>
      <c r="L9" s="75">
        <v>0</v>
      </c>
      <c r="M9" s="76"/>
      <c r="N9" s="71" t="s">
        <v>54</v>
      </c>
      <c r="O9" s="72">
        <v>719753.84</v>
      </c>
      <c r="P9" s="67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</row>
    <row r="10" s="1" customFormat="1" ht="27" customHeight="1" spans="1:30">
      <c r="A10" s="27"/>
      <c r="B10" s="28">
        <v>43445</v>
      </c>
      <c r="C10" s="24" t="s">
        <v>33</v>
      </c>
      <c r="D10" s="25">
        <v>278354.79</v>
      </c>
      <c r="E10" s="16">
        <v>43441</v>
      </c>
      <c r="F10" s="29">
        <v>309283.11</v>
      </c>
      <c r="G10" s="19">
        <v>0.02</v>
      </c>
      <c r="H10" s="20">
        <f>D10*G10</f>
        <v>5567.0958</v>
      </c>
      <c r="I10" s="20"/>
      <c r="J10" s="68">
        <v>0</v>
      </c>
      <c r="K10" s="71"/>
      <c r="L10" s="18">
        <v>0</v>
      </c>
      <c r="M10" s="10"/>
      <c r="N10" s="71" t="s">
        <v>55</v>
      </c>
      <c r="O10" s="77">
        <v>632848</v>
      </c>
      <c r="P10" s="67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="1" customFormat="1" ht="20.1" customHeight="1" spans="1:30">
      <c r="A11" s="27"/>
      <c r="B11" s="28"/>
      <c r="C11" s="24"/>
      <c r="D11" s="25"/>
      <c r="E11" s="30"/>
      <c r="F11" s="29"/>
      <c r="G11" s="31"/>
      <c r="H11" s="20"/>
      <c r="I11" s="20"/>
      <c r="J11" s="18"/>
      <c r="K11" s="71"/>
      <c r="L11" s="18"/>
      <c r="M11" s="10"/>
      <c r="N11" s="71" t="s">
        <v>35</v>
      </c>
      <c r="O11" s="20">
        <f>D9+D10-H9-H10-I9-O9-O10</f>
        <v>12507.4634000001</v>
      </c>
      <c r="P11" s="67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s="1" customFormat="1" ht="20.1" customHeight="1" spans="1:30">
      <c r="A12" s="27">
        <v>3</v>
      </c>
      <c r="B12" s="28">
        <v>43563</v>
      </c>
      <c r="C12" s="24" t="s">
        <v>33</v>
      </c>
      <c r="D12" s="25">
        <v>227162.91</v>
      </c>
      <c r="E12" s="30">
        <v>43559</v>
      </c>
      <c r="F12" s="29">
        <v>252403.23</v>
      </c>
      <c r="G12" s="32">
        <v>0.02</v>
      </c>
      <c r="H12" s="20">
        <v>4544</v>
      </c>
      <c r="I12" s="20">
        <v>63781</v>
      </c>
      <c r="J12" s="18"/>
      <c r="K12" s="71"/>
      <c r="L12" s="18"/>
      <c r="M12" s="71"/>
      <c r="N12" s="71" t="s">
        <v>35</v>
      </c>
      <c r="O12" s="20">
        <f>D12-H12-I12</f>
        <v>158837.91</v>
      </c>
      <c r="P12" s="67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="1" customFormat="1" ht="30" customHeight="1" spans="1:30">
      <c r="A13" s="27">
        <v>4</v>
      </c>
      <c r="B13" s="28">
        <v>43690</v>
      </c>
      <c r="C13" s="24" t="s">
        <v>33</v>
      </c>
      <c r="D13" s="25">
        <v>101989.17</v>
      </c>
      <c r="E13" s="30"/>
      <c r="F13" s="29"/>
      <c r="G13" s="32">
        <v>0.02</v>
      </c>
      <c r="H13" s="20">
        <v>5668</v>
      </c>
      <c r="I13" s="20">
        <v>0</v>
      </c>
      <c r="J13" s="68">
        <v>0</v>
      </c>
      <c r="K13" s="71"/>
      <c r="L13" s="18">
        <v>28400</v>
      </c>
      <c r="M13" s="71" t="s">
        <v>59</v>
      </c>
      <c r="N13" s="71" t="s">
        <v>34</v>
      </c>
      <c r="O13" s="20">
        <f>D13+D14-H13-I13-L13</f>
        <v>95007.53</v>
      </c>
      <c r="P13" s="67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 s="1" customFormat="1" ht="24" customHeight="1" spans="1:30">
      <c r="A14" s="27"/>
      <c r="B14" s="28">
        <v>43691</v>
      </c>
      <c r="C14" s="24" t="s">
        <v>33</v>
      </c>
      <c r="D14" s="25">
        <v>27086.36</v>
      </c>
      <c r="E14" s="30"/>
      <c r="F14" s="29"/>
      <c r="G14" s="31" t="s">
        <v>60</v>
      </c>
      <c r="H14" s="33"/>
      <c r="I14" s="20" t="s">
        <v>61</v>
      </c>
      <c r="J14" s="18"/>
      <c r="K14" s="71"/>
      <c r="L14" s="18"/>
      <c r="M14" s="71"/>
      <c r="N14" s="71"/>
      <c r="O14" s="20"/>
      <c r="P14" s="67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 s="1" customFormat="1" ht="20.1" customHeight="1" spans="1:30">
      <c r="A15" s="34"/>
      <c r="B15" s="35"/>
      <c r="C15" s="36"/>
      <c r="D15" s="37"/>
      <c r="E15" s="38"/>
      <c r="F15" s="39"/>
      <c r="G15" s="40"/>
      <c r="H15" s="41"/>
      <c r="I15" s="41"/>
      <c r="J15" s="78"/>
      <c r="K15" s="79"/>
      <c r="L15" s="78"/>
      <c r="M15" s="79"/>
      <c r="N15" s="79"/>
      <c r="O15" s="41"/>
      <c r="P15" s="67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s="1" customFormat="1" ht="28" customHeight="1" spans="1:30">
      <c r="A16" s="27">
        <v>5</v>
      </c>
      <c r="B16" s="28">
        <v>44060</v>
      </c>
      <c r="C16" s="24" t="s">
        <v>33</v>
      </c>
      <c r="D16" s="25">
        <v>12620.16</v>
      </c>
      <c r="E16" s="30"/>
      <c r="F16" s="29"/>
      <c r="G16" s="31"/>
      <c r="H16" s="20">
        <v>0</v>
      </c>
      <c r="I16" s="20">
        <v>4900.38</v>
      </c>
      <c r="J16" s="18">
        <v>50</v>
      </c>
      <c r="K16" s="71" t="s">
        <v>63</v>
      </c>
      <c r="L16" s="18">
        <v>-28400</v>
      </c>
      <c r="M16" s="71" t="s">
        <v>64</v>
      </c>
      <c r="N16" s="71" t="s">
        <v>34</v>
      </c>
      <c r="O16" s="20">
        <f>D16-H16-I16-J16-L16</f>
        <v>36069.78</v>
      </c>
      <c r="P16" s="67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="1" customFormat="1" ht="20.1" customHeight="1" spans="1:30">
      <c r="A17" s="27"/>
      <c r="B17" s="28"/>
      <c r="C17" s="24"/>
      <c r="D17" s="25"/>
      <c r="E17" s="30"/>
      <c r="F17" s="29"/>
      <c r="G17" s="31"/>
      <c r="H17" s="20"/>
      <c r="I17" s="20"/>
      <c r="J17" s="18"/>
      <c r="K17" s="71"/>
      <c r="L17" s="18"/>
      <c r="M17" s="71"/>
      <c r="N17" s="71"/>
      <c r="O17" s="20"/>
      <c r="P17" s="67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 s="1" customFormat="1" ht="20.1" customHeight="1" spans="1:30">
      <c r="A18" s="34">
        <v>6</v>
      </c>
      <c r="B18" s="42">
        <v>44748</v>
      </c>
      <c r="C18" s="36" t="s">
        <v>33</v>
      </c>
      <c r="D18" s="37">
        <v>114609.33</v>
      </c>
      <c r="E18" s="38"/>
      <c r="F18" s="39"/>
      <c r="G18" s="40"/>
      <c r="H18" s="41">
        <v>0</v>
      </c>
      <c r="I18" s="41"/>
      <c r="J18" s="78">
        <v>100</v>
      </c>
      <c r="K18" s="79" t="s">
        <v>63</v>
      </c>
      <c r="L18" s="78"/>
      <c r="M18" s="79"/>
      <c r="N18" s="79" t="s">
        <v>65</v>
      </c>
      <c r="O18" s="41">
        <v>80000</v>
      </c>
      <c r="P18" s="67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</row>
    <row r="19" s="1" customFormat="1" ht="20.1" customHeight="1" spans="1:30">
      <c r="A19" s="34"/>
      <c r="B19" s="42">
        <v>44749</v>
      </c>
      <c r="C19" s="36" t="s">
        <v>33</v>
      </c>
      <c r="D19" s="37">
        <v>27086.36</v>
      </c>
      <c r="E19" s="38"/>
      <c r="F19" s="39"/>
      <c r="G19" s="40"/>
      <c r="H19" s="41"/>
      <c r="I19" s="41"/>
      <c r="J19" s="78"/>
      <c r="K19" s="79"/>
      <c r="L19" s="78"/>
      <c r="M19" s="79"/>
      <c r="N19" s="79" t="s">
        <v>66</v>
      </c>
      <c r="O19" s="41">
        <v>61595.69</v>
      </c>
      <c r="P19" s="67"/>
      <c r="Q19" s="6"/>
      <c r="R19" s="6"/>
      <c r="S19" s="6">
        <f>C4-D24</f>
        <v>0</v>
      </c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</row>
    <row r="20" s="1" customFormat="1" ht="20.1" customHeight="1" spans="1:30">
      <c r="A20" s="34"/>
      <c r="B20" s="35"/>
      <c r="C20" s="36"/>
      <c r="D20" s="37"/>
      <c r="E20" s="38"/>
      <c r="F20" s="39"/>
      <c r="G20" s="40"/>
      <c r="H20" s="41"/>
      <c r="I20" s="41"/>
      <c r="J20" s="78"/>
      <c r="K20" s="79"/>
      <c r="L20" s="78"/>
      <c r="M20" s="79"/>
      <c r="N20" s="79"/>
      <c r="O20" s="41"/>
      <c r="P20" s="67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 s="1" customFormat="1" ht="20.1" customHeight="1" spans="1:30">
      <c r="A21" s="34"/>
      <c r="B21" s="35"/>
      <c r="C21" s="36"/>
      <c r="D21" s="37"/>
      <c r="E21" s="38"/>
      <c r="F21" s="39"/>
      <c r="G21" s="40"/>
      <c r="H21" s="41"/>
      <c r="I21" s="41"/>
      <c r="J21" s="78"/>
      <c r="K21" s="79"/>
      <c r="L21" s="78"/>
      <c r="M21" s="79"/>
      <c r="N21" s="79"/>
      <c r="O21" s="41"/>
      <c r="P21" s="67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</row>
    <row r="22" s="1" customFormat="1" ht="20.1" customHeight="1" spans="1:30">
      <c r="A22" s="34"/>
      <c r="B22" s="35"/>
      <c r="C22" s="36"/>
      <c r="D22" s="37"/>
      <c r="E22" s="38"/>
      <c r="F22" s="39"/>
      <c r="G22" s="40"/>
      <c r="H22" s="41"/>
      <c r="I22" s="41"/>
      <c r="J22" s="78"/>
      <c r="K22" s="79"/>
      <c r="L22" s="78"/>
      <c r="M22" s="79"/>
      <c r="N22" s="79"/>
      <c r="O22" s="41"/>
      <c r="P22" s="67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</row>
    <row r="23" s="1" customFormat="1" ht="20.1" customHeight="1" spans="1:30">
      <c r="A23" s="27"/>
      <c r="B23" s="28"/>
      <c r="C23" s="24"/>
      <c r="D23" s="25"/>
      <c r="E23" s="30"/>
      <c r="F23" s="29"/>
      <c r="G23" s="31"/>
      <c r="H23" s="20"/>
      <c r="I23" s="20"/>
      <c r="J23" s="18"/>
      <c r="K23" s="71"/>
      <c r="L23" s="18"/>
      <c r="M23" s="71"/>
      <c r="N23" s="79"/>
      <c r="O23" s="41"/>
      <c r="P23" s="67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</row>
    <row r="24" s="1" customFormat="1" ht="30" customHeight="1" spans="1:30">
      <c r="A24" s="8" t="s">
        <v>36</v>
      </c>
      <c r="B24" s="8"/>
      <c r="C24" s="43" t="s">
        <v>37</v>
      </c>
      <c r="D24" s="44">
        <f t="shared" ref="D24:J24" si="0">SUM(D7:D23)</f>
        <v>2833913.81</v>
      </c>
      <c r="E24" s="43" t="s">
        <v>37</v>
      </c>
      <c r="F24" s="45">
        <f t="shared" si="0"/>
        <v>2833913.81</v>
      </c>
      <c r="G24" s="43" t="s">
        <v>37</v>
      </c>
      <c r="H24" s="45">
        <f t="shared" si="0"/>
        <v>56679.1866</v>
      </c>
      <c r="I24" s="45">
        <f t="shared" si="0"/>
        <v>215620.38</v>
      </c>
      <c r="J24" s="45">
        <f t="shared" si="0"/>
        <v>150</v>
      </c>
      <c r="K24" s="43" t="s">
        <v>37</v>
      </c>
      <c r="L24" s="45">
        <f>SUM(L7:L23)</f>
        <v>0</v>
      </c>
      <c r="M24" s="43" t="s">
        <v>37</v>
      </c>
      <c r="N24" s="43" t="s">
        <v>37</v>
      </c>
      <c r="O24" s="45">
        <f>SUM(O7:O23)</f>
        <v>2561464.2434</v>
      </c>
      <c r="P24" s="67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</row>
    <row r="25" s="1" customFormat="1" ht="30" customHeight="1" spans="1:30">
      <c r="A25" s="8" t="s">
        <v>38</v>
      </c>
      <c r="B25" s="8"/>
      <c r="C25" s="8" t="s">
        <v>39</v>
      </c>
      <c r="D25" s="8"/>
      <c r="E25" s="46">
        <v>36069.78</v>
      </c>
      <c r="F25" s="46"/>
      <c r="G25" s="46"/>
      <c r="H25" s="46"/>
      <c r="I25" s="8" t="s">
        <v>40</v>
      </c>
      <c r="J25" s="8"/>
      <c r="K25" s="8" t="s">
        <v>41</v>
      </c>
      <c r="L25" s="46">
        <v>0</v>
      </c>
      <c r="M25" s="46"/>
      <c r="N25" s="46"/>
      <c r="O25" s="46"/>
      <c r="P25" s="67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</row>
    <row r="26" s="1" customFormat="1" ht="30" customHeight="1" spans="1:30">
      <c r="A26" s="8"/>
      <c r="B26" s="8"/>
      <c r="C26" s="8" t="s">
        <v>42</v>
      </c>
      <c r="D26" s="8"/>
      <c r="E26" s="47">
        <v>0</v>
      </c>
      <c r="F26" s="47"/>
      <c r="G26" s="47"/>
      <c r="H26" s="47"/>
      <c r="I26" s="8"/>
      <c r="J26" s="8"/>
      <c r="K26" s="8" t="s">
        <v>43</v>
      </c>
      <c r="L26" s="80" t="str">
        <f>SUBSTITUTE(SUBSTITUTE(TEXT(INT(L25),"[DBNum2][$-804]G/通用格式元"&amp;IF(INT(L25)=L25,"整",""))&amp;TEXT(MID(L25,FIND(".",L25&amp;".0")+1,1),"[DBNum2][$-804]G/通用格式角")&amp;TEXT(MID(L25,FIND(".",L25&amp;".0")+2,1),"[DBNum2][$-804]G/通用格式分"),"零角","零"),"零分","")</f>
        <v>零元整</v>
      </c>
      <c r="M26" s="80"/>
      <c r="N26" s="80"/>
      <c r="O26" s="80"/>
      <c r="P26" s="67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</row>
    <row r="27" s="1" customFormat="1" ht="50.1" customHeight="1" spans="1:30">
      <c r="A27" s="8" t="s">
        <v>44</v>
      </c>
      <c r="B27" s="8"/>
      <c r="C27" s="48" t="s">
        <v>45</v>
      </c>
      <c r="D27" s="49"/>
      <c r="E27" s="49"/>
      <c r="F27" s="49"/>
      <c r="G27" s="49"/>
      <c r="H27" s="50"/>
      <c r="I27" s="8" t="s">
        <v>46</v>
      </c>
      <c r="J27" s="8"/>
      <c r="K27" s="8"/>
      <c r="L27" s="8"/>
      <c r="M27" s="8"/>
      <c r="N27" s="8"/>
      <c r="O27" s="8"/>
      <c r="P27" s="67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</row>
    <row r="28" s="1" customFormat="1" ht="50.1" customHeight="1" spans="1:30">
      <c r="A28" s="8" t="s">
        <v>48</v>
      </c>
      <c r="B28" s="8"/>
      <c r="C28" s="51"/>
      <c r="D28" s="51"/>
      <c r="E28" s="51"/>
      <c r="F28" s="51"/>
      <c r="G28" s="51"/>
      <c r="H28" s="51"/>
      <c r="I28" s="8" t="s">
        <v>49</v>
      </c>
      <c r="J28" s="8"/>
      <c r="K28" s="51"/>
      <c r="L28" s="51"/>
      <c r="M28" s="51"/>
      <c r="N28" s="51"/>
      <c r="O28" s="51"/>
      <c r="P28" s="67"/>
      <c r="Q28" s="6"/>
      <c r="R28" s="6"/>
      <c r="S28" s="6">
        <f>D24-H24-I24-J24-L24-O24</f>
        <v>0</v>
      </c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</row>
    <row r="29" s="1" customFormat="1" ht="50.1" customHeight="1" spans="1:30">
      <c r="A29" s="8" t="s">
        <v>50</v>
      </c>
      <c r="B29" s="8"/>
      <c r="C29" s="52"/>
      <c r="D29" s="52"/>
      <c r="E29" s="52"/>
      <c r="F29" s="52"/>
      <c r="G29" s="52"/>
      <c r="H29" s="52"/>
      <c r="I29" s="8" t="s">
        <v>51</v>
      </c>
      <c r="J29" s="8"/>
      <c r="K29" s="52"/>
      <c r="L29" s="52"/>
      <c r="M29" s="52"/>
      <c r="N29" s="52"/>
      <c r="O29" s="52"/>
      <c r="P29" s="67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</row>
    <row r="30" s="1" customFormat="1" ht="50.1" customHeight="1" spans="1:30">
      <c r="A30" s="8" t="s">
        <v>52</v>
      </c>
      <c r="B30" s="8"/>
      <c r="C30" s="52"/>
      <c r="D30" s="52"/>
      <c r="E30" s="52"/>
      <c r="F30" s="52"/>
      <c r="G30" s="52"/>
      <c r="H30" s="52"/>
      <c r="I30" s="8" t="s">
        <v>53</v>
      </c>
      <c r="J30" s="8"/>
      <c r="K30" s="52"/>
      <c r="L30" s="52"/>
      <c r="M30" s="52"/>
      <c r="N30" s="52"/>
      <c r="O30" s="52"/>
      <c r="P30" s="67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</row>
    <row r="31" s="1" customFormat="1" spans="2:30">
      <c r="B31" s="4"/>
      <c r="D31" s="5"/>
      <c r="E31" s="4"/>
      <c r="F31" s="5"/>
      <c r="H31" s="5"/>
      <c r="J31" s="5"/>
      <c r="O31" s="5"/>
      <c r="P31" s="67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</row>
    <row r="32" s="1" customFormat="1" spans="2:30">
      <c r="B32" s="4"/>
      <c r="D32" s="5"/>
      <c r="E32" s="4"/>
      <c r="F32" s="5"/>
      <c r="H32" s="5"/>
      <c r="J32" s="5"/>
      <c r="O32" s="5"/>
      <c r="P32" s="67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</row>
    <row r="33" s="1" customFormat="1" spans="2:30">
      <c r="B33" s="4"/>
      <c r="D33" s="5"/>
      <c r="E33" s="4"/>
      <c r="F33" s="5"/>
      <c r="H33" s="5"/>
      <c r="J33" s="5"/>
      <c r="O33" s="5"/>
      <c r="P33" s="67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</row>
    <row r="34" s="1" customFormat="1" spans="2:30">
      <c r="B34" s="4"/>
      <c r="D34" s="5"/>
      <c r="E34" s="4"/>
      <c r="F34" s="5"/>
      <c r="H34" s="5"/>
      <c r="J34" s="5"/>
      <c r="O34" s="5"/>
      <c r="P34" s="67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</row>
    <row r="35" s="1" customFormat="1" spans="2:30">
      <c r="B35" s="4"/>
      <c r="D35" s="5"/>
      <c r="E35" s="4"/>
      <c r="F35" s="5"/>
      <c r="H35" s="5"/>
      <c r="J35" s="5"/>
      <c r="O35" s="5"/>
      <c r="P35" s="67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</row>
    <row r="36" s="1" customFormat="1" ht="13.5" spans="2:30">
      <c r="B36"/>
      <c r="D36" s="5"/>
      <c r="E36" s="4"/>
      <c r="F36" s="5"/>
      <c r="H36" s="5"/>
      <c r="J36" s="5"/>
      <c r="O36" s="5"/>
      <c r="P36" s="67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</row>
    <row r="37" s="1" customFormat="1" spans="2:30">
      <c r="B37" s="4"/>
      <c r="D37" s="5"/>
      <c r="E37" s="4"/>
      <c r="F37" s="5"/>
      <c r="H37" s="5"/>
      <c r="J37" s="5"/>
      <c r="O37" s="5"/>
      <c r="P37" s="67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</row>
    <row r="38" s="1" customFormat="1" spans="2:30">
      <c r="B38" s="4"/>
      <c r="D38" s="5"/>
      <c r="E38" s="4"/>
      <c r="F38" s="5"/>
      <c r="H38" s="5"/>
      <c r="J38" s="5"/>
      <c r="O38" s="5"/>
      <c r="P38" s="67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</row>
    <row r="39" s="1" customFormat="1" spans="2:30">
      <c r="B39" s="4"/>
      <c r="D39" s="5"/>
      <c r="E39" s="4"/>
      <c r="F39" s="5"/>
      <c r="H39" s="5"/>
      <c r="J39" s="5"/>
      <c r="O39" s="5"/>
      <c r="P39" s="67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</row>
    <row r="40" s="1" customFormat="1" spans="2:30">
      <c r="B40" s="4"/>
      <c r="D40" s="5"/>
      <c r="E40" s="4"/>
      <c r="F40" s="5"/>
      <c r="H40" s="5"/>
      <c r="J40" s="5"/>
      <c r="O40" s="5"/>
      <c r="P40" s="67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</row>
  </sheetData>
  <mergeCells count="46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G14:H14"/>
    <mergeCell ref="A24:B24"/>
    <mergeCell ref="C25:D25"/>
    <mergeCell ref="E25:H25"/>
    <mergeCell ref="L25:O25"/>
    <mergeCell ref="C26:D26"/>
    <mergeCell ref="E26:H26"/>
    <mergeCell ref="L26:O26"/>
    <mergeCell ref="A27:B27"/>
    <mergeCell ref="C27:H27"/>
    <mergeCell ref="I27:J27"/>
    <mergeCell ref="K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5:A6"/>
    <mergeCell ref="A7:A8"/>
    <mergeCell ref="H3:H4"/>
    <mergeCell ref="A25:B26"/>
    <mergeCell ref="I25:J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</vt:lpstr>
      <vt:lpstr>2</vt:lpstr>
      <vt:lpstr>3</vt:lpstr>
      <vt:lpstr>4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朱大金</cp:lastModifiedBy>
  <dcterms:created xsi:type="dcterms:W3CDTF">2018-04-24T06:46:00Z</dcterms:created>
  <cp:lastPrinted>2018-09-17T06:46:00Z</cp:lastPrinted>
  <dcterms:modified xsi:type="dcterms:W3CDTF">2022-07-12T02:56:20Z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9C11804088A74F2D80ABF16ED61D6ED1</vt:lpwstr>
  </property>
</Properties>
</file>