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第4次" sheetId="2" r:id="rId1"/>
    <sheet name="5-1" sheetId="3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<sst xmlns="http://schemas.openxmlformats.org/spreadsheetml/2006/main" count="214" uniqueCount="77">
  <si>
    <t xml:space="preserve">工程款支付证书 </t>
  </si>
  <si>
    <t>工程名称</t>
  </si>
  <si>
    <t>瑶海区站前路-凤台路改造、全椒路、淮丰路、全椒支路、站西路、三星路、淮光路、中都路、敬亭山路、滁菊路等火车站十条路工程监控及安装工程</t>
  </si>
  <si>
    <t>建设单位</t>
  </si>
  <si>
    <t>瑶海区重点工程建设管理局</t>
  </si>
  <si>
    <t>ERP编号</t>
  </si>
  <si>
    <t>档案编号</t>
  </si>
  <si>
    <t>合同金额</t>
  </si>
  <si>
    <t>中标时间</t>
  </si>
  <si>
    <t>2018.2.9</t>
  </si>
  <si>
    <t>已提供工程资料</t>
  </si>
  <si>
    <t>合同 中标通知书</t>
  </si>
  <si>
    <t>保存地址</t>
  </si>
  <si>
    <t>合肥</t>
  </si>
  <si>
    <t>责任单位</t>
  </si>
  <si>
    <t>第十大区安徽省</t>
  </si>
  <si>
    <t>决算金额</t>
  </si>
  <si>
    <t>决算时间</t>
  </si>
  <si>
    <t>项目部印章</t>
  </si>
  <si>
    <t>吴</t>
  </si>
  <si>
    <t>施工人</t>
  </si>
  <si>
    <t>孙容</t>
  </si>
  <si>
    <t>区域责任人</t>
  </si>
  <si>
    <t>施迎东</t>
  </si>
  <si>
    <t>省办负责人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</si>
  <si>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</si>
  <si>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</si>
  <si>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</si>
  <si>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</si>
  <si>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</si>
  <si>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</si>
  <si>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</si>
  <si>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</si>
  <si>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</si>
  <si>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</si>
  <si>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</si>
  <si>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</si>
  <si>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</si>
  <si>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</si>
  <si>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</si>
  <si>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</si>
  <si>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</si>
  <si>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</si>
  <si>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</si>
  <si>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</si>
  <si>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</si>
  <si>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</si>
  <si>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</si>
  <si>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</si>
  <si>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</si>
  <si>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</si>
  <si>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</si>
  <si>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18.9.25</t>
  </si>
  <si>
    <t>中国银行庐江支行</t>
  </si>
  <si>
    <t>175 202 745 165</t>
  </si>
  <si>
    <t>王玲子</t>
  </si>
  <si>
    <t>18.10.24</t>
  </si>
  <si>
    <t>18.11.16</t>
  </si>
  <si>
    <t>本次</t>
  </si>
  <si>
    <t>20.1.19</t>
  </si>
  <si>
    <t>手续费</t>
  </si>
  <si>
    <t>安徽融畅智能科技有限公司</t>
  </si>
  <si>
    <t>合计</t>
  </si>
  <si>
    <t>-</t>
  </si>
  <si>
    <t>本次结算、支付明细</t>
  </si>
  <si>
    <t>应支付金额</t>
  </si>
  <si>
    <t>本次支付金额</t>
  </si>
  <si>
    <t>小写</t>
  </si>
  <si>
    <t>已支付金额</t>
  </si>
  <si>
    <t>大写</t>
  </si>
  <si>
    <t>中国银行蜀山支行</t>
  </si>
  <si>
    <t>1752 5719 0682</t>
  </si>
  <si>
    <t>扣至审计价</t>
  </si>
  <si>
    <t>转账费</t>
  </si>
  <si>
    <t>已转公司</t>
  </si>
  <si>
    <t>孙业顺</t>
  </si>
  <si>
    <t>孙凌金</t>
  </si>
</sst>
</file>

<file path=xl/styles.xml><?xml version="1.0" encoding="utf-8"?>
<styleSheet xmlns="http://schemas.openxmlformats.org/spreadsheetml/2006/main">
  <numFmts count="12">
    <numFmt numFmtId="43" formatCode="_ * #,##0.00_ ;_ * \-#,##0.00_ ;_ * &quot;-&quot;??_ ;_ @_ "/>
    <numFmt numFmtId="176" formatCode="0.0%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#,##0.00_);[Red]\(#,##0.00\)"/>
    <numFmt numFmtId="178" formatCode="#,##0.00_ "/>
    <numFmt numFmtId="179" formatCode="yy/m/d;@"/>
    <numFmt numFmtId="180" formatCode="yyyy&quot;年&quot;m&quot;月&quot;d&quot;日&quot;;@"/>
    <numFmt numFmtId="181" formatCode="0.00_ "/>
    <numFmt numFmtId="182" formatCode="0.00_);[Red]\(0.00\)"/>
    <numFmt numFmtId="183" formatCode="#,##0_ "/>
  </numFmts>
  <fonts count="28">
    <font>
      <sz val="11"/>
      <name val="宋体"/>
      <charset val="134"/>
    </font>
    <font>
      <b/>
      <sz val="9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9"/>
      <color rgb="FF000000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5" borderId="14" applyNumberFormat="0" applyAlignment="0" applyProtection="0">
      <alignment vertical="center"/>
    </xf>
    <xf numFmtId="44" fontId="14" fillId="0" borderId="0">
      <protection locked="0"/>
    </xf>
    <xf numFmtId="41" fontId="2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" fillId="16" borderId="18" applyNumberFormat="0" applyFon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4" fillId="0" borderId="0">
      <protection locked="0"/>
    </xf>
    <xf numFmtId="0" fontId="13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3" fillId="27" borderId="19" applyNumberFormat="0" applyAlignment="0" applyProtection="0">
      <alignment vertical="center"/>
    </xf>
    <xf numFmtId="0" fontId="25" fillId="27" borderId="14" applyNumberFormat="0" applyAlignment="0" applyProtection="0">
      <alignment vertical="center"/>
    </xf>
    <xf numFmtId="0" fontId="26" fillId="29" borderId="21" applyNumberFormat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0" borderId="0">
      <protection locked="0"/>
    </xf>
  </cellStyleXfs>
  <cellXfs count="121">
    <xf numFmtId="0" fontId="0" fillId="0" borderId="0" xfId="0">
      <alignment vertical="center"/>
    </xf>
    <xf numFmtId="177" fontId="0" fillId="0" borderId="0" xfId="0" applyNumberFormat="1">
      <alignment vertical="center"/>
    </xf>
    <xf numFmtId="0" fontId="1" fillId="2" borderId="1" xfId="50" applyFont="1" applyFill="1" applyBorder="1" applyAlignment="1" applyProtection="1">
      <alignment horizontal="center" vertical="center"/>
    </xf>
    <xf numFmtId="0" fontId="1" fillId="2" borderId="2" xfId="50" applyFont="1" applyFill="1" applyBorder="1" applyAlignment="1" applyProtection="1">
      <alignment horizontal="center" vertical="center" wrapText="1"/>
    </xf>
    <xf numFmtId="0" fontId="1" fillId="2" borderId="2" xfId="50" applyFont="1" applyFill="1" applyBorder="1" applyAlignment="1" applyProtection="1">
      <alignment horizontal="center" vertical="center" shrinkToFit="1"/>
    </xf>
    <xf numFmtId="0" fontId="1" fillId="2" borderId="3" xfId="50" applyFont="1" applyFill="1" applyBorder="1" applyAlignment="1" applyProtection="1">
      <alignment horizontal="center" vertical="center" shrinkToFit="1"/>
    </xf>
    <xf numFmtId="178" fontId="1" fillId="2" borderId="2" xfId="50" applyNumberFormat="1" applyFont="1" applyFill="1" applyBorder="1" applyAlignment="1" applyProtection="1">
      <alignment horizontal="center" vertical="center" wrapText="1"/>
    </xf>
    <xf numFmtId="9" fontId="1" fillId="2" borderId="4" xfId="50" applyNumberFormat="1" applyFont="1" applyFill="1" applyBorder="1" applyAlignment="1" applyProtection="1">
      <alignment horizontal="center" vertical="center" wrapText="1"/>
    </xf>
    <xf numFmtId="0" fontId="1" fillId="3" borderId="3" xfId="50" applyFont="1" applyFill="1" applyBorder="1" applyAlignment="1" applyProtection="1">
      <alignment horizontal="center" vertical="center" wrapText="1"/>
    </xf>
    <xf numFmtId="0" fontId="1" fillId="3" borderId="5" xfId="50" applyFont="1" applyFill="1" applyBorder="1" applyAlignment="1" applyProtection="1">
      <alignment horizontal="center" vertical="center" wrapText="1"/>
    </xf>
    <xf numFmtId="0" fontId="1" fillId="3" borderId="4" xfId="50" applyFont="1" applyFill="1" applyBorder="1" applyAlignment="1" applyProtection="1">
      <alignment horizontal="center" vertical="center" wrapText="1"/>
    </xf>
    <xf numFmtId="9" fontId="1" fillId="3" borderId="2" xfId="50" applyNumberFormat="1" applyFont="1" applyFill="1" applyBorder="1" applyAlignment="1" applyProtection="1">
      <alignment horizontal="center" vertical="center" wrapText="1"/>
    </xf>
    <xf numFmtId="0" fontId="1" fillId="2" borderId="3" xfId="50" applyFont="1" applyFill="1" applyBorder="1" applyAlignment="1" applyProtection="1">
      <alignment horizontal="center" vertical="center" wrapText="1"/>
    </xf>
    <xf numFmtId="0" fontId="1" fillId="2" borderId="5" xfId="50" applyFont="1" applyFill="1" applyBorder="1" applyAlignment="1" applyProtection="1">
      <alignment horizontal="center" vertical="center" wrapText="1"/>
    </xf>
    <xf numFmtId="0" fontId="1" fillId="2" borderId="4" xfId="50" applyFont="1" applyFill="1" applyBorder="1" applyAlignment="1" applyProtection="1">
      <alignment horizontal="center" vertical="center" wrapText="1"/>
    </xf>
    <xf numFmtId="9" fontId="1" fillId="2" borderId="2" xfId="50" applyNumberFormat="1" applyFont="1" applyFill="1" applyBorder="1" applyAlignment="1" applyProtection="1">
      <alignment horizontal="center" vertical="center" wrapText="1"/>
    </xf>
    <xf numFmtId="179" fontId="1" fillId="2" borderId="2" xfId="50" applyNumberFormat="1" applyFont="1" applyFill="1" applyBorder="1" applyAlignment="1" applyProtection="1">
      <alignment horizontal="center" vertical="center" wrapText="1"/>
    </xf>
    <xf numFmtId="177" fontId="1" fillId="2" borderId="2" xfId="50" applyNumberFormat="1" applyFont="1" applyFill="1" applyBorder="1" applyAlignment="1" applyProtection="1">
      <alignment horizontal="center" vertical="center" wrapText="1"/>
    </xf>
    <xf numFmtId="0" fontId="1" fillId="2" borderId="6" xfId="50" applyFont="1" applyFill="1" applyBorder="1" applyAlignment="1" applyProtection="1">
      <alignment horizontal="center" vertical="center" wrapText="1"/>
    </xf>
    <xf numFmtId="180" fontId="1" fillId="2" borderId="6" xfId="50" applyNumberFormat="1" applyFont="1" applyFill="1" applyBorder="1" applyAlignment="1" applyProtection="1">
      <alignment horizontal="center" vertical="center" shrinkToFit="1"/>
    </xf>
    <xf numFmtId="177" fontId="2" fillId="0" borderId="2" xfId="0" applyNumberFormat="1" applyFont="1" applyBorder="1" applyAlignment="1">
      <alignment horizontal="right" vertical="center"/>
    </xf>
    <xf numFmtId="181" fontId="3" fillId="0" borderId="2" xfId="0" applyNumberFormat="1" applyFont="1" applyFill="1" applyBorder="1">
      <alignment vertical="center"/>
    </xf>
    <xf numFmtId="181" fontId="3" fillId="0" borderId="2" xfId="0" applyNumberFormat="1" applyFont="1" applyFill="1" applyBorder="1" applyAlignment="1">
      <alignment horizontal="center" vertical="center"/>
    </xf>
    <xf numFmtId="9" fontId="1" fillId="2" borderId="2" xfId="50" applyNumberFormat="1" applyFont="1" applyFill="1" applyBorder="1" applyAlignment="1" applyProtection="1">
      <alignment horizontal="right" vertical="center" shrinkToFit="1"/>
    </xf>
    <xf numFmtId="176" fontId="1" fillId="2" borderId="2" xfId="19" applyNumberFormat="1" applyFont="1" applyFill="1" applyBorder="1" applyAlignment="1" applyProtection="1">
      <alignment horizontal="center" vertical="center" wrapText="1"/>
    </xf>
    <xf numFmtId="0" fontId="1" fillId="2" borderId="7" xfId="50" applyFont="1" applyFill="1" applyBorder="1" applyAlignment="1" applyProtection="1">
      <alignment horizontal="center" vertical="center" wrapText="1"/>
    </xf>
    <xf numFmtId="9" fontId="1" fillId="2" borderId="2" xfId="50" applyNumberFormat="1" applyFont="1" applyFill="1" applyBorder="1" applyAlignment="1" applyProtection="1">
      <alignment vertical="center" shrinkToFit="1"/>
    </xf>
    <xf numFmtId="0" fontId="1" fillId="2" borderId="8" xfId="50" applyFont="1" applyFill="1" applyBorder="1" applyAlignment="1" applyProtection="1">
      <alignment horizontal="center" vertical="center" wrapText="1"/>
    </xf>
    <xf numFmtId="180" fontId="3" fillId="0" borderId="2" xfId="0" applyNumberFormat="1" applyFont="1" applyFill="1" applyBorder="1" applyAlignment="1">
      <alignment horizontal="center" vertical="center"/>
    </xf>
    <xf numFmtId="177" fontId="0" fillId="0" borderId="2" xfId="50" applyNumberFormat="1" applyFont="1" applyBorder="1" applyAlignment="1" applyProtection="1">
      <alignment horizontal="right" vertical="center" wrapText="1"/>
    </xf>
    <xf numFmtId="9" fontId="1" fillId="2" borderId="2" xfId="50" applyNumberFormat="1" applyFont="1" applyFill="1" applyBorder="1" applyAlignment="1" applyProtection="1">
      <alignment horizontal="left" vertical="center" wrapText="1" shrinkToFit="1"/>
    </xf>
    <xf numFmtId="178" fontId="1" fillId="2" borderId="2" xfId="50" applyNumberFormat="1" applyFont="1" applyFill="1" applyBorder="1" applyAlignment="1" applyProtection="1">
      <alignment horizontal="right" vertical="center" shrinkToFit="1"/>
    </xf>
    <xf numFmtId="180" fontId="1" fillId="2" borderId="2" xfId="50" applyNumberFormat="1" applyFont="1" applyFill="1" applyBorder="1" applyAlignment="1" applyProtection="1">
      <alignment horizontal="center" vertical="center" shrinkToFit="1"/>
    </xf>
    <xf numFmtId="181" fontId="1" fillId="2" borderId="2" xfId="4" applyNumberFormat="1" applyFont="1" applyFill="1" applyBorder="1" applyAlignment="1" applyProtection="1">
      <alignment horizontal="center" vertical="center" wrapText="1"/>
    </xf>
    <xf numFmtId="9" fontId="1" fillId="2" borderId="2" xfId="50" applyNumberFormat="1" applyFont="1" applyFill="1" applyBorder="1" applyAlignment="1" applyProtection="1">
      <alignment vertical="center" wrapText="1" shrinkToFit="1"/>
    </xf>
    <xf numFmtId="0" fontId="4" fillId="2" borderId="2" xfId="50" applyFont="1" applyFill="1" applyBorder="1" applyAlignment="1" applyProtection="1">
      <alignment horizontal="center" vertical="center" wrapText="1"/>
    </xf>
    <xf numFmtId="180" fontId="4" fillId="2" borderId="2" xfId="50" applyNumberFormat="1" applyFont="1" applyFill="1" applyBorder="1" applyAlignment="1" applyProtection="1">
      <alignment horizontal="center" vertical="center" shrinkToFit="1"/>
    </xf>
    <xf numFmtId="177" fontId="4" fillId="2" borderId="2" xfId="50" applyNumberFormat="1" applyFont="1" applyFill="1" applyBorder="1" applyAlignment="1" applyProtection="1">
      <alignment horizontal="right" vertical="center" wrapText="1"/>
    </xf>
    <xf numFmtId="181" fontId="4" fillId="2" borderId="2" xfId="4" applyNumberFormat="1" applyFont="1" applyFill="1" applyBorder="1" applyAlignment="1" applyProtection="1">
      <alignment horizontal="center" vertical="center" wrapText="1"/>
    </xf>
    <xf numFmtId="181" fontId="4" fillId="0" borderId="2" xfId="0" applyNumberFormat="1" applyFont="1" applyFill="1" applyBorder="1" applyAlignment="1">
      <alignment horizontal="center" vertical="center"/>
    </xf>
    <xf numFmtId="176" fontId="4" fillId="2" borderId="2" xfId="19" applyNumberFormat="1" applyFont="1" applyFill="1" applyBorder="1" applyAlignment="1" applyProtection="1">
      <alignment horizontal="center" vertical="center" wrapText="1"/>
    </xf>
    <xf numFmtId="177" fontId="4" fillId="2" borderId="2" xfId="50" applyNumberFormat="1" applyFont="1" applyFill="1" applyBorder="1" applyAlignment="1" applyProtection="1">
      <alignment horizontal="center" vertical="center" wrapText="1"/>
    </xf>
    <xf numFmtId="178" fontId="4" fillId="2" borderId="2" xfId="50" applyNumberFormat="1" applyFont="1" applyFill="1" applyBorder="1" applyAlignment="1" applyProtection="1">
      <alignment horizontal="center" vertical="center" wrapText="1" shrinkToFit="1"/>
    </xf>
    <xf numFmtId="49" fontId="4" fillId="2" borderId="2" xfId="50" applyNumberFormat="1" applyFont="1" applyFill="1" applyBorder="1" applyAlignment="1" applyProtection="1">
      <alignment horizontal="center" vertical="center" wrapText="1" shrinkToFit="1"/>
    </xf>
    <xf numFmtId="9" fontId="4" fillId="2" borderId="2" xfId="50" applyNumberFormat="1" applyFont="1" applyFill="1" applyBorder="1" applyAlignment="1" applyProtection="1">
      <alignment vertical="center" wrapText="1" shrinkToFit="1"/>
    </xf>
    <xf numFmtId="9" fontId="4" fillId="2" borderId="2" xfId="19" applyFont="1" applyFill="1" applyBorder="1" applyAlignment="1" applyProtection="1">
      <alignment horizontal="center" vertical="center" wrapText="1"/>
    </xf>
    <xf numFmtId="9" fontId="4" fillId="2" borderId="2" xfId="50" applyNumberFormat="1" applyFont="1" applyFill="1" applyBorder="1" applyAlignment="1" applyProtection="1">
      <alignment vertical="center" shrinkToFit="1"/>
    </xf>
    <xf numFmtId="178" fontId="1" fillId="2" borderId="2" xfId="50" applyNumberFormat="1" applyFont="1" applyFill="1" applyBorder="1" applyAlignment="1" applyProtection="1">
      <alignment horizontal="center" vertical="center" wrapText="1" shrinkToFit="1"/>
    </xf>
    <xf numFmtId="49" fontId="1" fillId="2" borderId="2" xfId="50" applyNumberFormat="1" applyFont="1" applyFill="1" applyBorder="1" applyAlignment="1" applyProtection="1">
      <alignment horizontal="center" vertical="center" wrapText="1" shrinkToFit="1"/>
    </xf>
    <xf numFmtId="9" fontId="1" fillId="2" borderId="2" xfId="19" applyFont="1" applyFill="1" applyBorder="1" applyAlignment="1" applyProtection="1">
      <alignment horizontal="center" vertical="center" wrapText="1"/>
    </xf>
    <xf numFmtId="177" fontId="1" fillId="2" borderId="2" xfId="50" applyNumberFormat="1" applyFont="1" applyFill="1" applyBorder="1" applyAlignment="1" applyProtection="1">
      <alignment horizontal="center" vertical="center" shrinkToFit="1"/>
    </xf>
    <xf numFmtId="181" fontId="1" fillId="2" borderId="2" xfId="50" applyNumberFormat="1" applyFont="1" applyFill="1" applyBorder="1" applyAlignment="1" applyProtection="1">
      <alignment horizontal="center" vertical="center" shrinkToFit="1"/>
    </xf>
    <xf numFmtId="182" fontId="1" fillId="2" borderId="3" xfId="50" applyNumberFormat="1" applyFont="1" applyFill="1" applyBorder="1" applyAlignment="1" applyProtection="1">
      <alignment horizontal="center" vertical="center" shrinkToFit="1"/>
    </xf>
    <xf numFmtId="182" fontId="1" fillId="2" borderId="5" xfId="50" applyNumberFormat="1" applyFont="1" applyFill="1" applyBorder="1" applyAlignment="1" applyProtection="1">
      <alignment horizontal="center" vertical="center" shrinkToFit="1"/>
    </xf>
    <xf numFmtId="0" fontId="1" fillId="2" borderId="9" xfId="50" applyFont="1" applyFill="1" applyBorder="1" applyAlignment="1" applyProtection="1">
      <alignment horizontal="center" vertical="center" wrapText="1"/>
    </xf>
    <xf numFmtId="0" fontId="1" fillId="2" borderId="10" xfId="50" applyFont="1" applyFill="1" applyBorder="1" applyAlignment="1" applyProtection="1">
      <alignment horizontal="center" vertical="center" wrapText="1"/>
    </xf>
    <xf numFmtId="0" fontId="1" fillId="2" borderId="5" xfId="50" applyFont="1" applyFill="1" applyBorder="1" applyAlignment="1" applyProtection="1">
      <alignment horizontal="center" vertical="center" shrinkToFit="1"/>
    </xf>
    <xf numFmtId="0" fontId="1" fillId="2" borderId="4" xfId="50" applyFont="1" applyFill="1" applyBorder="1" applyAlignment="1" applyProtection="1">
      <alignment horizontal="center" vertical="center" shrinkToFit="1"/>
    </xf>
    <xf numFmtId="0" fontId="1" fillId="2" borderId="2" xfId="50" applyFont="1" applyFill="1" applyBorder="1" applyAlignment="1" applyProtection="1">
      <alignment horizontal="center" vertical="center"/>
    </xf>
    <xf numFmtId="0" fontId="1" fillId="2" borderId="2" xfId="50" applyNumberFormat="1" applyFont="1" applyFill="1" applyBorder="1" applyAlignment="1" applyProtection="1">
      <alignment horizontal="center" vertical="center" shrinkToFit="1"/>
    </xf>
    <xf numFmtId="0" fontId="1" fillId="3" borderId="2" xfId="50" applyFont="1" applyFill="1" applyBorder="1" applyAlignment="1" applyProtection="1">
      <alignment horizontal="center" vertical="center" wrapText="1"/>
    </xf>
    <xf numFmtId="178" fontId="1" fillId="3" borderId="3" xfId="50" applyNumberFormat="1" applyFont="1" applyFill="1" applyBorder="1" applyAlignment="1" applyProtection="1">
      <alignment horizontal="center" vertical="center" wrapText="1"/>
    </xf>
    <xf numFmtId="178" fontId="1" fillId="2" borderId="3" xfId="50" applyNumberFormat="1" applyFont="1" applyFill="1" applyBorder="1" applyAlignment="1" applyProtection="1">
      <alignment vertical="center" wrapText="1"/>
    </xf>
    <xf numFmtId="178" fontId="1" fillId="2" borderId="2" xfId="50" applyNumberFormat="1" applyFont="1" applyFill="1" applyBorder="1" applyAlignment="1" applyProtection="1">
      <alignment horizontal="center" vertical="center" shrinkToFit="1"/>
    </xf>
    <xf numFmtId="178" fontId="1" fillId="2" borderId="2" xfId="50" applyNumberFormat="1" applyFont="1" applyFill="1" applyBorder="1" applyAlignment="1" applyProtection="1">
      <alignment horizontal="left" vertical="center" wrapText="1" shrinkToFit="1"/>
    </xf>
    <xf numFmtId="0" fontId="1" fillId="2" borderId="6" xfId="50" applyFont="1" applyFill="1" applyBorder="1" applyAlignment="1" applyProtection="1">
      <alignment horizontal="center" vertical="center"/>
    </xf>
    <xf numFmtId="178" fontId="1" fillId="2" borderId="6" xfId="50" applyNumberFormat="1" applyFont="1" applyFill="1" applyBorder="1" applyAlignment="1" applyProtection="1">
      <alignment horizontal="center" vertical="center" shrinkToFit="1"/>
    </xf>
    <xf numFmtId="178" fontId="1" fillId="2" borderId="6" xfId="50" applyNumberFormat="1" applyFont="1" applyFill="1" applyBorder="1" applyAlignment="1" applyProtection="1">
      <alignment horizontal="center" vertical="center" wrapText="1"/>
    </xf>
    <xf numFmtId="0" fontId="1" fillId="2" borderId="7" xfId="50" applyFont="1" applyFill="1" applyBorder="1" applyAlignment="1" applyProtection="1">
      <alignment horizontal="center" vertical="center"/>
    </xf>
    <xf numFmtId="178" fontId="1" fillId="2" borderId="7" xfId="50" applyNumberFormat="1" applyFont="1" applyFill="1" applyBorder="1" applyAlignment="1" applyProtection="1">
      <alignment horizontal="center" vertical="center" shrinkToFit="1"/>
    </xf>
    <xf numFmtId="178" fontId="1" fillId="2" borderId="7" xfId="50" applyNumberFormat="1" applyFont="1" applyFill="1" applyBorder="1" applyAlignment="1" applyProtection="1">
      <alignment horizontal="center" vertical="center" wrapText="1"/>
    </xf>
    <xf numFmtId="178" fontId="1" fillId="2" borderId="8" xfId="50" applyNumberFormat="1" applyFont="1" applyFill="1" applyBorder="1" applyAlignment="1" applyProtection="1">
      <alignment horizontal="center" vertical="center" shrinkToFit="1"/>
    </xf>
    <xf numFmtId="178" fontId="1" fillId="2" borderId="8" xfId="50" applyNumberFormat="1" applyFont="1" applyFill="1" applyBorder="1" applyAlignment="1" applyProtection="1">
      <alignment horizontal="center" vertical="center" wrapText="1"/>
    </xf>
    <xf numFmtId="183" fontId="1" fillId="2" borderId="6" xfId="50" applyNumberFormat="1" applyFont="1" applyFill="1" applyBorder="1" applyAlignment="1" applyProtection="1">
      <alignment horizontal="center" vertical="center" shrinkToFit="1"/>
    </xf>
    <xf numFmtId="0" fontId="1" fillId="2" borderId="8" xfId="50" applyFont="1" applyFill="1" applyBorder="1" applyAlignment="1" applyProtection="1">
      <alignment horizontal="center" vertical="center"/>
    </xf>
    <xf numFmtId="183" fontId="1" fillId="2" borderId="8" xfId="50" applyNumberFormat="1" applyFont="1" applyFill="1" applyBorder="1" applyAlignment="1" applyProtection="1">
      <alignment horizontal="center" vertical="center" shrinkToFit="1"/>
    </xf>
    <xf numFmtId="183" fontId="1" fillId="2" borderId="7" xfId="50" applyNumberFormat="1" applyFont="1" applyFill="1" applyBorder="1" applyAlignment="1" applyProtection="1">
      <alignment horizontal="center" vertical="center" shrinkToFit="1"/>
    </xf>
    <xf numFmtId="0" fontId="0" fillId="0" borderId="2" xfId="0" applyBorder="1">
      <alignment vertical="center"/>
    </xf>
    <xf numFmtId="10" fontId="1" fillId="0" borderId="2" xfId="0" applyNumberFormat="1" applyFont="1" applyBorder="1">
      <alignment vertical="center"/>
    </xf>
    <xf numFmtId="178" fontId="4" fillId="2" borderId="2" xfId="50" applyNumberFormat="1" applyFont="1" applyFill="1" applyBorder="1" applyAlignment="1" applyProtection="1">
      <alignment horizontal="right" vertical="center" shrinkToFit="1"/>
    </xf>
    <xf numFmtId="178" fontId="4" fillId="2" borderId="2" xfId="50" applyNumberFormat="1" applyFont="1" applyFill="1" applyBorder="1" applyAlignment="1" applyProtection="1">
      <alignment horizontal="center" vertical="center" wrapText="1"/>
    </xf>
    <xf numFmtId="10" fontId="4" fillId="0" borderId="2" xfId="0" applyNumberFormat="1" applyFont="1" applyBorder="1">
      <alignment vertical="center"/>
    </xf>
    <xf numFmtId="0" fontId="1" fillId="2" borderId="11" xfId="50" applyFont="1" applyFill="1" applyBorder="1" applyAlignment="1" applyProtection="1">
      <alignment horizontal="center" vertical="center" wrapText="1"/>
    </xf>
    <xf numFmtId="0" fontId="1" fillId="2" borderId="12" xfId="50" applyFont="1" applyFill="1" applyBorder="1" applyAlignment="1" applyProtection="1">
      <alignment horizontal="center" vertical="center" wrapText="1"/>
    </xf>
    <xf numFmtId="178" fontId="1" fillId="2" borderId="3" xfId="50" applyNumberFormat="1" applyFont="1" applyFill="1" applyBorder="1" applyAlignment="1" applyProtection="1">
      <alignment horizontal="center" vertical="center" shrinkToFit="1"/>
    </xf>
    <xf numFmtId="178" fontId="1" fillId="2" borderId="5" xfId="50" applyNumberFormat="1" applyFont="1" applyFill="1" applyBorder="1" applyAlignment="1" applyProtection="1">
      <alignment horizontal="center" vertical="center" shrinkToFit="1"/>
    </xf>
    <xf numFmtId="0" fontId="1" fillId="2" borderId="1" xfId="50" applyFont="1" applyFill="1" applyBorder="1" applyAlignment="1" applyProtection="1">
      <alignment horizontal="center" vertical="center" wrapText="1"/>
    </xf>
    <xf numFmtId="0" fontId="1" fillId="2" borderId="13" xfId="50" applyFont="1" applyFill="1" applyBorder="1" applyAlignment="1" applyProtection="1">
      <alignment horizontal="center" vertical="center" wrapText="1"/>
    </xf>
    <xf numFmtId="0" fontId="1" fillId="2" borderId="0" xfId="50" applyFont="1" applyFill="1" applyBorder="1" applyAlignment="1" applyProtection="1">
      <alignment horizontal="center" vertical="center"/>
    </xf>
    <xf numFmtId="49" fontId="1" fillId="2" borderId="2" xfId="50" applyNumberFormat="1" applyFont="1" applyFill="1" applyBorder="1" applyAlignment="1">
      <alignment horizontal="center" vertical="center"/>
      <protection locked="0"/>
    </xf>
    <xf numFmtId="178" fontId="1" fillId="3" borderId="5" xfId="50" applyNumberFormat="1" applyFont="1" applyFill="1" applyBorder="1" applyAlignment="1" applyProtection="1">
      <alignment horizontal="center" vertical="center" wrapText="1"/>
    </xf>
    <xf numFmtId="178" fontId="1" fillId="2" borderId="5" xfId="50" applyNumberFormat="1" applyFont="1" applyFill="1" applyBorder="1" applyAlignment="1" applyProtection="1">
      <alignment vertical="center" wrapText="1"/>
    </xf>
    <xf numFmtId="177" fontId="1" fillId="2" borderId="6" xfId="50" applyNumberFormat="1" applyFont="1" applyFill="1" applyBorder="1" applyAlignment="1" applyProtection="1">
      <alignment horizontal="center" vertical="center" wrapText="1" shrinkToFit="1"/>
    </xf>
    <xf numFmtId="178" fontId="1" fillId="2" borderId="6" xfId="50" applyNumberFormat="1" applyFont="1" applyFill="1" applyBorder="1" applyAlignment="1" applyProtection="1">
      <alignment horizontal="center" vertical="center"/>
    </xf>
    <xf numFmtId="177" fontId="1" fillId="2" borderId="7" xfId="50" applyNumberFormat="1" applyFont="1" applyFill="1" applyBorder="1" applyAlignment="1" applyProtection="1">
      <alignment horizontal="center" vertical="center" wrapText="1" shrinkToFit="1"/>
    </xf>
    <xf numFmtId="177" fontId="1" fillId="2" borderId="8" xfId="50" applyNumberFormat="1" applyFont="1" applyFill="1" applyBorder="1" applyAlignment="1" applyProtection="1">
      <alignment horizontal="center" vertical="center" wrapText="1" shrinkToFit="1"/>
    </xf>
    <xf numFmtId="177" fontId="1" fillId="2" borderId="6" xfId="50" applyNumberFormat="1" applyFont="1" applyFill="1" applyBorder="1" applyAlignment="1" applyProtection="1">
      <alignment horizontal="center" vertical="center" shrinkToFit="1"/>
    </xf>
    <xf numFmtId="177" fontId="1" fillId="2" borderId="8" xfId="50" applyNumberFormat="1" applyFont="1" applyFill="1" applyBorder="1" applyAlignment="1" applyProtection="1">
      <alignment horizontal="center" vertical="center" shrinkToFit="1"/>
    </xf>
    <xf numFmtId="178" fontId="1" fillId="2" borderId="2" xfId="50" applyNumberFormat="1" applyFont="1" applyFill="1" applyBorder="1" applyAlignment="1" applyProtection="1">
      <alignment horizontal="left" vertical="center" wrapText="1"/>
    </xf>
    <xf numFmtId="177" fontId="1" fillId="2" borderId="2" xfId="0" applyNumberFormat="1" applyFont="1" applyFill="1" applyBorder="1">
      <alignment vertical="center"/>
    </xf>
    <xf numFmtId="181" fontId="1" fillId="2" borderId="2" xfId="50" applyNumberFormat="1" applyFont="1" applyFill="1" applyBorder="1" applyAlignment="1" applyProtection="1">
      <alignment horizontal="center" vertical="center"/>
    </xf>
    <xf numFmtId="178" fontId="4" fillId="2" borderId="2" xfId="50" applyNumberFormat="1" applyFont="1" applyFill="1" applyBorder="1" applyAlignment="1" applyProtection="1">
      <alignment horizontal="left" vertical="center" wrapText="1"/>
    </xf>
    <xf numFmtId="177" fontId="4" fillId="2" borderId="2" xfId="0" applyNumberFormat="1" applyFont="1" applyFill="1" applyBorder="1">
      <alignment vertical="center"/>
    </xf>
    <xf numFmtId="181" fontId="4" fillId="2" borderId="2" xfId="50" applyNumberFormat="1" applyFont="1" applyFill="1" applyBorder="1" applyAlignment="1" applyProtection="1">
      <alignment horizontal="center" vertical="center"/>
    </xf>
    <xf numFmtId="177" fontId="1" fillId="2" borderId="2" xfId="50" applyNumberFormat="1" applyFont="1" applyFill="1" applyBorder="1" applyAlignment="1" applyProtection="1">
      <alignment horizontal="right" vertical="center" shrinkToFit="1"/>
    </xf>
    <xf numFmtId="181" fontId="1" fillId="2" borderId="2" xfId="50" applyNumberFormat="1" applyFont="1" applyFill="1" applyBorder="1" applyAlignment="1" applyProtection="1">
      <alignment horizontal="right" vertical="center"/>
    </xf>
    <xf numFmtId="178" fontId="1" fillId="2" borderId="4" xfId="50" applyNumberFormat="1" applyFont="1" applyFill="1" applyBorder="1" applyAlignment="1" applyProtection="1">
      <alignment horizontal="center" vertical="center" shrinkToFit="1"/>
    </xf>
    <xf numFmtId="0" fontId="1" fillId="4" borderId="2" xfId="50" applyFont="1" applyFill="1" applyBorder="1" applyAlignment="1" applyProtection="1">
      <alignment horizontal="center" vertical="center" wrapText="1"/>
    </xf>
    <xf numFmtId="180" fontId="5" fillId="4" borderId="2" xfId="50" applyNumberFormat="1" applyFont="1" applyFill="1" applyBorder="1" applyAlignment="1" applyProtection="1">
      <alignment horizontal="center" vertical="center" shrinkToFit="1"/>
    </xf>
    <xf numFmtId="177" fontId="6" fillId="4" borderId="2" xfId="50" applyNumberFormat="1" applyFont="1" applyFill="1" applyBorder="1" applyAlignment="1" applyProtection="1">
      <alignment horizontal="right" vertical="center" wrapText="1"/>
    </xf>
    <xf numFmtId="181" fontId="1" fillId="4" borderId="2" xfId="4" applyNumberFormat="1" applyFont="1" applyFill="1" applyBorder="1" applyAlignment="1" applyProtection="1">
      <alignment horizontal="center" vertical="center" wrapText="1"/>
    </xf>
    <xf numFmtId="178" fontId="1" fillId="4" borderId="2" xfId="50" applyNumberFormat="1" applyFont="1" applyFill="1" applyBorder="1" applyAlignment="1" applyProtection="1">
      <alignment horizontal="center" vertical="center" wrapText="1" shrinkToFit="1"/>
    </xf>
    <xf numFmtId="49" fontId="1" fillId="4" borderId="2" xfId="50" applyNumberFormat="1" applyFont="1" applyFill="1" applyBorder="1" applyAlignment="1" applyProtection="1">
      <alignment horizontal="center" vertical="center" wrapText="1" shrinkToFit="1"/>
    </xf>
    <xf numFmtId="9" fontId="1" fillId="4" borderId="2" xfId="50" applyNumberFormat="1" applyFont="1" applyFill="1" applyBorder="1" applyAlignment="1" applyProtection="1">
      <alignment vertical="center" shrinkToFit="1"/>
    </xf>
    <xf numFmtId="9" fontId="1" fillId="4" borderId="2" xfId="19" applyFont="1" applyFill="1" applyBorder="1" applyAlignment="1" applyProtection="1">
      <alignment horizontal="center" vertical="center" wrapText="1"/>
    </xf>
    <xf numFmtId="178" fontId="1" fillId="4" borderId="2" xfId="50" applyNumberFormat="1" applyFont="1" applyFill="1" applyBorder="1" applyAlignment="1" applyProtection="1">
      <alignment horizontal="right" vertical="center" shrinkToFit="1"/>
    </xf>
    <xf numFmtId="178" fontId="1" fillId="4" borderId="2" xfId="50" applyNumberFormat="1" applyFont="1" applyFill="1" applyBorder="1" applyAlignment="1" applyProtection="1">
      <alignment horizontal="center" vertical="center" wrapText="1"/>
    </xf>
    <xf numFmtId="10" fontId="1" fillId="4" borderId="2" xfId="0" applyNumberFormat="1" applyFont="1" applyFill="1" applyBorder="1">
      <alignment vertical="center"/>
    </xf>
    <xf numFmtId="178" fontId="1" fillId="4" borderId="2" xfId="50" applyNumberFormat="1" applyFont="1" applyFill="1" applyBorder="1" applyAlignment="1" applyProtection="1">
      <alignment horizontal="left" vertical="center" wrapText="1"/>
    </xf>
    <xf numFmtId="177" fontId="1" fillId="4" borderId="2" xfId="0" applyNumberFormat="1" applyFont="1" applyFill="1" applyBorder="1">
      <alignment vertical="center"/>
    </xf>
    <xf numFmtId="181" fontId="1" fillId="4" borderId="2" xfId="50" applyNumberFormat="1" applyFont="1" applyFill="1" applyBorder="1" applyAlignment="1" applyProtection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647700</xdr:colOff>
      <xdr:row>16</xdr:row>
      <xdr:rowOff>360045</xdr:rowOff>
    </xdr:from>
    <xdr:to>
      <xdr:col>10</xdr:col>
      <xdr:colOff>681990</xdr:colOff>
      <xdr:row>20</xdr:row>
      <xdr:rowOff>30480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748270" y="6273165"/>
          <a:ext cx="3293110" cy="11487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26417;&#25935;\Desktop\&#28779;&#36710;&#31449;&#21313;&#26465;&#36335;&#20184;&#27454;\9245-&#25903;&#20184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第4次"/>
      <sheetName val="第5次"/>
    </sheetNames>
    <sheetDataSet>
      <sheetData sheetId="0"/>
      <sheetData sheetId="1">
        <row r="16">
          <cell r="C16">
            <v>643108.23</v>
          </cell>
        </row>
        <row r="16">
          <cell r="I16">
            <v>32155.4115</v>
          </cell>
        </row>
        <row r="16">
          <cell r="K16">
            <v>13527.103109367</v>
          </cell>
        </row>
        <row r="16">
          <cell r="N16">
            <v>100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topLeftCell="A5" workbookViewId="0">
      <selection activeCell="A5" sqref="$A1:$XFD1048576"/>
    </sheetView>
  </sheetViews>
  <sheetFormatPr defaultColWidth="9" defaultRowHeight="13.5"/>
  <cols>
    <col min="1" max="1" width="3.25" customWidth="1"/>
    <col min="2" max="2" width="15.8833333333333" customWidth="1"/>
    <col min="3" max="3" width="20.7833333333333" style="1" customWidth="1"/>
    <col min="4" max="4" width="15.3833333333333" customWidth="1"/>
    <col min="5" max="5" width="18.75" customWidth="1"/>
    <col min="6" max="6" width="19.1333333333333" customWidth="1"/>
    <col min="7" max="7" width="17.5" customWidth="1"/>
    <col min="8" max="8" width="4.88333333333333" customWidth="1"/>
    <col min="9" max="9" width="10.3833333333333" customWidth="1"/>
    <col min="10" max="10" width="10" customWidth="1"/>
    <col min="11" max="11" width="9.38333333333333" customWidth="1"/>
    <col min="12" max="12" width="9.63333333333333" customWidth="1"/>
    <col min="13" max="13" width="16.1333333333333" customWidth="1"/>
    <col min="14" max="14" width="10.1333333333333" customWidth="1"/>
    <col min="15" max="15" width="9.13333333333333" customWidth="1"/>
    <col min="16" max="16" width="34.6333333333333" customWidth="1"/>
    <col min="17" max="17" width="14.75" customWidth="1"/>
    <col min="18" max="18" width="14.5" customWidth="1"/>
    <col min="19" max="19" width="15.5" style="1" customWidth="1"/>
    <col min="20" max="20" width="15.5" customWidth="1"/>
  </cols>
  <sheetData>
    <row r="1" ht="29.1" customHeight="1" spans="1:2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88"/>
    </row>
    <row r="2" ht="29.1" customHeight="1" spans="1:20">
      <c r="A2" s="3" t="s">
        <v>1</v>
      </c>
      <c r="B2" s="3"/>
      <c r="C2" s="4" t="s">
        <v>2</v>
      </c>
      <c r="D2" s="4"/>
      <c r="E2" s="4"/>
      <c r="F2" s="4"/>
      <c r="G2" s="4"/>
      <c r="H2" s="5" t="s">
        <v>3</v>
      </c>
      <c r="I2" s="56"/>
      <c r="J2" s="56" t="s">
        <v>4</v>
      </c>
      <c r="K2" s="56"/>
      <c r="L2" s="56"/>
      <c r="M2" s="57"/>
      <c r="N2" s="58" t="s">
        <v>5</v>
      </c>
      <c r="O2" s="58"/>
      <c r="P2" s="59">
        <v>9245</v>
      </c>
      <c r="Q2" s="63" t="s">
        <v>6</v>
      </c>
      <c r="R2" s="63"/>
      <c r="S2" s="89"/>
      <c r="T2" s="89"/>
    </row>
    <row r="3" ht="29.1" customHeight="1" spans="1:20">
      <c r="A3" s="3" t="s">
        <v>7</v>
      </c>
      <c r="B3" s="3"/>
      <c r="C3" s="6">
        <v>4896959.81</v>
      </c>
      <c r="D3" s="6"/>
      <c r="E3" s="6"/>
      <c r="F3" s="6" t="s">
        <v>8</v>
      </c>
      <c r="G3" s="7" t="s">
        <v>9</v>
      </c>
      <c r="H3" s="3" t="s">
        <v>10</v>
      </c>
      <c r="I3" s="3"/>
      <c r="J3" s="3" t="s">
        <v>11</v>
      </c>
      <c r="K3" s="3"/>
      <c r="L3" s="3"/>
      <c r="M3" s="3"/>
      <c r="N3" s="3" t="s">
        <v>12</v>
      </c>
      <c r="O3" s="3"/>
      <c r="P3" s="3" t="s">
        <v>13</v>
      </c>
      <c r="Q3" s="12" t="s">
        <v>14</v>
      </c>
      <c r="R3" s="13"/>
      <c r="S3" s="13" t="s">
        <v>15</v>
      </c>
      <c r="T3" s="14"/>
    </row>
    <row r="4" ht="29.1" customHeight="1" spans="1:20">
      <c r="A4" s="3" t="s">
        <v>16</v>
      </c>
      <c r="B4" s="3"/>
      <c r="C4" s="6">
        <v>4770485.68</v>
      </c>
      <c r="D4" s="6"/>
      <c r="E4" s="6"/>
      <c r="F4" s="6" t="s">
        <v>17</v>
      </c>
      <c r="G4" s="7"/>
      <c r="H4" s="3" t="s">
        <v>18</v>
      </c>
      <c r="I4" s="3"/>
      <c r="J4" s="3" t="s">
        <v>19</v>
      </c>
      <c r="K4" s="3"/>
      <c r="L4" s="3"/>
      <c r="M4" s="3"/>
      <c r="N4" s="3" t="s">
        <v>20</v>
      </c>
      <c r="O4" s="3"/>
      <c r="P4" s="6" t="s">
        <v>21</v>
      </c>
      <c r="Q4" s="6" t="s">
        <v>22</v>
      </c>
      <c r="R4" s="6" t="s">
        <v>23</v>
      </c>
      <c r="S4" s="17" t="s">
        <v>24</v>
      </c>
      <c r="T4" s="6" t="s">
        <v>23</v>
      </c>
    </row>
    <row r="5" ht="29.1" customHeight="1" spans="1:20">
      <c r="A5" s="3" t="s">
        <v>25</v>
      </c>
      <c r="B5" s="8" t="s">
        <v>26</v>
      </c>
      <c r="C5" s="9"/>
      <c r="D5" s="9"/>
      <c r="E5" s="9"/>
      <c r="F5" s="10"/>
      <c r="G5" s="11" t="s">
        <v>27</v>
      </c>
      <c r="H5" s="8" t="s">
        <v>26</v>
      </c>
      <c r="I5" s="9"/>
      <c r="J5" s="10"/>
      <c r="K5" s="60" t="s">
        <v>28</v>
      </c>
      <c r="L5" s="8" t="s">
        <v>29</v>
      </c>
      <c r="M5" s="10"/>
      <c r="N5" s="8" t="s">
        <v>30</v>
      </c>
      <c r="O5" s="10"/>
      <c r="P5" s="61" t="s">
        <v>31</v>
      </c>
      <c r="Q5" s="90"/>
      <c r="R5" s="90"/>
      <c r="S5" s="17" t="s">
        <v>32</v>
      </c>
      <c r="T5" s="58" t="s">
        <v>33</v>
      </c>
    </row>
    <row r="6" ht="29.1" customHeight="1" spans="1:20">
      <c r="A6" s="3"/>
      <c r="B6" s="12" t="s">
        <v>34</v>
      </c>
      <c r="C6" s="13"/>
      <c r="D6" s="13"/>
      <c r="E6" s="13"/>
      <c r="F6" s="14"/>
      <c r="G6" s="15"/>
      <c r="H6" s="12" t="s">
        <v>35</v>
      </c>
      <c r="I6" s="13"/>
      <c r="J6" s="14"/>
      <c r="K6" s="3" t="s">
        <v>36</v>
      </c>
      <c r="L6" s="12" t="s">
        <v>37</v>
      </c>
      <c r="M6" s="14"/>
      <c r="N6" s="12" t="s">
        <v>38</v>
      </c>
      <c r="O6" s="14"/>
      <c r="P6" s="62" t="s">
        <v>39</v>
      </c>
      <c r="Q6" s="91"/>
      <c r="R6" s="91"/>
      <c r="S6" s="17"/>
      <c r="T6" s="58"/>
    </row>
    <row r="7" ht="29.1" customHeight="1" spans="1:20">
      <c r="A7" s="3"/>
      <c r="B7" s="16" t="s">
        <v>40</v>
      </c>
      <c r="C7" s="17" t="s">
        <v>41</v>
      </c>
      <c r="D7" s="3" t="s">
        <v>42</v>
      </c>
      <c r="E7" s="6" t="s">
        <v>43</v>
      </c>
      <c r="F7" s="6" t="s">
        <v>44</v>
      </c>
      <c r="G7" s="15" t="s">
        <v>45</v>
      </c>
      <c r="H7" s="3" t="s">
        <v>46</v>
      </c>
      <c r="I7" s="6" t="s">
        <v>47</v>
      </c>
      <c r="J7" s="6" t="s">
        <v>48</v>
      </c>
      <c r="K7" s="63" t="s">
        <v>47</v>
      </c>
      <c r="L7" s="6" t="s">
        <v>47</v>
      </c>
      <c r="M7" s="3" t="s">
        <v>48</v>
      </c>
      <c r="N7" s="3" t="s">
        <v>47</v>
      </c>
      <c r="O7" s="3" t="s">
        <v>48</v>
      </c>
      <c r="P7" s="6" t="s">
        <v>49</v>
      </c>
      <c r="Q7" s="6" t="s">
        <v>50</v>
      </c>
      <c r="R7" s="6" t="s">
        <v>51</v>
      </c>
      <c r="S7" s="17"/>
      <c r="T7" s="58"/>
    </row>
    <row r="8" ht="29.1" customHeight="1" spans="1:20">
      <c r="A8" s="18">
        <v>1</v>
      </c>
      <c r="B8" s="19" t="s">
        <v>52</v>
      </c>
      <c r="C8" s="20">
        <v>132437.28</v>
      </c>
      <c r="D8" s="21"/>
      <c r="E8" s="22" t="s">
        <v>53</v>
      </c>
      <c r="F8" s="22" t="s">
        <v>54</v>
      </c>
      <c r="G8" s="23"/>
      <c r="H8" s="24">
        <v>0.05</v>
      </c>
      <c r="I8" s="31">
        <f>C8*H8</f>
        <v>6621.864</v>
      </c>
      <c r="J8" s="64"/>
      <c r="K8" s="65">
        <v>35220.9</v>
      </c>
      <c r="L8" s="66"/>
      <c r="M8" s="67"/>
      <c r="N8" s="66"/>
      <c r="O8" s="67"/>
      <c r="P8" s="67" t="s">
        <v>55</v>
      </c>
      <c r="Q8" s="67"/>
      <c r="R8" s="67"/>
      <c r="S8" s="92">
        <f>C8+C9+C10-I8-I9-I10-K8-L8-N8</f>
        <v>1040251.0815</v>
      </c>
      <c r="T8" s="93">
        <f>C8+C9+C10-I8-I9-I10-K8-L8-N8-S8</f>
        <v>0</v>
      </c>
    </row>
    <row r="9" ht="29.1" customHeight="1" spans="1:20">
      <c r="A9" s="25"/>
      <c r="B9" s="19" t="s">
        <v>52</v>
      </c>
      <c r="C9" s="20">
        <v>230247.2</v>
      </c>
      <c r="D9" s="21"/>
      <c r="E9" s="22" t="s">
        <v>53</v>
      </c>
      <c r="F9" s="22" t="s">
        <v>54</v>
      </c>
      <c r="G9" s="26"/>
      <c r="H9" s="24">
        <v>0.05</v>
      </c>
      <c r="I9" s="31">
        <f t="shared" ref="I9:I15" si="0">C9*H9</f>
        <v>11512.36</v>
      </c>
      <c r="J9" s="64"/>
      <c r="K9" s="68"/>
      <c r="L9" s="69"/>
      <c r="M9" s="70"/>
      <c r="N9" s="69"/>
      <c r="O9" s="70"/>
      <c r="P9" s="70"/>
      <c r="Q9" s="70"/>
      <c r="R9" s="70"/>
      <c r="S9" s="94"/>
      <c r="T9" s="68"/>
    </row>
    <row r="10" ht="29.1" customHeight="1" spans="1:20">
      <c r="A10" s="27"/>
      <c r="B10" s="19" t="s">
        <v>52</v>
      </c>
      <c r="C10" s="20">
        <v>769391.29</v>
      </c>
      <c r="D10" s="21"/>
      <c r="E10" s="22" t="s">
        <v>53</v>
      </c>
      <c r="F10" s="22" t="s">
        <v>54</v>
      </c>
      <c r="G10" s="26"/>
      <c r="H10" s="24">
        <v>0.05</v>
      </c>
      <c r="I10" s="31">
        <f t="shared" si="0"/>
        <v>38469.5645</v>
      </c>
      <c r="J10" s="64"/>
      <c r="K10" s="68"/>
      <c r="L10" s="71"/>
      <c r="M10" s="72"/>
      <c r="N10" s="71"/>
      <c r="O10" s="72"/>
      <c r="P10" s="72"/>
      <c r="Q10" s="72"/>
      <c r="R10" s="72"/>
      <c r="S10" s="95"/>
      <c r="T10" s="74"/>
    </row>
    <row r="11" ht="29.1" customHeight="1" spans="1:20">
      <c r="A11" s="18">
        <v>2</v>
      </c>
      <c r="B11" s="28" t="s">
        <v>56</v>
      </c>
      <c r="C11" s="29">
        <v>282921.48</v>
      </c>
      <c r="D11" s="21"/>
      <c r="E11" s="22" t="s">
        <v>53</v>
      </c>
      <c r="F11" s="22" t="s">
        <v>54</v>
      </c>
      <c r="G11" s="30"/>
      <c r="H11" s="24">
        <v>0.05</v>
      </c>
      <c r="I11" s="31">
        <f t="shared" si="0"/>
        <v>14146.074</v>
      </c>
      <c r="J11" s="64"/>
      <c r="K11" s="68"/>
      <c r="L11" s="66"/>
      <c r="M11" s="67"/>
      <c r="N11" s="73"/>
      <c r="O11" s="67"/>
      <c r="P11" s="67" t="s">
        <v>55</v>
      </c>
      <c r="Q11" s="67"/>
      <c r="R11" s="67"/>
      <c r="S11" s="96">
        <f>C11+C12-I11-I12-L11-N11</f>
        <v>529666.743</v>
      </c>
      <c r="T11" s="93">
        <f>C11+C12-I11-I12-L11-N11-S11</f>
        <v>0</v>
      </c>
    </row>
    <row r="12" ht="29.1" customHeight="1" spans="1:20">
      <c r="A12" s="27"/>
      <c r="B12" s="28" t="s">
        <v>56</v>
      </c>
      <c r="C12" s="29">
        <v>274622.46</v>
      </c>
      <c r="D12" s="21"/>
      <c r="E12" s="22" t="s">
        <v>53</v>
      </c>
      <c r="F12" s="22" t="s">
        <v>54</v>
      </c>
      <c r="G12" s="30"/>
      <c r="H12" s="24">
        <v>0.05</v>
      </c>
      <c r="I12" s="31">
        <f t="shared" si="0"/>
        <v>13731.123</v>
      </c>
      <c r="J12" s="64"/>
      <c r="K12" s="74"/>
      <c r="L12" s="71"/>
      <c r="M12" s="72"/>
      <c r="N12" s="75"/>
      <c r="O12" s="72"/>
      <c r="P12" s="72"/>
      <c r="Q12" s="72"/>
      <c r="R12" s="72"/>
      <c r="S12" s="97"/>
      <c r="T12" s="74"/>
    </row>
    <row r="13" ht="29.1" customHeight="1" spans="1:20">
      <c r="A13" s="18">
        <v>3</v>
      </c>
      <c r="B13" s="28" t="s">
        <v>57</v>
      </c>
      <c r="C13" s="20">
        <v>172080.57</v>
      </c>
      <c r="D13" s="21"/>
      <c r="E13" s="22" t="s">
        <v>53</v>
      </c>
      <c r="F13" s="22" t="s">
        <v>54</v>
      </c>
      <c r="G13" s="30"/>
      <c r="H13" s="24">
        <v>0.05</v>
      </c>
      <c r="I13" s="31">
        <f t="shared" si="0"/>
        <v>8604.0285</v>
      </c>
      <c r="J13" s="64"/>
      <c r="K13" s="65">
        <v>7095.98</v>
      </c>
      <c r="L13" s="66"/>
      <c r="M13" s="67"/>
      <c r="N13" s="73"/>
      <c r="O13" s="67"/>
      <c r="P13" s="67" t="s">
        <v>55</v>
      </c>
      <c r="Q13" s="67"/>
      <c r="R13" s="67"/>
      <c r="S13" s="92">
        <f>C13+C14+C15-I13-I14-I15-K13-L13-N13</f>
        <v>316292.19</v>
      </c>
      <c r="T13" s="93">
        <f>C13+C14+C15-I13-I14-I15-K13-L13-N13-S13</f>
        <v>0</v>
      </c>
    </row>
    <row r="14" ht="29.1" customHeight="1" spans="1:20">
      <c r="A14" s="25"/>
      <c r="B14" s="28" t="s">
        <v>57</v>
      </c>
      <c r="C14" s="29">
        <v>37612.97</v>
      </c>
      <c r="D14" s="21"/>
      <c r="E14" s="22" t="s">
        <v>53</v>
      </c>
      <c r="F14" s="22" t="s">
        <v>54</v>
      </c>
      <c r="G14" s="30"/>
      <c r="H14" s="24">
        <v>0.05</v>
      </c>
      <c r="I14" s="31">
        <f t="shared" si="0"/>
        <v>1880.6485</v>
      </c>
      <c r="J14" s="64"/>
      <c r="K14" s="68"/>
      <c r="L14" s="69"/>
      <c r="M14" s="70"/>
      <c r="N14" s="76"/>
      <c r="O14" s="70"/>
      <c r="P14" s="70"/>
      <c r="Q14" s="70"/>
      <c r="R14" s="70"/>
      <c r="S14" s="94"/>
      <c r="T14" s="68"/>
    </row>
    <row r="15" ht="29.1" customHeight="1" spans="1:20">
      <c r="A15" s="27"/>
      <c r="B15" s="28" t="s">
        <v>57</v>
      </c>
      <c r="C15" s="29">
        <v>130715.06</v>
      </c>
      <c r="D15" s="31"/>
      <c r="E15" s="22" t="s">
        <v>53</v>
      </c>
      <c r="F15" s="22" t="s">
        <v>54</v>
      </c>
      <c r="G15" s="30"/>
      <c r="H15" s="24">
        <v>0.05</v>
      </c>
      <c r="I15" s="31">
        <f t="shared" si="0"/>
        <v>6535.753</v>
      </c>
      <c r="J15" s="64"/>
      <c r="K15" s="74"/>
      <c r="L15" s="71"/>
      <c r="M15" s="72"/>
      <c r="N15" s="75"/>
      <c r="O15" s="72"/>
      <c r="P15" s="72"/>
      <c r="Q15" s="72"/>
      <c r="R15" s="72"/>
      <c r="S15" s="95"/>
      <c r="T15" s="74"/>
    </row>
    <row r="16" ht="29.1" customHeight="1" spans="1:20">
      <c r="A16" s="107"/>
      <c r="B16" s="108" t="s">
        <v>58</v>
      </c>
      <c r="C16" s="109"/>
      <c r="D16" s="110"/>
      <c r="E16" s="111"/>
      <c r="F16" s="112"/>
      <c r="G16" s="113"/>
      <c r="H16" s="114"/>
      <c r="I16" s="115"/>
      <c r="J16" s="115"/>
      <c r="K16" s="115"/>
      <c r="L16" s="115"/>
      <c r="M16" s="116"/>
      <c r="N16" s="115"/>
      <c r="O16" s="116"/>
      <c r="P16" s="117"/>
      <c r="Q16" s="118"/>
      <c r="R16" s="118"/>
      <c r="S16" s="119"/>
      <c r="T16" s="120"/>
    </row>
    <row r="17" ht="29.1" customHeight="1" spans="1:20">
      <c r="A17" s="3">
        <v>4</v>
      </c>
      <c r="B17" s="32" t="s">
        <v>59</v>
      </c>
      <c r="C17" s="29">
        <v>643108.23</v>
      </c>
      <c r="D17" s="33"/>
      <c r="E17" s="22" t="s">
        <v>53</v>
      </c>
      <c r="F17" s="22" t="s">
        <v>54</v>
      </c>
      <c r="G17" s="34"/>
      <c r="H17" s="24">
        <v>0.05</v>
      </c>
      <c r="I17" s="31">
        <f t="shared" ref="I17" si="1">C17*H17</f>
        <v>32155.4115</v>
      </c>
      <c r="J17" s="31"/>
      <c r="K17" s="31">
        <f>C17/1.09*2.2927/100</f>
        <v>13527.103109367</v>
      </c>
      <c r="L17" s="31"/>
      <c r="M17" s="6"/>
      <c r="N17" s="31">
        <v>100</v>
      </c>
      <c r="O17" s="6" t="s">
        <v>60</v>
      </c>
      <c r="P17" s="78" t="s">
        <v>61</v>
      </c>
      <c r="Q17" s="98"/>
      <c r="R17" s="98"/>
      <c r="S17" s="99">
        <f>C17+D17-I17-K17-L17-N17</f>
        <v>597325.715390633</v>
      </c>
      <c r="T17" s="100"/>
    </row>
    <row r="18" ht="29.1" customHeight="1" spans="1:20">
      <c r="A18" s="3"/>
      <c r="B18" s="32"/>
      <c r="C18" s="17"/>
      <c r="D18" s="33"/>
      <c r="E18" s="47"/>
      <c r="F18" s="48"/>
      <c r="G18" s="26"/>
      <c r="H18" s="49"/>
      <c r="I18" s="31"/>
      <c r="J18" s="31"/>
      <c r="K18" s="31"/>
      <c r="L18" s="31"/>
      <c r="M18" s="6"/>
      <c r="N18" s="31"/>
      <c r="O18" s="6"/>
      <c r="P18" s="78"/>
      <c r="Q18" s="98"/>
      <c r="R18" s="98"/>
      <c r="S18" s="99"/>
      <c r="T18" s="100"/>
    </row>
    <row r="19" ht="29.1" customHeight="1" spans="1:20">
      <c r="A19" s="3"/>
      <c r="B19" s="32"/>
      <c r="C19" s="17"/>
      <c r="D19" s="33"/>
      <c r="E19" s="47"/>
      <c r="F19" s="48"/>
      <c r="G19" s="34"/>
      <c r="H19" s="49"/>
      <c r="I19" s="31"/>
      <c r="J19" s="31"/>
      <c r="K19" s="31"/>
      <c r="L19" s="31"/>
      <c r="M19" s="6"/>
      <c r="N19" s="31"/>
      <c r="O19" s="6"/>
      <c r="P19" s="78"/>
      <c r="Q19" s="98"/>
      <c r="R19" s="98"/>
      <c r="S19" s="99"/>
      <c r="T19" s="100"/>
    </row>
    <row r="20" ht="29.1" customHeight="1" spans="1:20">
      <c r="A20" s="3"/>
      <c r="B20" s="32"/>
      <c r="C20" s="17"/>
      <c r="D20" s="33"/>
      <c r="E20" s="47"/>
      <c r="F20" s="48"/>
      <c r="G20" s="26"/>
      <c r="H20" s="49"/>
      <c r="I20" s="31"/>
      <c r="J20" s="31"/>
      <c r="K20" s="31"/>
      <c r="L20" s="31"/>
      <c r="M20" s="6"/>
      <c r="N20" s="31"/>
      <c r="O20" s="6"/>
      <c r="P20" s="78"/>
      <c r="Q20" s="98"/>
      <c r="R20" s="98"/>
      <c r="S20" s="99"/>
      <c r="T20" s="100"/>
    </row>
    <row r="21" ht="29.1" customHeight="1" spans="1:20">
      <c r="A21" s="3"/>
      <c r="B21" s="32"/>
      <c r="C21" s="17"/>
      <c r="D21" s="33"/>
      <c r="E21" s="47"/>
      <c r="F21" s="48"/>
      <c r="G21" s="34"/>
      <c r="H21" s="49"/>
      <c r="I21" s="31"/>
      <c r="J21" s="31"/>
      <c r="K21" s="31"/>
      <c r="L21" s="31"/>
      <c r="M21" s="6"/>
      <c r="N21" s="31"/>
      <c r="O21" s="6"/>
      <c r="P21" s="78"/>
      <c r="Q21" s="98"/>
      <c r="R21" s="98"/>
      <c r="S21" s="99"/>
      <c r="T21" s="100"/>
    </row>
    <row r="22" ht="29.1" customHeight="1" spans="1:20">
      <c r="A22" s="3"/>
      <c r="B22" s="32"/>
      <c r="C22" s="17"/>
      <c r="D22" s="33"/>
      <c r="E22" s="47"/>
      <c r="F22" s="48"/>
      <c r="G22" s="26"/>
      <c r="H22" s="49"/>
      <c r="I22" s="31"/>
      <c r="J22" s="31"/>
      <c r="K22" s="31"/>
      <c r="L22" s="31"/>
      <c r="M22" s="6"/>
      <c r="N22" s="31"/>
      <c r="O22" s="6"/>
      <c r="P22" s="78"/>
      <c r="Q22" s="98"/>
      <c r="R22" s="98"/>
      <c r="S22" s="99"/>
      <c r="T22" s="100"/>
    </row>
    <row r="23" ht="29.1" customHeight="1" spans="1:20">
      <c r="A23" s="3"/>
      <c r="B23" s="32"/>
      <c r="C23" s="17"/>
      <c r="D23" s="33"/>
      <c r="E23" s="47"/>
      <c r="F23" s="48"/>
      <c r="G23" s="34"/>
      <c r="H23" s="49"/>
      <c r="I23" s="31"/>
      <c r="J23" s="31"/>
      <c r="K23" s="31"/>
      <c r="L23" s="31"/>
      <c r="M23" s="6"/>
      <c r="N23" s="31"/>
      <c r="O23" s="6"/>
      <c r="P23" s="78"/>
      <c r="Q23" s="98"/>
      <c r="R23" s="98"/>
      <c r="S23" s="99"/>
      <c r="T23" s="100"/>
    </row>
    <row r="24" ht="29.1" customHeight="1" spans="1:20">
      <c r="A24" s="3" t="s">
        <v>62</v>
      </c>
      <c r="B24" s="3"/>
      <c r="C24" s="50">
        <f>SUM(C8:C23)</f>
        <v>2673136.54</v>
      </c>
      <c r="D24" s="51">
        <f>SUM(D8:D23)</f>
        <v>0</v>
      </c>
      <c r="E24" s="31"/>
      <c r="F24" s="31"/>
      <c r="G24" s="23"/>
      <c r="H24" s="4" t="s">
        <v>63</v>
      </c>
      <c r="I24" s="31">
        <f>SUM(I8:I23)</f>
        <v>133656.827</v>
      </c>
      <c r="J24" s="31"/>
      <c r="K24" s="31">
        <f>SUM(K8:K23)</f>
        <v>55843.983109367</v>
      </c>
      <c r="L24" s="31">
        <f>SUM(L8:L23)</f>
        <v>0</v>
      </c>
      <c r="M24" s="4" t="s">
        <v>63</v>
      </c>
      <c r="N24" s="31">
        <f>SUM(N8:N23)</f>
        <v>100</v>
      </c>
      <c r="O24" s="4" t="s">
        <v>63</v>
      </c>
      <c r="P24" s="4" t="s">
        <v>63</v>
      </c>
      <c r="Q24" s="4"/>
      <c r="R24" s="4"/>
      <c r="S24" s="104">
        <f>SUM(S8:S23)</f>
        <v>2483535.72989063</v>
      </c>
      <c r="T24" s="105">
        <f>D24+C24-S24-I24-K24-L24-N24</f>
        <v>2.93221091851592e-9</v>
      </c>
    </row>
    <row r="25" ht="29.1" customHeight="1" spans="1:20">
      <c r="A25" s="3" t="s">
        <v>64</v>
      </c>
      <c r="B25" s="3"/>
      <c r="C25" s="3" t="s">
        <v>65</v>
      </c>
      <c r="D25" s="3"/>
      <c r="E25" s="3"/>
      <c r="F25" s="52">
        <f>S17</f>
        <v>597325.715390633</v>
      </c>
      <c r="G25" s="53"/>
      <c r="H25" s="54" t="s">
        <v>66</v>
      </c>
      <c r="I25" s="82"/>
      <c r="J25" s="82"/>
      <c r="K25" s="82"/>
      <c r="L25" s="83"/>
      <c r="M25" s="3" t="s">
        <v>67</v>
      </c>
      <c r="N25" s="84">
        <f>F25</f>
        <v>597325.715390633</v>
      </c>
      <c r="O25" s="85"/>
      <c r="P25" s="85"/>
      <c r="Q25" s="85"/>
      <c r="R25" s="85"/>
      <c r="S25" s="85"/>
      <c r="T25" s="106"/>
    </row>
    <row r="26" ht="29.1" customHeight="1" spans="1:20">
      <c r="A26" s="3"/>
      <c r="B26" s="3"/>
      <c r="C26" s="3" t="s">
        <v>68</v>
      </c>
      <c r="D26" s="3"/>
      <c r="E26" s="3"/>
      <c r="F26" s="52">
        <v>0</v>
      </c>
      <c r="G26" s="53"/>
      <c r="H26" s="55"/>
      <c r="I26" s="86"/>
      <c r="J26" s="86"/>
      <c r="K26" s="86"/>
      <c r="L26" s="87"/>
      <c r="M26" s="3" t="s">
        <v>69</v>
      </c>
      <c r="N26" s="5" t="str">
        <f>SUBSTITUTE(SUBSTITUTE(TEXT(INT(N25),"[DBNum2][$-804]G/通用格式元"&amp;IF(INT(N25)=N25,"整",""))&amp;TEXT(MID(N25,FIND(".",N25&amp;".0")+1,1),"[DBNum2][$-804]G/通用格式角")&amp;TEXT(MID(N25,FIND(".",N25&amp;".0")+2,1),"[DBNum2][$-804]G/通用格式分"),"零角","零"),"零分","")</f>
        <v>伍拾玖万柒仟叁佰贰拾伍元柒角壹分</v>
      </c>
      <c r="O26" s="56"/>
      <c r="P26" s="56"/>
      <c r="Q26" s="56"/>
      <c r="R26" s="56"/>
      <c r="S26" s="56"/>
      <c r="T26" s="57"/>
    </row>
  </sheetData>
  <mergeCells count="73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A24:B24"/>
    <mergeCell ref="C25:E25"/>
    <mergeCell ref="F25:G25"/>
    <mergeCell ref="N25:T25"/>
    <mergeCell ref="C26:E26"/>
    <mergeCell ref="F26:G26"/>
    <mergeCell ref="N26:T26"/>
    <mergeCell ref="A5:A7"/>
    <mergeCell ref="A8:A10"/>
    <mergeCell ref="A11:A12"/>
    <mergeCell ref="A13:A15"/>
    <mergeCell ref="K8:K12"/>
    <mergeCell ref="K13:K15"/>
    <mergeCell ref="L8:L10"/>
    <mergeCell ref="L11:L12"/>
    <mergeCell ref="L13:L15"/>
    <mergeCell ref="M8:M10"/>
    <mergeCell ref="M11:M12"/>
    <mergeCell ref="M13:M15"/>
    <mergeCell ref="N8:N10"/>
    <mergeCell ref="N11:N12"/>
    <mergeCell ref="N13:N15"/>
    <mergeCell ref="O8:O10"/>
    <mergeCell ref="O11:O12"/>
    <mergeCell ref="O13:O15"/>
    <mergeCell ref="P8:P10"/>
    <mergeCell ref="P11:P12"/>
    <mergeCell ref="P13:P15"/>
    <mergeCell ref="Q8:Q10"/>
    <mergeCell ref="Q11:Q12"/>
    <mergeCell ref="Q13:Q15"/>
    <mergeCell ref="R8:R10"/>
    <mergeCell ref="R11:R12"/>
    <mergeCell ref="R13:R15"/>
    <mergeCell ref="S5:S7"/>
    <mergeCell ref="S8:S10"/>
    <mergeCell ref="S11:S12"/>
    <mergeCell ref="S13:S15"/>
    <mergeCell ref="T5:T7"/>
    <mergeCell ref="T8:T10"/>
    <mergeCell ref="T11:T12"/>
    <mergeCell ref="T13:T15"/>
    <mergeCell ref="A25:B26"/>
    <mergeCell ref="H25:L26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tabSelected="1" topLeftCell="C1" workbookViewId="0">
      <selection activeCell="F18" sqref="F18"/>
    </sheetView>
  </sheetViews>
  <sheetFormatPr defaultColWidth="9" defaultRowHeight="13.5"/>
  <cols>
    <col min="1" max="1" width="3.25" customWidth="1"/>
    <col min="2" max="2" width="15.8833333333333" customWidth="1"/>
    <col min="3" max="3" width="20.7833333333333" style="1" customWidth="1"/>
    <col min="4" max="4" width="15.3833333333333" customWidth="1"/>
    <col min="5" max="5" width="18.75" customWidth="1"/>
    <col min="6" max="6" width="19.1333333333333" customWidth="1"/>
    <col min="7" max="7" width="17.5" customWidth="1"/>
    <col min="8" max="8" width="4.88333333333333" customWidth="1"/>
    <col min="9" max="9" width="10.3833333333333" customWidth="1"/>
    <col min="10" max="10" width="10" customWidth="1"/>
    <col min="11" max="11" width="9.38333333333333" customWidth="1"/>
    <col min="12" max="12" width="9.63333333333333" customWidth="1"/>
    <col min="13" max="13" width="16.1333333333333" customWidth="1"/>
    <col min="14" max="14" width="10.1333333333333" customWidth="1"/>
    <col min="15" max="15" width="9.13333333333333" customWidth="1"/>
    <col min="16" max="16" width="34.6333333333333" customWidth="1"/>
    <col min="17" max="17" width="14.75" customWidth="1"/>
    <col min="18" max="18" width="14.5" customWidth="1"/>
    <col min="19" max="19" width="15.5" style="1" customWidth="1"/>
    <col min="20" max="20" width="15.5" customWidth="1"/>
  </cols>
  <sheetData>
    <row r="1" ht="29.1" customHeight="1" spans="1:2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88"/>
    </row>
    <row r="2" ht="29.1" customHeight="1" spans="1:20">
      <c r="A2" s="3" t="s">
        <v>1</v>
      </c>
      <c r="B2" s="3"/>
      <c r="C2" s="4" t="s">
        <v>2</v>
      </c>
      <c r="D2" s="4"/>
      <c r="E2" s="4"/>
      <c r="F2" s="4"/>
      <c r="G2" s="4"/>
      <c r="H2" s="5" t="s">
        <v>3</v>
      </c>
      <c r="I2" s="56"/>
      <c r="J2" s="56" t="s">
        <v>4</v>
      </c>
      <c r="K2" s="56"/>
      <c r="L2" s="56"/>
      <c r="M2" s="57"/>
      <c r="N2" s="58" t="s">
        <v>5</v>
      </c>
      <c r="O2" s="58"/>
      <c r="P2" s="59">
        <v>9245</v>
      </c>
      <c r="Q2" s="63" t="s">
        <v>6</v>
      </c>
      <c r="R2" s="63"/>
      <c r="S2" s="89"/>
      <c r="T2" s="89"/>
    </row>
    <row r="3" ht="29.1" customHeight="1" spans="1:20">
      <c r="A3" s="3" t="s">
        <v>7</v>
      </c>
      <c r="B3" s="3"/>
      <c r="C3" s="6">
        <v>4896959.81</v>
      </c>
      <c r="D3" s="6"/>
      <c r="E3" s="6"/>
      <c r="F3" s="6" t="s">
        <v>8</v>
      </c>
      <c r="G3" s="7" t="s">
        <v>9</v>
      </c>
      <c r="H3" s="3" t="s">
        <v>10</v>
      </c>
      <c r="I3" s="3"/>
      <c r="J3" s="3" t="s">
        <v>11</v>
      </c>
      <c r="K3" s="3"/>
      <c r="L3" s="3"/>
      <c r="M3" s="3"/>
      <c r="N3" s="3" t="s">
        <v>12</v>
      </c>
      <c r="O3" s="3"/>
      <c r="P3" s="3" t="s">
        <v>13</v>
      </c>
      <c r="Q3" s="12" t="s">
        <v>14</v>
      </c>
      <c r="R3" s="13"/>
      <c r="S3" s="13" t="s">
        <v>15</v>
      </c>
      <c r="T3" s="14"/>
    </row>
    <row r="4" ht="29.1" customHeight="1" spans="1:20">
      <c r="A4" s="3" t="s">
        <v>16</v>
      </c>
      <c r="B4" s="3"/>
      <c r="C4" s="6">
        <v>4770485.68</v>
      </c>
      <c r="D4" s="6"/>
      <c r="E4" s="6"/>
      <c r="F4" s="6" t="s">
        <v>17</v>
      </c>
      <c r="G4" s="7"/>
      <c r="H4" s="3" t="s">
        <v>18</v>
      </c>
      <c r="I4" s="3"/>
      <c r="J4" s="3" t="s">
        <v>19</v>
      </c>
      <c r="K4" s="3"/>
      <c r="L4" s="3"/>
      <c r="M4" s="3"/>
      <c r="N4" s="3" t="s">
        <v>20</v>
      </c>
      <c r="O4" s="3"/>
      <c r="P4" s="6" t="s">
        <v>21</v>
      </c>
      <c r="Q4" s="6" t="s">
        <v>22</v>
      </c>
      <c r="R4" s="6" t="s">
        <v>23</v>
      </c>
      <c r="S4" s="17" t="s">
        <v>24</v>
      </c>
      <c r="T4" s="6" t="s">
        <v>23</v>
      </c>
    </row>
    <row r="5" ht="29.1" customHeight="1" spans="1:20">
      <c r="A5" s="3" t="s">
        <v>25</v>
      </c>
      <c r="B5" s="8" t="s">
        <v>26</v>
      </c>
      <c r="C5" s="9"/>
      <c r="D5" s="9"/>
      <c r="E5" s="9"/>
      <c r="F5" s="10"/>
      <c r="G5" s="11" t="s">
        <v>27</v>
      </c>
      <c r="H5" s="8" t="s">
        <v>26</v>
      </c>
      <c r="I5" s="9"/>
      <c r="J5" s="10"/>
      <c r="K5" s="60" t="s">
        <v>28</v>
      </c>
      <c r="L5" s="8" t="s">
        <v>29</v>
      </c>
      <c r="M5" s="10"/>
      <c r="N5" s="8" t="s">
        <v>30</v>
      </c>
      <c r="O5" s="10"/>
      <c r="P5" s="61" t="s">
        <v>31</v>
      </c>
      <c r="Q5" s="90"/>
      <c r="R5" s="90"/>
      <c r="S5" s="17" t="s">
        <v>32</v>
      </c>
      <c r="T5" s="58" t="s">
        <v>33</v>
      </c>
    </row>
    <row r="6" ht="29.1" customHeight="1" spans="1:20">
      <c r="A6" s="3"/>
      <c r="B6" s="12" t="s">
        <v>34</v>
      </c>
      <c r="C6" s="13"/>
      <c r="D6" s="13"/>
      <c r="E6" s="13"/>
      <c r="F6" s="14"/>
      <c r="G6" s="15"/>
      <c r="H6" s="12" t="s">
        <v>35</v>
      </c>
      <c r="I6" s="13"/>
      <c r="J6" s="14"/>
      <c r="K6" s="3" t="s">
        <v>36</v>
      </c>
      <c r="L6" s="12" t="s">
        <v>37</v>
      </c>
      <c r="M6" s="14"/>
      <c r="N6" s="12" t="s">
        <v>38</v>
      </c>
      <c r="O6" s="14"/>
      <c r="P6" s="62" t="s">
        <v>39</v>
      </c>
      <c r="Q6" s="91"/>
      <c r="R6" s="91"/>
      <c r="S6" s="17"/>
      <c r="T6" s="58"/>
    </row>
    <row r="7" ht="29.1" customHeight="1" spans="1:20">
      <c r="A7" s="3"/>
      <c r="B7" s="16" t="s">
        <v>40</v>
      </c>
      <c r="C7" s="17" t="s">
        <v>41</v>
      </c>
      <c r="D7" s="3" t="s">
        <v>42</v>
      </c>
      <c r="E7" s="6" t="s">
        <v>43</v>
      </c>
      <c r="F7" s="6" t="s">
        <v>44</v>
      </c>
      <c r="G7" s="15" t="s">
        <v>45</v>
      </c>
      <c r="H7" s="3" t="s">
        <v>46</v>
      </c>
      <c r="I7" s="6" t="s">
        <v>47</v>
      </c>
      <c r="J7" s="6" t="s">
        <v>48</v>
      </c>
      <c r="K7" s="63" t="s">
        <v>47</v>
      </c>
      <c r="L7" s="6" t="s">
        <v>47</v>
      </c>
      <c r="M7" s="3" t="s">
        <v>48</v>
      </c>
      <c r="N7" s="3" t="s">
        <v>47</v>
      </c>
      <c r="O7" s="3" t="s">
        <v>48</v>
      </c>
      <c r="P7" s="6" t="s">
        <v>49</v>
      </c>
      <c r="Q7" s="6" t="s">
        <v>50</v>
      </c>
      <c r="R7" s="6" t="s">
        <v>51</v>
      </c>
      <c r="S7" s="17"/>
      <c r="T7" s="58"/>
    </row>
    <row r="8" ht="29.1" customHeight="1" spans="1:20">
      <c r="A8" s="18">
        <v>1</v>
      </c>
      <c r="B8" s="19" t="s">
        <v>52</v>
      </c>
      <c r="C8" s="20">
        <v>132437.28</v>
      </c>
      <c r="D8" s="21"/>
      <c r="E8" s="22" t="s">
        <v>53</v>
      </c>
      <c r="F8" s="22" t="s">
        <v>54</v>
      </c>
      <c r="G8" s="23"/>
      <c r="H8" s="24">
        <v>0.05</v>
      </c>
      <c r="I8" s="31">
        <f t="shared" ref="I8:I15" si="0">C8*H8</f>
        <v>6621.864</v>
      </c>
      <c r="J8" s="64"/>
      <c r="K8" s="65">
        <v>35220.9</v>
      </c>
      <c r="L8" s="66"/>
      <c r="M8" s="67"/>
      <c r="N8" s="66"/>
      <c r="O8" s="67"/>
      <c r="P8" s="67" t="s">
        <v>55</v>
      </c>
      <c r="Q8" s="67"/>
      <c r="R8" s="67"/>
      <c r="S8" s="92">
        <f>C8+C9+C10-I8-I9-I10-K8-L8-N8</f>
        <v>1040251.0815</v>
      </c>
      <c r="T8" s="93">
        <f>C8+C9+C10-I8-I9-I10-K8-L8-N8-S8</f>
        <v>0</v>
      </c>
    </row>
    <row r="9" ht="29.1" customHeight="1" spans="1:20">
      <c r="A9" s="25"/>
      <c r="B9" s="19" t="s">
        <v>52</v>
      </c>
      <c r="C9" s="20">
        <v>230247.2</v>
      </c>
      <c r="D9" s="21"/>
      <c r="E9" s="22" t="s">
        <v>53</v>
      </c>
      <c r="F9" s="22" t="s">
        <v>54</v>
      </c>
      <c r="G9" s="26"/>
      <c r="H9" s="24">
        <v>0.05</v>
      </c>
      <c r="I9" s="31">
        <f t="shared" si="0"/>
        <v>11512.36</v>
      </c>
      <c r="J9" s="64"/>
      <c r="K9" s="68"/>
      <c r="L9" s="69"/>
      <c r="M9" s="70"/>
      <c r="N9" s="69"/>
      <c r="O9" s="70"/>
      <c r="P9" s="70"/>
      <c r="Q9" s="70"/>
      <c r="R9" s="70"/>
      <c r="S9" s="94"/>
      <c r="T9" s="68"/>
    </row>
    <row r="10" ht="29.1" customHeight="1" spans="1:20">
      <c r="A10" s="27"/>
      <c r="B10" s="19" t="s">
        <v>52</v>
      </c>
      <c r="C10" s="20">
        <v>769391.29</v>
      </c>
      <c r="D10" s="21"/>
      <c r="E10" s="22" t="s">
        <v>53</v>
      </c>
      <c r="F10" s="22" t="s">
        <v>54</v>
      </c>
      <c r="G10" s="26"/>
      <c r="H10" s="24">
        <v>0.05</v>
      </c>
      <c r="I10" s="31">
        <f t="shared" si="0"/>
        <v>38469.5645</v>
      </c>
      <c r="J10" s="64"/>
      <c r="K10" s="68"/>
      <c r="L10" s="71"/>
      <c r="M10" s="72"/>
      <c r="N10" s="71"/>
      <c r="O10" s="72"/>
      <c r="P10" s="72"/>
      <c r="Q10" s="72"/>
      <c r="R10" s="72"/>
      <c r="S10" s="95"/>
      <c r="T10" s="74"/>
    </row>
    <row r="11" ht="29.1" customHeight="1" spans="1:20">
      <c r="A11" s="18">
        <v>2</v>
      </c>
      <c r="B11" s="28" t="s">
        <v>56</v>
      </c>
      <c r="C11" s="29">
        <v>282921.48</v>
      </c>
      <c r="D11" s="21"/>
      <c r="E11" s="22" t="s">
        <v>53</v>
      </c>
      <c r="F11" s="22" t="s">
        <v>54</v>
      </c>
      <c r="G11" s="30"/>
      <c r="H11" s="24">
        <v>0.05</v>
      </c>
      <c r="I11" s="31">
        <f t="shared" si="0"/>
        <v>14146.074</v>
      </c>
      <c r="J11" s="64"/>
      <c r="K11" s="68"/>
      <c r="L11" s="66"/>
      <c r="M11" s="67"/>
      <c r="N11" s="73"/>
      <c r="O11" s="67"/>
      <c r="P11" s="67" t="s">
        <v>55</v>
      </c>
      <c r="Q11" s="67"/>
      <c r="R11" s="67"/>
      <c r="S11" s="96">
        <f>C11+C12-I11-I12-L11-N11</f>
        <v>529666.743</v>
      </c>
      <c r="T11" s="93">
        <f>C11+C12-I11-I12-L11-N11-S11</f>
        <v>0</v>
      </c>
    </row>
    <row r="12" ht="29.1" customHeight="1" spans="1:20">
      <c r="A12" s="27"/>
      <c r="B12" s="28" t="s">
        <v>56</v>
      </c>
      <c r="C12" s="29">
        <v>274622.46</v>
      </c>
      <c r="D12" s="21"/>
      <c r="E12" s="22" t="s">
        <v>53</v>
      </c>
      <c r="F12" s="22" t="s">
        <v>54</v>
      </c>
      <c r="G12" s="30"/>
      <c r="H12" s="24">
        <v>0.05</v>
      </c>
      <c r="I12" s="31">
        <f t="shared" si="0"/>
        <v>13731.123</v>
      </c>
      <c r="J12" s="64"/>
      <c r="K12" s="74"/>
      <c r="L12" s="71"/>
      <c r="M12" s="72"/>
      <c r="N12" s="75"/>
      <c r="O12" s="72"/>
      <c r="P12" s="72"/>
      <c r="Q12" s="72"/>
      <c r="R12" s="72"/>
      <c r="S12" s="97"/>
      <c r="T12" s="74"/>
    </row>
    <row r="13" ht="29.1" customHeight="1" spans="1:20">
      <c r="A13" s="18">
        <v>3</v>
      </c>
      <c r="B13" s="28" t="s">
        <v>57</v>
      </c>
      <c r="C13" s="20">
        <v>172080.57</v>
      </c>
      <c r="D13" s="21"/>
      <c r="E13" s="22" t="s">
        <v>53</v>
      </c>
      <c r="F13" s="22" t="s">
        <v>54</v>
      </c>
      <c r="G13" s="30"/>
      <c r="H13" s="24">
        <v>0.05</v>
      </c>
      <c r="I13" s="31">
        <f t="shared" si="0"/>
        <v>8604.0285</v>
      </c>
      <c r="J13" s="64"/>
      <c r="K13" s="65">
        <v>7095.98</v>
      </c>
      <c r="L13" s="66"/>
      <c r="M13" s="67"/>
      <c r="N13" s="73"/>
      <c r="O13" s="67"/>
      <c r="P13" s="67" t="s">
        <v>55</v>
      </c>
      <c r="Q13" s="67"/>
      <c r="R13" s="67"/>
      <c r="S13" s="92">
        <f>C13+C14+C15-I13-I14-I15-K13-L13-N13</f>
        <v>316292.19</v>
      </c>
      <c r="T13" s="93">
        <f>C13+C14+C15-I13-I14-I15-K13-L13-N13-S13</f>
        <v>0</v>
      </c>
    </row>
    <row r="14" ht="29.1" customHeight="1" spans="1:20">
      <c r="A14" s="25"/>
      <c r="B14" s="28" t="s">
        <v>57</v>
      </c>
      <c r="C14" s="29">
        <v>37612.97</v>
      </c>
      <c r="D14" s="21"/>
      <c r="E14" s="22" t="s">
        <v>53</v>
      </c>
      <c r="F14" s="22" t="s">
        <v>54</v>
      </c>
      <c r="G14" s="30"/>
      <c r="H14" s="24">
        <v>0.05</v>
      </c>
      <c r="I14" s="31">
        <f t="shared" si="0"/>
        <v>1880.6485</v>
      </c>
      <c r="J14" s="64"/>
      <c r="K14" s="68"/>
      <c r="L14" s="69"/>
      <c r="M14" s="70"/>
      <c r="N14" s="76"/>
      <c r="O14" s="70"/>
      <c r="P14" s="70"/>
      <c r="Q14" s="70"/>
      <c r="R14" s="70"/>
      <c r="S14" s="94"/>
      <c r="T14" s="68"/>
    </row>
    <row r="15" ht="29.1" customHeight="1" spans="1:20">
      <c r="A15" s="27"/>
      <c r="B15" s="28" t="s">
        <v>57</v>
      </c>
      <c r="C15" s="29">
        <v>130715.06</v>
      </c>
      <c r="D15" s="31"/>
      <c r="E15" s="22" t="s">
        <v>53</v>
      </c>
      <c r="F15" s="22" t="s">
        <v>54</v>
      </c>
      <c r="G15" s="30"/>
      <c r="H15" s="24">
        <v>0.05</v>
      </c>
      <c r="I15" s="31">
        <f t="shared" si="0"/>
        <v>6535.753</v>
      </c>
      <c r="J15" s="64"/>
      <c r="K15" s="74"/>
      <c r="L15" s="71"/>
      <c r="M15" s="72"/>
      <c r="N15" s="75"/>
      <c r="O15" s="72"/>
      <c r="P15" s="72"/>
      <c r="Q15" s="72"/>
      <c r="R15" s="72"/>
      <c r="S15" s="95"/>
      <c r="T15" s="74"/>
    </row>
    <row r="16" ht="29.1" customHeight="1" spans="1:20">
      <c r="A16" s="3">
        <v>4</v>
      </c>
      <c r="B16" s="32" t="s">
        <v>59</v>
      </c>
      <c r="C16" s="29">
        <v>643108.23</v>
      </c>
      <c r="D16" s="33"/>
      <c r="E16" s="22" t="s">
        <v>53</v>
      </c>
      <c r="F16" s="22" t="s">
        <v>54</v>
      </c>
      <c r="G16" s="34"/>
      <c r="H16" s="24">
        <v>0.05</v>
      </c>
      <c r="I16" s="31">
        <f>C16*H16</f>
        <v>32155.4115</v>
      </c>
      <c r="J16" s="31"/>
      <c r="K16" s="31">
        <f>C16/1.09*2.2927/100</f>
        <v>13527.103109367</v>
      </c>
      <c r="L16" s="31">
        <v>100</v>
      </c>
      <c r="M16" s="6" t="s">
        <v>60</v>
      </c>
      <c r="N16" s="77"/>
      <c r="O16" s="77"/>
      <c r="P16" s="78" t="s">
        <v>61</v>
      </c>
      <c r="Q16" s="98"/>
      <c r="R16" s="98"/>
      <c r="S16" s="99">
        <f>[1]第5次!C16+[1]第5次!D16-[1]第5次!I16-[1]第5次!K16-[1]第5次!L16-[1]第5次!N16</f>
        <v>597325.715390633</v>
      </c>
      <c r="T16" s="100"/>
    </row>
    <row r="17" ht="29.1" customHeight="1" spans="1:20">
      <c r="A17" s="35">
        <v>5</v>
      </c>
      <c r="B17" s="36">
        <v>44613</v>
      </c>
      <c r="C17" s="37">
        <v>1954234.57</v>
      </c>
      <c r="D17" s="38"/>
      <c r="E17" s="39" t="s">
        <v>70</v>
      </c>
      <c r="F17" s="39" t="s">
        <v>71</v>
      </c>
      <c r="G17" s="34"/>
      <c r="H17" s="40">
        <v>0.05</v>
      </c>
      <c r="I17" s="79">
        <v>104867.45</v>
      </c>
      <c r="J17" s="79" t="s">
        <v>72</v>
      </c>
      <c r="K17" s="79">
        <v>105356.52</v>
      </c>
      <c r="L17" s="79">
        <v>450</v>
      </c>
      <c r="M17" s="80" t="s">
        <v>73</v>
      </c>
      <c r="N17" s="79"/>
      <c r="O17" s="80"/>
      <c r="P17" s="81" t="s">
        <v>61</v>
      </c>
      <c r="Q17" s="101"/>
      <c r="R17" s="101"/>
      <c r="S17" s="102">
        <v>1520000</v>
      </c>
      <c r="T17" s="103"/>
    </row>
    <row r="18" ht="29.1" customHeight="1" spans="1:20">
      <c r="A18" s="35"/>
      <c r="B18" s="36"/>
      <c r="C18" s="41"/>
      <c r="D18" s="38"/>
      <c r="E18" s="42"/>
      <c r="F18" s="43"/>
      <c r="G18" s="44"/>
      <c r="H18" s="45"/>
      <c r="I18" s="79"/>
      <c r="J18" s="79"/>
      <c r="K18" s="79"/>
      <c r="L18" s="79">
        <v>-100</v>
      </c>
      <c r="M18" s="80" t="s">
        <v>74</v>
      </c>
      <c r="N18" s="79"/>
      <c r="O18" s="80"/>
      <c r="P18" s="81" t="s">
        <v>75</v>
      </c>
      <c r="Q18" s="101"/>
      <c r="R18" s="101"/>
      <c r="S18" s="102">
        <v>100000</v>
      </c>
      <c r="T18" s="103"/>
    </row>
    <row r="19" ht="29.1" customHeight="1" spans="1:20">
      <c r="A19" s="35"/>
      <c r="B19" s="36"/>
      <c r="C19" s="41"/>
      <c r="D19" s="38"/>
      <c r="E19" s="42"/>
      <c r="F19" s="43"/>
      <c r="G19" s="46"/>
      <c r="H19" s="45"/>
      <c r="I19" s="79"/>
      <c r="J19" s="79"/>
      <c r="K19" s="79"/>
      <c r="L19" s="79"/>
      <c r="M19" s="80"/>
      <c r="N19" s="79"/>
      <c r="O19" s="80"/>
      <c r="P19" s="81" t="s">
        <v>76</v>
      </c>
      <c r="Q19" s="101"/>
      <c r="R19" s="101"/>
      <c r="S19" s="102">
        <v>100000</v>
      </c>
      <c r="T19" s="103"/>
    </row>
    <row r="20" ht="29.1" customHeight="1" spans="1:20">
      <c r="A20" s="35"/>
      <c r="B20" s="36"/>
      <c r="C20" s="41"/>
      <c r="D20" s="38"/>
      <c r="E20" s="42"/>
      <c r="F20" s="43"/>
      <c r="G20" s="44"/>
      <c r="H20" s="45"/>
      <c r="I20" s="79"/>
      <c r="J20" s="79"/>
      <c r="K20" s="79"/>
      <c r="L20" s="79"/>
      <c r="M20" s="80"/>
      <c r="N20" s="79"/>
      <c r="O20" s="80"/>
      <c r="P20" s="81" t="s">
        <v>55</v>
      </c>
      <c r="Q20" s="101"/>
      <c r="R20" s="101"/>
      <c r="S20" s="102">
        <v>23660.6</v>
      </c>
      <c r="T20" s="103"/>
    </row>
    <row r="21" ht="29.1" customHeight="1" spans="1:20">
      <c r="A21" s="3"/>
      <c r="B21" s="32"/>
      <c r="C21" s="17"/>
      <c r="D21" s="33"/>
      <c r="E21" s="47"/>
      <c r="F21" s="48"/>
      <c r="G21" s="26"/>
      <c r="H21" s="49"/>
      <c r="I21" s="31"/>
      <c r="J21" s="31"/>
      <c r="K21" s="31"/>
      <c r="L21" s="31"/>
      <c r="M21" s="6"/>
      <c r="N21" s="31"/>
      <c r="O21" s="6"/>
      <c r="P21" s="78"/>
      <c r="Q21" s="98"/>
      <c r="R21" s="98"/>
      <c r="S21" s="99"/>
      <c r="T21" s="100"/>
    </row>
    <row r="22" ht="29.1" customHeight="1" spans="1:20">
      <c r="A22" s="3"/>
      <c r="B22" s="32"/>
      <c r="C22" s="17"/>
      <c r="D22" s="33"/>
      <c r="E22" s="47"/>
      <c r="F22" s="48"/>
      <c r="G22" s="34"/>
      <c r="H22" s="49"/>
      <c r="I22" s="31"/>
      <c r="J22" s="31"/>
      <c r="K22" s="31"/>
      <c r="L22" s="31"/>
      <c r="M22" s="6"/>
      <c r="N22" s="31"/>
      <c r="O22" s="6"/>
      <c r="P22" s="78"/>
      <c r="Q22" s="98"/>
      <c r="R22" s="98"/>
      <c r="S22" s="99"/>
      <c r="T22" s="100"/>
    </row>
    <row r="23" ht="29.1" customHeight="1" spans="1:20">
      <c r="A23" s="3" t="s">
        <v>62</v>
      </c>
      <c r="B23" s="3"/>
      <c r="C23" s="50">
        <f>SUM(C8:C22)</f>
        <v>4627371.11</v>
      </c>
      <c r="D23" s="51">
        <f>SUM(D8:D22)</f>
        <v>0</v>
      </c>
      <c r="E23" s="31"/>
      <c r="F23" s="31"/>
      <c r="G23" s="23"/>
      <c r="H23" s="4" t="s">
        <v>63</v>
      </c>
      <c r="I23" s="31">
        <f>SUM(I8:I22)</f>
        <v>238524.277</v>
      </c>
      <c r="J23" s="31"/>
      <c r="K23" s="31">
        <f>SUM(K8:K22)</f>
        <v>161200.503109367</v>
      </c>
      <c r="L23" s="31">
        <f>SUM(L8:L22)</f>
        <v>450</v>
      </c>
      <c r="M23" s="4" t="s">
        <v>63</v>
      </c>
      <c r="N23" s="31">
        <f>SUM(N8:N22)</f>
        <v>0</v>
      </c>
      <c r="O23" s="4" t="s">
        <v>63</v>
      </c>
      <c r="P23" s="4" t="s">
        <v>63</v>
      </c>
      <c r="Q23" s="4"/>
      <c r="R23" s="4"/>
      <c r="S23" s="104">
        <f>SUM(S8:S22)</f>
        <v>4227196.32989063</v>
      </c>
      <c r="T23" s="105">
        <f>D23+C23-S23-I23-K23-L23-N23</f>
        <v>1.28056854009628e-9</v>
      </c>
    </row>
    <row r="24" ht="29.1" customHeight="1" spans="1:20">
      <c r="A24" s="3" t="s">
        <v>64</v>
      </c>
      <c r="B24" s="3"/>
      <c r="C24" s="3" t="s">
        <v>65</v>
      </c>
      <c r="D24" s="3"/>
      <c r="E24" s="3"/>
      <c r="F24" s="52">
        <f>N24</f>
        <v>1743660.6</v>
      </c>
      <c r="G24" s="53"/>
      <c r="H24" s="54" t="s">
        <v>66</v>
      </c>
      <c r="I24" s="82"/>
      <c r="J24" s="82"/>
      <c r="K24" s="82"/>
      <c r="L24" s="83"/>
      <c r="M24" s="3" t="s">
        <v>67</v>
      </c>
      <c r="N24" s="84">
        <v>1743660.6</v>
      </c>
      <c r="O24" s="85"/>
      <c r="P24" s="85"/>
      <c r="Q24" s="85"/>
      <c r="R24" s="85"/>
      <c r="S24" s="85"/>
      <c r="T24" s="106"/>
    </row>
    <row r="25" ht="29.1" customHeight="1" spans="1:20">
      <c r="A25" s="3"/>
      <c r="B25" s="3"/>
      <c r="C25" s="3" t="s">
        <v>68</v>
      </c>
      <c r="D25" s="3"/>
      <c r="E25" s="3"/>
      <c r="F25" s="52">
        <v>0</v>
      </c>
      <c r="G25" s="53"/>
      <c r="H25" s="55"/>
      <c r="I25" s="86"/>
      <c r="J25" s="86"/>
      <c r="K25" s="86"/>
      <c r="L25" s="87"/>
      <c r="M25" s="3" t="s">
        <v>69</v>
      </c>
      <c r="N25" s="5" t="str">
        <f>SUBSTITUTE(SUBSTITUTE(TEXT(INT(N24),"[DBNum2][$-804]G/通用格式元"&amp;IF(INT(N24)=N24,"整",""))&amp;TEXT(MID(N24,FIND(".",N24&amp;".0")+1,1),"[DBNum2][$-804]G/通用格式角")&amp;TEXT(MID(N24,FIND(".",N24&amp;".0")+2,1),"[DBNum2][$-804]G/通用格式分"),"零角","零"),"零分","")</f>
        <v>壹佰柒拾肆万叁仟陆佰陆拾元陆角</v>
      </c>
      <c r="O25" s="56"/>
      <c r="P25" s="56"/>
      <c r="Q25" s="56"/>
      <c r="R25" s="56"/>
      <c r="S25" s="56"/>
      <c r="T25" s="57"/>
    </row>
  </sheetData>
  <mergeCells count="73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A23:B23"/>
    <mergeCell ref="C24:E24"/>
    <mergeCell ref="F24:G24"/>
    <mergeCell ref="N24:T24"/>
    <mergeCell ref="C25:E25"/>
    <mergeCell ref="F25:G25"/>
    <mergeCell ref="N25:T25"/>
    <mergeCell ref="A5:A7"/>
    <mergeCell ref="A8:A10"/>
    <mergeCell ref="A11:A12"/>
    <mergeCell ref="A13:A15"/>
    <mergeCell ref="K8:K12"/>
    <mergeCell ref="K13:K15"/>
    <mergeCell ref="L8:L10"/>
    <mergeCell ref="L11:L12"/>
    <mergeCell ref="L13:L15"/>
    <mergeCell ref="M8:M10"/>
    <mergeCell ref="M11:M12"/>
    <mergeCell ref="M13:M15"/>
    <mergeCell ref="N8:N10"/>
    <mergeCell ref="N11:N12"/>
    <mergeCell ref="N13:N15"/>
    <mergeCell ref="O8:O10"/>
    <mergeCell ref="O11:O12"/>
    <mergeCell ref="O13:O15"/>
    <mergeCell ref="P8:P10"/>
    <mergeCell ref="P11:P12"/>
    <mergeCell ref="P13:P15"/>
    <mergeCell ref="Q8:Q10"/>
    <mergeCell ref="Q11:Q12"/>
    <mergeCell ref="Q13:Q15"/>
    <mergeCell ref="R8:R10"/>
    <mergeCell ref="R11:R12"/>
    <mergeCell ref="R13:R15"/>
    <mergeCell ref="S5:S7"/>
    <mergeCell ref="S8:S10"/>
    <mergeCell ref="S11:S12"/>
    <mergeCell ref="S13:S15"/>
    <mergeCell ref="T5:T7"/>
    <mergeCell ref="T8:T10"/>
    <mergeCell ref="T11:T12"/>
    <mergeCell ref="T13:T15"/>
    <mergeCell ref="A24:B25"/>
    <mergeCell ref="H24:L2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第4次</vt:lpstr>
      <vt:lpstr>5-1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朱敏</cp:lastModifiedBy>
  <dcterms:created xsi:type="dcterms:W3CDTF">2017-01-11T04:48:00Z</dcterms:created>
  <dcterms:modified xsi:type="dcterms:W3CDTF">2022-02-21T06:20:39Z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FFAF130D4F0343DD9824E488A886B727</vt:lpwstr>
  </property>
</Properties>
</file>