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780"/>
  </bookViews>
  <sheets>
    <sheet name="NEW" sheetId="1" r:id="rId1"/>
  </sheets>
  <calcPr calcId="144525"/>
</workbook>
</file>

<file path=xl/sharedStrings.xml><?xml version="1.0" encoding="utf-8"?>
<sst xmlns="http://schemas.openxmlformats.org/spreadsheetml/2006/main" count="63" uniqueCount="51">
  <si>
    <t xml:space="preserve"> 合作工程款支付证书</t>
  </si>
  <si>
    <t>工程名称</t>
  </si>
  <si>
    <t>琅琊新区银山路及滁河路等六条道路交叉口信号灯工程</t>
  </si>
  <si>
    <t>是</t>
  </si>
  <si>
    <t>营改增  项目</t>
  </si>
  <si>
    <t>档案编号</t>
  </si>
  <si>
    <t>合同金额</t>
  </si>
  <si>
    <t>签订日期</t>
  </si>
  <si>
    <t>合作单位</t>
  </si>
  <si>
    <t>丁琳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</si>
  <si>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</si>
  <si>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</si>
  <si>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</si>
  <si>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</si>
  <si>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</si>
  <si>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</si>
  <si>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</si>
  <si>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</si>
  <si>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</si>
  <si>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</si>
  <si>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支付金额(元)</t>
  </si>
  <si>
    <t>日期</t>
  </si>
  <si>
    <t>账户</t>
  </si>
  <si>
    <t>金额</t>
  </si>
  <si>
    <t>比例</t>
  </si>
  <si>
    <t>税率</t>
  </si>
  <si>
    <t>备注</t>
  </si>
  <si>
    <t>18.2.12</t>
  </si>
  <si>
    <t>中</t>
  </si>
  <si>
    <t>18.2.8</t>
  </si>
  <si>
    <t>丁琳(报账)</t>
  </si>
  <si>
    <t>材料款</t>
  </si>
  <si>
    <t>18.9.3</t>
  </si>
  <si>
    <t>18.8.23</t>
  </si>
  <si>
    <t>本次</t>
  </si>
  <si>
    <t>转账费</t>
  </si>
  <si>
    <t>合计</t>
  </si>
  <si>
    <t>-</t>
  </si>
  <si>
    <t>本次支付  金额</t>
  </si>
  <si>
    <t>小写</t>
  </si>
  <si>
    <t>支付账号</t>
  </si>
  <si>
    <t>滁州市顺通交通设施有限公司</t>
  </si>
  <si>
    <t>大写</t>
  </si>
  <si>
    <t>3400 1738 6080 5300 0988
建行滁州广场支行</t>
  </si>
  <si>
    <t>申请部门
意见</t>
  </si>
  <si>
    <t>中标通知书 合同 资料齐全</t>
  </si>
  <si>
    <t>项目管理
意见</t>
  </si>
  <si>
    <t>财务审核
意见</t>
  </si>
  <si>
    <t>质安稽查
意见</t>
  </si>
  <si>
    <t>总经理审批</t>
  </si>
  <si>
    <t>董事长审批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</si>
</sst>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[DBNum2][$-804]General"/>
    <numFmt numFmtId="179" formatCode="0_);[Red]\(0\)"/>
    <numFmt numFmtId="180" formatCode="000000"/>
  </numFmts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rgb="FFFF0000"/>
      <name val="宋体"/>
      <charset val="134"/>
    </font>
    <font>
      <sz val="9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0"/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50" applyFont="1" applyFill="1" applyBorder="1" applyAlignment="1">
      <alignment horizontal="center" vertical="center"/>
    </xf>
    <xf numFmtId="176" fontId="1" fillId="0" borderId="0" xfId="50" applyNumberFormat="1" applyFont="1" applyFill="1" applyBorder="1" applyAlignment="1">
      <alignment horizontal="center" vertical="center"/>
    </xf>
    <xf numFmtId="177" fontId="1" fillId="0" borderId="0" xfId="50" applyNumberFormat="1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 shrinkToFit="1"/>
    </xf>
    <xf numFmtId="0" fontId="1" fillId="0" borderId="3" xfId="50" applyFont="1" applyFill="1" applyBorder="1" applyAlignment="1">
      <alignment horizontal="center" vertical="center" shrinkToFi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0" fontId="4" fillId="0" borderId="4" xfId="50" applyFont="1" applyFill="1" applyBorder="1" applyAlignment="1">
      <alignment horizontal="center" vertical="center" wrapText="1"/>
    </xf>
    <xf numFmtId="177" fontId="3" fillId="0" borderId="1" xfId="50" applyNumberFormat="1" applyFont="1" applyFill="1" applyBorder="1" applyAlignment="1">
      <alignment horizontal="center" vertical="center" shrinkToFit="1"/>
    </xf>
    <xf numFmtId="57" fontId="1" fillId="0" borderId="2" xfId="50" applyNumberFormat="1" applyFont="1" applyFill="1" applyBorder="1" applyAlignment="1">
      <alignment horizontal="center" vertical="center"/>
    </xf>
    <xf numFmtId="0" fontId="1" fillId="0" borderId="2" xfId="50" applyFont="1" applyFill="1" applyBorder="1" applyAlignment="1">
      <alignment horizontal="center" vertical="center"/>
    </xf>
    <xf numFmtId="177" fontId="3" fillId="0" borderId="1" xfId="50" applyNumberFormat="1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176" fontId="1" fillId="0" borderId="5" xfId="50" applyNumberFormat="1" applyFont="1" applyFill="1" applyBorder="1" applyAlignment="1">
      <alignment horizontal="center" vertical="center" wrapText="1"/>
    </xf>
    <xf numFmtId="14" fontId="1" fillId="0" borderId="5" xfId="50" applyNumberFormat="1" applyFont="1" applyFill="1" applyBorder="1" applyAlignment="1">
      <alignment horizontal="center" vertical="center" wrapText="1"/>
    </xf>
    <xf numFmtId="177" fontId="1" fillId="0" borderId="5" xfId="50" applyNumberFormat="1" applyFont="1" applyFill="1" applyBorder="1" applyAlignment="1">
      <alignment horizontal="center" vertical="center" wrapText="1"/>
    </xf>
    <xf numFmtId="10" fontId="1" fillId="0" borderId="5" xfId="11" applyNumberFormat="1" applyFont="1" applyFill="1" applyBorder="1" applyAlignment="1">
      <alignment horizontal="center" vertical="center" wrapText="1"/>
    </xf>
    <xf numFmtId="176" fontId="1" fillId="0" borderId="6" xfId="50" applyNumberFormat="1" applyFont="1" applyFill="1" applyBorder="1" applyAlignment="1">
      <alignment horizontal="center" vertical="center" wrapText="1"/>
    </xf>
    <xf numFmtId="14" fontId="1" fillId="0" borderId="6" xfId="50" applyNumberFormat="1" applyFont="1" applyFill="1" applyBorder="1" applyAlignment="1">
      <alignment horizontal="center" vertical="center" wrapText="1"/>
    </xf>
    <xf numFmtId="177" fontId="1" fillId="0" borderId="6" xfId="50" applyNumberFormat="1" applyFont="1" applyFill="1" applyBorder="1" applyAlignment="1">
      <alignment horizontal="center" vertical="center" wrapText="1"/>
    </xf>
    <xf numFmtId="10" fontId="1" fillId="0" borderId="6" xfId="11" applyNumberFormat="1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center" vertical="center" wrapText="1"/>
    </xf>
    <xf numFmtId="14" fontId="1" fillId="0" borderId="1" xfId="50" applyNumberFormat="1" applyFont="1" applyFill="1" applyBorder="1" applyAlignment="1">
      <alignment horizontal="center" vertical="center" wrapText="1"/>
    </xf>
    <xf numFmtId="177" fontId="1" fillId="0" borderId="1" xfId="50" applyNumberFormat="1" applyFont="1" applyFill="1" applyBorder="1" applyAlignment="1">
      <alignment horizontal="right" vertical="center" wrapText="1"/>
    </xf>
    <xf numFmtId="10" fontId="1" fillId="0" borderId="1" xfId="11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4" fontId="5" fillId="0" borderId="1" xfId="50" applyNumberFormat="1" applyFont="1" applyFill="1" applyBorder="1" applyAlignment="1">
      <alignment horizontal="center" vertical="center" wrapText="1"/>
    </xf>
    <xf numFmtId="177" fontId="5" fillId="0" borderId="1" xfId="50" applyNumberFormat="1" applyFont="1" applyFill="1" applyBorder="1" applyAlignment="1">
      <alignment horizontal="right" vertical="center" wrapText="1"/>
    </xf>
    <xf numFmtId="177" fontId="5" fillId="0" borderId="1" xfId="50" applyNumberFormat="1" applyFont="1" applyFill="1" applyBorder="1" applyAlignment="1">
      <alignment horizontal="center" vertical="center" wrapText="1"/>
    </xf>
    <xf numFmtId="10" fontId="5" fillId="0" borderId="1" xfId="11" applyNumberFormat="1" applyFont="1" applyFill="1" applyBorder="1" applyAlignment="1">
      <alignment horizontal="center" vertical="center" wrapText="1"/>
    </xf>
    <xf numFmtId="177" fontId="1" fillId="0" borderId="1" xfId="50" applyNumberFormat="1" applyFont="1" applyFill="1" applyBorder="1" applyAlignment="1">
      <alignment horizontal="center" vertical="center" wrapText="1"/>
    </xf>
    <xf numFmtId="0" fontId="1" fillId="2" borderId="1" xfId="50" applyFont="1" applyFill="1" applyBorder="1" applyAlignment="1">
      <alignment horizontal="center" vertical="center" wrapText="1"/>
    </xf>
    <xf numFmtId="177" fontId="6" fillId="2" borderId="1" xfId="50" applyNumberFormat="1" applyFont="1" applyFill="1" applyBorder="1" applyAlignment="1">
      <alignment horizontal="right" vertical="center" wrapText="1"/>
    </xf>
    <xf numFmtId="178" fontId="1" fillId="0" borderId="1" xfId="50" applyNumberFormat="1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left" vertical="center" wrapText="1"/>
    </xf>
    <xf numFmtId="0" fontId="1" fillId="0" borderId="3" xfId="50" applyFont="1" applyFill="1" applyBorder="1" applyAlignment="1">
      <alignment horizontal="left" vertical="center" wrapText="1"/>
    </xf>
    <xf numFmtId="177" fontId="1" fillId="0" borderId="1" xfId="50" applyNumberFormat="1" applyFont="1" applyFill="1" applyBorder="1" applyAlignment="1">
      <alignment horizontal="center" vertical="center" shrinkToFit="1"/>
    </xf>
    <xf numFmtId="0" fontId="1" fillId="0" borderId="0" xfId="50" applyFont="1" applyFill="1" applyBorder="1" applyAlignment="1">
      <alignment horizontal="center" vertical="center" shrinkToFit="1"/>
    </xf>
    <xf numFmtId="0" fontId="1" fillId="0" borderId="3" xfId="50" applyNumberFormat="1" applyFont="1" applyFill="1" applyBorder="1" applyAlignment="1">
      <alignment horizontal="center" vertical="center"/>
    </xf>
    <xf numFmtId="0" fontId="1" fillId="0" borderId="4" xfId="50" applyNumberFormat="1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 wrapText="1"/>
    </xf>
    <xf numFmtId="0" fontId="1" fillId="0" borderId="3" xfId="50" applyFont="1" applyFill="1" applyBorder="1" applyAlignment="1">
      <alignment horizontal="center" vertical="center"/>
    </xf>
    <xf numFmtId="0" fontId="1" fillId="0" borderId="4" xfId="50" applyFont="1" applyFill="1" applyBorder="1" applyAlignment="1">
      <alignment horizontal="center" vertical="center"/>
    </xf>
    <xf numFmtId="179" fontId="1" fillId="0" borderId="1" xfId="50" applyNumberFormat="1" applyFont="1" applyFill="1" applyBorder="1" applyAlignment="1">
      <alignment horizontal="center" vertical="center" wrapText="1"/>
    </xf>
    <xf numFmtId="177" fontId="1" fillId="2" borderId="5" xfId="50" applyNumberFormat="1" applyFont="1" applyFill="1" applyBorder="1" applyAlignment="1">
      <alignment horizontal="center" vertical="center" wrapText="1"/>
    </xf>
    <xf numFmtId="9" fontId="1" fillId="0" borderId="5" xfId="11" applyNumberFormat="1" applyFont="1" applyFill="1" applyBorder="1" applyAlignment="1">
      <alignment horizontal="center" vertical="center" wrapText="1"/>
    </xf>
    <xf numFmtId="177" fontId="1" fillId="0" borderId="1" xfId="50" applyNumberFormat="1" applyFont="1" applyFill="1" applyBorder="1" applyAlignment="1">
      <alignment horizontal="left" vertical="top" wrapText="1"/>
    </xf>
    <xf numFmtId="177" fontId="1" fillId="2" borderId="1" xfId="50" applyNumberFormat="1" applyFont="1" applyFill="1" applyBorder="1" applyAlignment="1">
      <alignment horizontal="right" vertical="center" wrapText="1"/>
    </xf>
    <xf numFmtId="177" fontId="1" fillId="2" borderId="6" xfId="50" applyNumberFormat="1" applyFont="1" applyFill="1" applyBorder="1" applyAlignment="1">
      <alignment horizontal="center" vertical="center" wrapText="1"/>
    </xf>
    <xf numFmtId="9" fontId="1" fillId="0" borderId="6" xfId="11" applyNumberFormat="1" applyFont="1" applyFill="1" applyBorder="1" applyAlignment="1">
      <alignment horizontal="center" vertical="center" wrapText="1"/>
    </xf>
    <xf numFmtId="9" fontId="1" fillId="0" borderId="1" xfId="11" applyNumberFormat="1" applyFont="1" applyFill="1" applyBorder="1" applyAlignment="1">
      <alignment horizontal="center" vertical="center" wrapText="1"/>
    </xf>
    <xf numFmtId="177" fontId="5" fillId="2" borderId="1" xfId="50" applyNumberFormat="1" applyFont="1" applyFill="1" applyBorder="1" applyAlignment="1">
      <alignment horizontal="right" vertical="center" wrapText="1"/>
    </xf>
    <xf numFmtId="0" fontId="5" fillId="0" borderId="1" xfId="50" applyFont="1" applyFill="1" applyBorder="1" applyAlignment="1">
      <alignment horizontal="center" vertical="center" wrapText="1"/>
    </xf>
    <xf numFmtId="177" fontId="6" fillId="0" borderId="0" xfId="50" applyNumberFormat="1" applyFont="1" applyFill="1" applyBorder="1" applyAlignment="1">
      <alignment horizontal="center" vertical="center" wrapText="1"/>
    </xf>
    <xf numFmtId="180" fontId="1" fillId="0" borderId="1" xfId="50" applyNumberFormat="1" applyFont="1" applyFill="1" applyBorder="1" applyAlignment="1">
      <alignment horizontal="center" vertical="center" wrapText="1"/>
    </xf>
    <xf numFmtId="0" fontId="1" fillId="0" borderId="4" xfId="50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104775</xdr:colOff>
      <xdr:row>0</xdr:row>
      <xdr:rowOff>85725</xdr:rowOff>
    </xdr:from>
    <xdr:to>
      <xdr:col>24</xdr:col>
      <xdr:colOff>638175</xdr:colOff>
      <xdr:row>15</xdr:row>
      <xdr:rowOff>227965</xdr:rowOff>
    </xdr:to>
    <xdr:pic>
      <xdr:nvPicPr>
        <xdr:cNvPr id="2" name="图片 1" descr=")S26_ZQJ([C2}~UV]UV3PAY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34350" y="85725"/>
          <a:ext cx="8267700" cy="5435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O24"/>
  <sheetViews>
    <sheetView tabSelected="1" workbookViewId="0">
      <selection activeCell="K13" sqref="K13"/>
    </sheetView>
  </sheetViews>
  <sheetFormatPr defaultColWidth="9" defaultRowHeight="11.25"/>
  <cols>
    <col min="1" max="1" width="2.5" style="1" customWidth="1"/>
    <col min="2" max="2" width="8.625" style="2" customWidth="1"/>
    <col min="3" max="3" width="3.625" style="1" customWidth="1"/>
    <col min="4" max="4" width="10.875" style="3" customWidth="1"/>
    <col min="5" max="5" width="6.625" style="2" customWidth="1"/>
    <col min="6" max="6" width="11" style="3" customWidth="1"/>
    <col min="7" max="7" width="10.625" style="3" customWidth="1"/>
    <col min="8" max="8" width="5.375" style="1" customWidth="1"/>
    <col min="9" max="9" width="10.125" style="3" customWidth="1"/>
    <col min="10" max="10" width="5" style="1" customWidth="1"/>
    <col min="11" max="11" width="7.25" style="3" customWidth="1"/>
    <col min="12" max="12" width="6.5" style="3" customWidth="1"/>
    <col min="13" max="13" width="5.375" style="1" customWidth="1"/>
    <col min="14" max="14" width="11.875" style="3" customWidth="1"/>
    <col min="15" max="15" width="5.75" style="1" customWidth="1"/>
    <col min="16" max="16" width="23.75" style="1" customWidth="1"/>
    <col min="17" max="16384" width="9" style="1"/>
  </cols>
  <sheetData>
    <row r="1" ht="29.2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6.1" customHeight="1" spans="1:15">
      <c r="A2" s="5" t="s">
        <v>1</v>
      </c>
      <c r="B2" s="5"/>
      <c r="C2" s="6" t="s">
        <v>2</v>
      </c>
      <c r="D2" s="7"/>
      <c r="E2" s="7"/>
      <c r="F2" s="7"/>
      <c r="G2" s="7"/>
      <c r="H2" s="7"/>
      <c r="I2" s="7"/>
      <c r="J2" s="16" t="s">
        <v>3</v>
      </c>
      <c r="K2" s="5" t="s">
        <v>4</v>
      </c>
      <c r="L2" s="5" t="s">
        <v>5</v>
      </c>
      <c r="M2" s="5"/>
      <c r="N2" s="40"/>
      <c r="O2" s="41"/>
    </row>
    <row r="3" ht="26.1" customHeight="1" spans="1:15">
      <c r="A3" s="5" t="s">
        <v>6</v>
      </c>
      <c r="B3" s="5"/>
      <c r="C3" s="8">
        <v>943662.39</v>
      </c>
      <c r="D3" s="9"/>
      <c r="E3" s="9"/>
      <c r="F3" s="10"/>
      <c r="G3" s="11" t="s">
        <v>7</v>
      </c>
      <c r="H3" s="12">
        <v>43070</v>
      </c>
      <c r="I3" s="42"/>
      <c r="J3" s="42"/>
      <c r="K3" s="43"/>
      <c r="L3" s="5" t="s">
        <v>8</v>
      </c>
      <c r="M3" s="5"/>
      <c r="N3" s="34" t="s">
        <v>9</v>
      </c>
      <c r="O3" s="44"/>
    </row>
    <row r="4" ht="23.25" customHeight="1" spans="1:15">
      <c r="A4" s="5" t="s">
        <v>10</v>
      </c>
      <c r="B4" s="5"/>
      <c r="C4" s="8">
        <v>463293.36</v>
      </c>
      <c r="D4" s="9"/>
      <c r="E4" s="9"/>
      <c r="F4" s="10"/>
      <c r="G4" s="11" t="s">
        <v>11</v>
      </c>
      <c r="H4" s="13"/>
      <c r="I4" s="45"/>
      <c r="J4" s="45"/>
      <c r="K4" s="46"/>
      <c r="L4" s="5" t="s">
        <v>12</v>
      </c>
      <c r="M4" s="5"/>
      <c r="N4" s="47">
        <v>9029</v>
      </c>
      <c r="O4" s="44"/>
    </row>
    <row r="5" ht="26.1" customHeight="1" spans="1:15">
      <c r="A5" s="5" t="s">
        <v>13</v>
      </c>
      <c r="B5" s="5" t="s">
        <v>14</v>
      </c>
      <c r="C5" s="5"/>
      <c r="D5" s="5"/>
      <c r="E5" s="5" t="s">
        <v>15</v>
      </c>
      <c r="F5" s="5"/>
      <c r="G5" s="14" t="s">
        <v>16</v>
      </c>
      <c r="H5" s="5" t="s">
        <v>17</v>
      </c>
      <c r="I5" s="5"/>
      <c r="J5" s="5" t="s">
        <v>18</v>
      </c>
      <c r="K5" s="5"/>
      <c r="L5" s="5" t="s">
        <v>19</v>
      </c>
      <c r="M5" s="5"/>
      <c r="N5" s="14" t="s">
        <v>20</v>
      </c>
      <c r="O5" s="44"/>
    </row>
    <row r="6" ht="26.1" customHeight="1" spans="1:15">
      <c r="A6" s="5"/>
      <c r="B6" s="15" t="s">
        <v>21</v>
      </c>
      <c r="C6" s="5" t="s">
        <v>22</v>
      </c>
      <c r="D6" s="14" t="s">
        <v>23</v>
      </c>
      <c r="E6" s="15" t="s">
        <v>21</v>
      </c>
      <c r="F6" s="14" t="s">
        <v>23</v>
      </c>
      <c r="G6" s="14" t="s">
        <v>23</v>
      </c>
      <c r="H6" s="5" t="s">
        <v>24</v>
      </c>
      <c r="I6" s="14" t="s">
        <v>23</v>
      </c>
      <c r="J6" s="5" t="s">
        <v>25</v>
      </c>
      <c r="K6" s="14" t="s">
        <v>23</v>
      </c>
      <c r="L6" s="14" t="s">
        <v>23</v>
      </c>
      <c r="M6" s="5" t="s">
        <v>26</v>
      </c>
      <c r="N6" s="14"/>
      <c r="O6" s="44"/>
    </row>
    <row r="7" ht="24.95" customHeight="1" spans="1:15">
      <c r="A7" s="16">
        <v>1</v>
      </c>
      <c r="B7" s="17" t="s">
        <v>27</v>
      </c>
      <c r="C7" s="18" t="s">
        <v>28</v>
      </c>
      <c r="D7" s="19">
        <v>300304.04</v>
      </c>
      <c r="E7" s="17" t="s">
        <v>29</v>
      </c>
      <c r="F7" s="19">
        <v>300304.04</v>
      </c>
      <c r="G7" s="19">
        <v>294297.96</v>
      </c>
      <c r="H7" s="20">
        <v>0.02</v>
      </c>
      <c r="I7" s="48">
        <f>D7*H7</f>
        <v>6006.0808</v>
      </c>
      <c r="J7" s="49">
        <v>0</v>
      </c>
      <c r="K7" s="48">
        <f>ROUNDUP(F7/1.03*J7,2)</f>
        <v>0</v>
      </c>
      <c r="L7" s="19"/>
      <c r="M7" s="50" t="s">
        <v>30</v>
      </c>
      <c r="N7" s="51">
        <v>4700</v>
      </c>
      <c r="O7" s="44"/>
    </row>
    <row r="8" ht="24.95" customHeight="1" spans="1:15">
      <c r="A8" s="16">
        <v>2</v>
      </c>
      <c r="B8" s="21"/>
      <c r="C8" s="22"/>
      <c r="D8" s="23"/>
      <c r="E8" s="21"/>
      <c r="F8" s="23"/>
      <c r="G8" s="23"/>
      <c r="H8" s="24"/>
      <c r="I8" s="52"/>
      <c r="J8" s="53"/>
      <c r="K8" s="52"/>
      <c r="L8" s="23"/>
      <c r="M8" s="50" t="s">
        <v>31</v>
      </c>
      <c r="N8" s="51">
        <f>D7-I7-N7</f>
        <v>289597.9592</v>
      </c>
      <c r="O8" s="44"/>
    </row>
    <row r="9" ht="30" customHeight="1" spans="1:15">
      <c r="A9" s="16">
        <v>4</v>
      </c>
      <c r="B9" s="25" t="s">
        <v>32</v>
      </c>
      <c r="C9" s="26" t="s">
        <v>28</v>
      </c>
      <c r="D9" s="27">
        <v>139824.65</v>
      </c>
      <c r="E9" s="25" t="s">
        <v>33</v>
      </c>
      <c r="F9" s="27">
        <v>139824.65</v>
      </c>
      <c r="G9" s="27">
        <v>137028.16</v>
      </c>
      <c r="H9" s="28">
        <v>0.02</v>
      </c>
      <c r="I9" s="51">
        <f>D9*H9</f>
        <v>2796.493</v>
      </c>
      <c r="J9" s="54">
        <v>0</v>
      </c>
      <c r="K9" s="51">
        <v>0</v>
      </c>
      <c r="L9" s="27"/>
      <c r="M9" s="50"/>
      <c r="N9" s="51">
        <f>D9-I9</f>
        <v>137028.157</v>
      </c>
      <c r="O9" s="44"/>
    </row>
    <row r="10" ht="30" customHeight="1" spans="1:15">
      <c r="A10" s="16">
        <v>5</v>
      </c>
      <c r="B10" s="29" t="s">
        <v>34</v>
      </c>
      <c r="C10" s="30"/>
      <c r="D10" s="31"/>
      <c r="E10" s="29"/>
      <c r="F10" s="31"/>
      <c r="G10" s="31"/>
      <c r="H10" s="32"/>
      <c r="I10" s="55"/>
      <c r="J10" s="56"/>
      <c r="K10" s="55"/>
      <c r="L10" s="31"/>
      <c r="M10" s="32"/>
      <c r="N10" s="55"/>
      <c r="O10" s="44"/>
    </row>
    <row r="11" ht="30" customHeight="1" spans="1:15">
      <c r="A11" s="16">
        <v>6</v>
      </c>
      <c r="B11" s="29">
        <v>44805</v>
      </c>
      <c r="C11" s="30" t="s">
        <v>28</v>
      </c>
      <c r="D11" s="31">
        <v>23164.67</v>
      </c>
      <c r="E11" s="29"/>
      <c r="F11" s="31"/>
      <c r="G11" s="31"/>
      <c r="H11" s="33">
        <v>0.02</v>
      </c>
      <c r="I11" s="55">
        <f>D11*H11</f>
        <v>463.2934</v>
      </c>
      <c r="J11" s="56"/>
      <c r="K11" s="55"/>
      <c r="L11" s="32" t="s">
        <v>35</v>
      </c>
      <c r="M11" s="32">
        <v>50</v>
      </c>
      <c r="N11" s="55"/>
      <c r="O11" s="44"/>
    </row>
    <row r="12" ht="30" customHeight="1" spans="1:15">
      <c r="A12" s="16">
        <v>7</v>
      </c>
      <c r="B12" s="25"/>
      <c r="C12" s="26"/>
      <c r="D12" s="27"/>
      <c r="E12" s="25"/>
      <c r="F12" s="27"/>
      <c r="G12" s="27"/>
      <c r="H12" s="34"/>
      <c r="I12" s="51"/>
      <c r="J12" s="16"/>
      <c r="K12" s="51"/>
      <c r="L12" s="27"/>
      <c r="M12" s="34"/>
      <c r="N12" s="51"/>
      <c r="O12" s="44"/>
    </row>
    <row r="13" ht="30" customHeight="1" spans="1:15">
      <c r="A13" s="16">
        <v>8</v>
      </c>
      <c r="B13" s="25"/>
      <c r="C13" s="26"/>
      <c r="D13" s="27"/>
      <c r="E13" s="25"/>
      <c r="F13" s="27"/>
      <c r="G13" s="27"/>
      <c r="H13" s="34"/>
      <c r="I13" s="51"/>
      <c r="J13" s="16"/>
      <c r="K13" s="51"/>
      <c r="L13" s="27"/>
      <c r="M13" s="34"/>
      <c r="N13" s="51"/>
      <c r="O13" s="44"/>
    </row>
    <row r="14" ht="30" customHeight="1" spans="1:15">
      <c r="A14" s="16">
        <v>9</v>
      </c>
      <c r="B14" s="25"/>
      <c r="C14" s="26"/>
      <c r="D14" s="27"/>
      <c r="E14" s="25"/>
      <c r="F14" s="27"/>
      <c r="G14" s="27"/>
      <c r="H14" s="34"/>
      <c r="I14" s="51"/>
      <c r="J14" s="16"/>
      <c r="K14" s="51"/>
      <c r="L14" s="27"/>
      <c r="M14" s="34"/>
      <c r="N14" s="51"/>
      <c r="O14" s="44"/>
    </row>
    <row r="15" ht="30" customHeight="1" spans="1:15">
      <c r="A15" s="16">
        <v>10</v>
      </c>
      <c r="B15" s="25"/>
      <c r="C15" s="26"/>
      <c r="D15" s="27"/>
      <c r="E15" s="25"/>
      <c r="F15" s="27"/>
      <c r="G15" s="27"/>
      <c r="H15" s="34"/>
      <c r="I15" s="51"/>
      <c r="J15" s="16"/>
      <c r="K15" s="51"/>
      <c r="L15" s="27"/>
      <c r="M15" s="34"/>
      <c r="N15" s="51"/>
      <c r="O15" s="44"/>
    </row>
    <row r="16" ht="26.1" customHeight="1" spans="1:15">
      <c r="A16" s="5" t="s">
        <v>36</v>
      </c>
      <c r="B16" s="5"/>
      <c r="C16" s="35" t="s">
        <v>37</v>
      </c>
      <c r="D16" s="36">
        <f>SUM(D7:D15)</f>
        <v>463293.36</v>
      </c>
      <c r="E16" s="35" t="s">
        <v>37</v>
      </c>
      <c r="F16" s="36">
        <f>SUM(F7:F15)</f>
        <v>440128.69</v>
      </c>
      <c r="G16" s="36">
        <f>SUM(G7:G15)</f>
        <v>431326.12</v>
      </c>
      <c r="H16" s="35" t="s">
        <v>37</v>
      </c>
      <c r="I16" s="36">
        <f>SUM(I7:I15)</f>
        <v>9265.8672</v>
      </c>
      <c r="J16" s="35" t="s">
        <v>37</v>
      </c>
      <c r="K16" s="36">
        <f>SUM(K7:K15)</f>
        <v>0</v>
      </c>
      <c r="L16" s="36">
        <f>SUM(L7:L15)</f>
        <v>0</v>
      </c>
      <c r="M16" s="35" t="s">
        <v>37</v>
      </c>
      <c r="N16" s="36">
        <f>SUM(N7:N15)</f>
        <v>431326.1162</v>
      </c>
      <c r="O16" s="57"/>
    </row>
    <row r="17" ht="26.1" customHeight="1" spans="1:15">
      <c r="A17" s="5" t="s">
        <v>38</v>
      </c>
      <c r="B17" s="5"/>
      <c r="C17" s="5" t="s">
        <v>39</v>
      </c>
      <c r="D17" s="34">
        <f>N9</f>
        <v>137028.157</v>
      </c>
      <c r="E17" s="34"/>
      <c r="F17" s="34"/>
      <c r="G17" s="34"/>
      <c r="H17" s="14" t="s">
        <v>40</v>
      </c>
      <c r="I17" s="14"/>
      <c r="J17" s="58" t="s">
        <v>41</v>
      </c>
      <c r="K17" s="58"/>
      <c r="L17" s="58"/>
      <c r="M17" s="58"/>
      <c r="N17" s="58"/>
      <c r="O17" s="44"/>
    </row>
    <row r="18" ht="26.25" customHeight="1" spans="1:15">
      <c r="A18" s="5"/>
      <c r="B18" s="5"/>
      <c r="C18" s="5" t="s">
        <v>42</v>
      </c>
      <c r="D18" s="37" t="str">
        <f>SUBSTITUTE(SUBSTITUTE(TEXT(INT(D17),"[DBNum2][$-804]G/通用格式元"&amp;IF(INT(D17)=D17,"整",""))&amp;TEXT(MID(D17,FIND(".",D17&amp;".0")+1,1),"[DBNum2][$-804]G/通用格式角")&amp;TEXT(MID(D17,FIND(".",D17&amp;".0")+2,1),"[DBNum2][$-804]G/通用格式分"),"零角","零"),"零分","")</f>
        <v>壹拾叁万柒仟零贰拾捌元壹角伍分</v>
      </c>
      <c r="E18" s="37"/>
      <c r="F18" s="37"/>
      <c r="G18" s="37"/>
      <c r="H18" s="14"/>
      <c r="I18" s="14"/>
      <c r="J18" s="16" t="s">
        <v>43</v>
      </c>
      <c r="K18" s="16"/>
      <c r="L18" s="16"/>
      <c r="M18" s="16"/>
      <c r="N18" s="16"/>
      <c r="O18" s="44"/>
    </row>
    <row r="19" ht="39.95" customHeight="1" spans="1:15">
      <c r="A19" s="5" t="s">
        <v>44</v>
      </c>
      <c r="B19" s="5"/>
      <c r="C19" s="38" t="s">
        <v>45</v>
      </c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59"/>
      <c r="O19" s="44"/>
    </row>
    <row r="20" ht="39.95" customHeight="1" spans="1:15">
      <c r="A20" s="5" t="s">
        <v>46</v>
      </c>
      <c r="B20" s="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44"/>
    </row>
    <row r="21" ht="39.95" customHeight="1" spans="1:15">
      <c r="A21" s="5" t="s">
        <v>47</v>
      </c>
      <c r="B21" s="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44"/>
    </row>
    <row r="22" ht="39.95" customHeight="1" spans="1:15">
      <c r="A22" s="5" t="s">
        <v>48</v>
      </c>
      <c r="B22" s="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44"/>
    </row>
    <row r="23" ht="39.95" customHeight="1" spans="1:15">
      <c r="A23" s="5" t="s">
        <v>49</v>
      </c>
      <c r="B23" s="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44"/>
    </row>
    <row r="24" ht="39.95" customHeight="1" spans="1:15">
      <c r="A24" s="5" t="s">
        <v>50</v>
      </c>
      <c r="B24" s="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44"/>
    </row>
  </sheetData>
  <mergeCells count="49">
    <mergeCell ref="A1:N1"/>
    <mergeCell ref="A2:B2"/>
    <mergeCell ref="C2:I2"/>
    <mergeCell ref="L2:M2"/>
    <mergeCell ref="A3:B3"/>
    <mergeCell ref="C3:F3"/>
    <mergeCell ref="H3:K3"/>
    <mergeCell ref="L3:M3"/>
    <mergeCell ref="A4:B4"/>
    <mergeCell ref="C4:F4"/>
    <mergeCell ref="H4:K4"/>
    <mergeCell ref="L4:M4"/>
    <mergeCell ref="B5:D5"/>
    <mergeCell ref="E5:F5"/>
    <mergeCell ref="H5:I5"/>
    <mergeCell ref="J5:K5"/>
    <mergeCell ref="L5:M5"/>
    <mergeCell ref="A16:B16"/>
    <mergeCell ref="D17:G17"/>
    <mergeCell ref="J17:N17"/>
    <mergeCell ref="D18:G18"/>
    <mergeCell ref="J18:N18"/>
    <mergeCell ref="A19:B19"/>
    <mergeCell ref="C19:N19"/>
    <mergeCell ref="A20:B20"/>
    <mergeCell ref="C20:N20"/>
    <mergeCell ref="A21:B21"/>
    <mergeCell ref="C21:N21"/>
    <mergeCell ref="A22:B22"/>
    <mergeCell ref="C22:N22"/>
    <mergeCell ref="A23:B23"/>
    <mergeCell ref="C23:N23"/>
    <mergeCell ref="A24:B24"/>
    <mergeCell ref="C24:N24"/>
    <mergeCell ref="A5:A6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N5:N6"/>
    <mergeCell ref="A17:B18"/>
    <mergeCell ref="H17:I18"/>
  </mergeCells>
  <pageMargins left="0.196850393700787" right="0.196850393700787" top="0.748031496062992" bottom="0.551181102362205" header="0.31496062992126" footer="0.31496062992126"/>
  <pageSetup paperSize="9" scale="9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NEW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朱大金</cp:lastModifiedBy>
  <dcterms:created xsi:type="dcterms:W3CDTF">2016-06-04T08:00:00Z</dcterms:created>
  <cp:lastPrinted>2018-09-04T07:45:00Z</cp:lastPrinted>
  <dcterms:modified xsi:type="dcterms:W3CDTF">2022-09-02T05:59:49Z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247A42077CA54711A90FFAF3DCECC084</vt:lpwstr>
  </property>
  <property fmtid="{D5CDD505-2E9C-101B-9397-08002B2CF9AE}" pid="3" name="KSOProductBuildVer">
    <vt:lpwstr>2052-11.1.0.12313</vt:lpwstr>
  </property>
</Properties>
</file>