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8015" activeTab="1"/>
  </bookViews>
  <sheets>
    <sheet name="1" sheetId="1" r:id="rId1"/>
    <sheet name="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<sst xmlns="http://schemas.openxmlformats.org/spreadsheetml/2006/main" count="162" uniqueCount="68">
  <si>
    <t xml:space="preserve">工程款支付证书 </t>
  </si>
  <si>
    <t>本次</t>
  </si>
  <si>
    <t>工程名称</t>
  </si>
  <si>
    <t>颍泉区2017年农村公路危桥改造工程（第二批）项目</t>
  </si>
  <si>
    <t>ERP编号</t>
  </si>
  <si>
    <t>档案编号</t>
  </si>
  <si>
    <t>CD2017-131</t>
  </si>
  <si>
    <t>2017.12.29</t>
  </si>
  <si>
    <t>何昌宝</t>
  </si>
  <si>
    <t>90日历天</t>
  </si>
  <si>
    <t>阜阳市颍泉区</t>
  </si>
  <si>
    <t>阜阳办事处丁军召1826987966</t>
  </si>
  <si>
    <t>中标</t>
  </si>
  <si>
    <t>合同金额</t>
  </si>
  <si>
    <t>中标  日期</t>
  </si>
  <si>
    <t>已    供       工程资料</t>
  </si>
  <si>
    <t xml:space="preserve">中标通知书、施工合同、内部承包协议原件均在庐江，交工证书已办下周一带到合肥
</t>
  </si>
  <si>
    <t>庐江</t>
  </si>
  <si>
    <t>责任  单位</t>
  </si>
  <si>
    <t>阜阳丁军召1826987966</t>
  </si>
  <si>
    <t>决算金额</t>
  </si>
  <si>
    <t>竣工  日期</t>
  </si>
  <si>
    <t xml:space="preserve">合肥 </t>
  </si>
  <si>
    <t>责任人</t>
  </si>
  <si>
    <t>刘营13515585776</t>
  </si>
  <si>
    <t>2017.4.25办理外经证费用504</t>
  </si>
  <si>
    <t>序号</t>
  </si>
  <si>
    <t>工程款到账</t>
  </si>
  <si>
    <t>开票情况</t>
  </si>
  <si>
    <t>管理费</t>
  </si>
  <si>
    <t>代缴税金</t>
  </si>
  <si>
    <t>其他扣款</t>
  </si>
  <si>
    <t>预留款</t>
  </si>
  <si>
    <t>实际支付</t>
  </si>
  <si>
    <t>日期</t>
  </si>
  <si>
    <t>账户</t>
  </si>
  <si>
    <t>金额</t>
  </si>
  <si>
    <t>比例</t>
  </si>
  <si>
    <t>备注</t>
  </si>
  <si>
    <t>户名</t>
  </si>
  <si>
    <t>中</t>
  </si>
  <si>
    <t>按全额的3%扣</t>
  </si>
  <si>
    <t>1%损失准备金</t>
  </si>
  <si>
    <t>10材料</t>
  </si>
  <si>
    <t>2018.3.20提供项目印章一枚200  +2018.7.5办理涉税事项报告表费用500</t>
  </si>
  <si>
    <t>合计</t>
  </si>
  <si>
    <t>-</t>
  </si>
  <si>
    <t>本次结算   支付明细</t>
  </si>
  <si>
    <t>应支付金额</t>
  </si>
  <si>
    <t>实际支付金额</t>
  </si>
  <si>
    <t>小写</t>
  </si>
  <si>
    <t>已支付金额</t>
  </si>
  <si>
    <t>大写</t>
  </si>
  <si>
    <t>申请部门
意见</t>
  </si>
  <si>
    <t>项目管理
意见</t>
  </si>
  <si>
    <t>何总、朱总已同意支付（附表背面截图）。</t>
  </si>
  <si>
    <t>财务初审
意见</t>
  </si>
  <si>
    <t>财务审核
意见</t>
  </si>
  <si>
    <t>质安初审
意见</t>
  </si>
  <si>
    <t>质安稽查
意见</t>
  </si>
  <si>
    <t>总经理审批</t>
  </si>
  <si>
    <t>董事长审批</t>
  </si>
  <si>
    <t xml:space="preserve">中标书、施工合同、交工证书、内部承包协议及工程终结结算承诺书原件，审计报告彩打复印件
</t>
  </si>
  <si>
    <t>有项目部章一枚，已收回放在行政部。等合作人刘营来公司办理完此项目部章的销毁手续后再办理。（已电话通知合作人刘营）</t>
  </si>
  <si>
    <t>已扣</t>
  </si>
  <si>
    <t>1%预留损失准备金</t>
  </si>
  <si>
    <t>7材料</t>
  </si>
  <si>
    <t>附工程终结结算承诺书复印件。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</si>
</sst>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;@"/>
    <numFmt numFmtId="177" formatCode="#,##0.00_ "/>
    <numFmt numFmtId="178" formatCode="yyyy/m/d;@"/>
    <numFmt numFmtId="179" formatCode="m/d;@"/>
    <numFmt numFmtId="180" formatCode="0.0%"/>
    <numFmt numFmtId="181" formatCode="0_ "/>
    <numFmt numFmtId="182" formatCode="0.00_ "/>
  </numFmts>
  <fonts count="38">
    <font>
      <sz val="11"/>
      <color theme="1"/>
      <name val="宋体"/>
      <charset val="134"/>
      <scheme val="minor"/>
    </font>
    <font>
      <sz val="9"/>
      <color rgb="FFFF0000"/>
      <name val="宋体"/>
      <charset val="134"/>
    </font>
    <font>
      <sz val="9"/>
      <name val="宋体"/>
      <charset val="134"/>
    </font>
    <font>
      <b/>
      <sz val="14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b/>
      <sz val="9"/>
      <color rgb="FFFF0000"/>
      <name val="宋体"/>
      <charset val="134"/>
    </font>
    <font>
      <b/>
      <sz val="12"/>
      <color rgb="FFFF0000"/>
      <name val="宋体"/>
      <charset val="134"/>
    </font>
    <font>
      <sz val="9"/>
      <name val="Arial"/>
      <charset val="134"/>
    </font>
    <font>
      <b/>
      <sz val="12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b/>
      <sz val="9"/>
      <color rgb="FF7030A0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</font>
    <font>
      <sz val="11"/>
      <color rgb="FFFF0000"/>
      <name val="宋体"/>
      <charset val="134"/>
      <scheme val="minor"/>
    </font>
    <font>
      <sz val="10"/>
      <color rgb="FF00B05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7" borderId="11" applyNumberFormat="0" applyAlignment="0" applyProtection="0">
      <alignment vertical="center"/>
    </xf>
    <xf numFmtId="0" fontId="28" fillId="7" borderId="10" applyNumberFormat="0" applyAlignment="0" applyProtection="0">
      <alignment vertical="center"/>
    </xf>
    <xf numFmtId="0" fontId="29" fillId="8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>
      <alignment vertical="center"/>
    </xf>
  </cellStyleXfs>
  <cellXfs count="80">
    <xf numFmtId="0" fontId="0" fillId="0" borderId="0" xfId="0">
      <alignment vertical="center"/>
    </xf>
    <xf numFmtId="0" fontId="1" fillId="0" borderId="0" xfId="50" applyFont="1" applyFill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/>
    </xf>
    <xf numFmtId="176" fontId="2" fillId="0" borderId="0" xfId="50" applyNumberFormat="1" applyFont="1" applyFill="1" applyBorder="1" applyAlignment="1">
      <alignment horizontal="center" vertical="center"/>
    </xf>
    <xf numFmtId="177" fontId="2" fillId="0" borderId="0" xfId="50" applyNumberFormat="1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0" fontId="4" fillId="0" borderId="2" xfId="50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 shrinkToFit="1"/>
    </xf>
    <xf numFmtId="177" fontId="4" fillId="0" borderId="2" xfId="50" applyNumberFormat="1" applyFont="1" applyFill="1" applyBorder="1" applyAlignment="1">
      <alignment horizontal="center" vertical="center" wrapText="1"/>
    </xf>
    <xf numFmtId="178" fontId="2" fillId="0" borderId="2" xfId="50" applyNumberFormat="1" applyFont="1" applyFill="1" applyBorder="1" applyAlignment="1">
      <alignment horizontal="center" vertical="center" wrapText="1"/>
    </xf>
    <xf numFmtId="0" fontId="4" fillId="2" borderId="3" xfId="50" applyFont="1" applyFill="1" applyBorder="1" applyAlignment="1">
      <alignment horizontal="center" vertical="center" wrapText="1"/>
    </xf>
    <xf numFmtId="177" fontId="6" fillId="0" borderId="2" xfId="50" applyNumberFormat="1" applyFont="1" applyFill="1" applyBorder="1" applyAlignment="1">
      <alignment horizontal="center" vertical="center" wrapText="1"/>
    </xf>
    <xf numFmtId="0" fontId="4" fillId="2" borderId="4" xfId="50" applyFont="1" applyFill="1" applyBorder="1" applyAlignment="1">
      <alignment horizontal="center" vertical="center" wrapText="1"/>
    </xf>
    <xf numFmtId="176" fontId="4" fillId="0" borderId="2" xfId="50" applyNumberFormat="1" applyFont="1" applyFill="1" applyBorder="1" applyAlignment="1">
      <alignment horizontal="center" vertical="center" wrapText="1"/>
    </xf>
    <xf numFmtId="0" fontId="2" fillId="2" borderId="2" xfId="50" applyFont="1" applyFill="1" applyBorder="1" applyAlignment="1">
      <alignment horizontal="center" vertical="center" wrapText="1"/>
    </xf>
    <xf numFmtId="176" fontId="2" fillId="2" borderId="2" xfId="50" applyNumberFormat="1" applyFont="1" applyFill="1" applyBorder="1" applyAlignment="1">
      <alignment horizontal="center" vertical="center" shrinkToFit="1"/>
    </xf>
    <xf numFmtId="14" fontId="2" fillId="2" borderId="2" xfId="50" applyNumberFormat="1" applyFont="1" applyFill="1" applyBorder="1" applyAlignment="1">
      <alignment horizontal="center" vertical="center" wrapText="1"/>
    </xf>
    <xf numFmtId="177" fontId="2" fillId="2" borderId="2" xfId="50" applyNumberFormat="1" applyFont="1" applyFill="1" applyBorder="1" applyAlignment="1">
      <alignment horizontal="right" vertical="center" shrinkToFit="1"/>
    </xf>
    <xf numFmtId="179" fontId="2" fillId="2" borderId="2" xfId="50" applyNumberFormat="1" applyFont="1" applyFill="1" applyBorder="1" applyAlignment="1">
      <alignment horizontal="center" vertical="center" wrapText="1"/>
    </xf>
    <xf numFmtId="180" fontId="2" fillId="0" borderId="2" xfId="49" applyNumberFormat="1" applyFont="1" applyFill="1" applyBorder="1" applyAlignment="1">
      <alignment horizontal="center" vertical="center" wrapText="1"/>
    </xf>
    <xf numFmtId="177" fontId="2" fillId="3" borderId="2" xfId="50" applyNumberFormat="1" applyFont="1" applyFill="1" applyBorder="1" applyAlignment="1">
      <alignment horizontal="right" vertical="center" shrinkToFit="1"/>
    </xf>
    <xf numFmtId="176" fontId="2" fillId="2" borderId="2" xfId="50" applyNumberFormat="1" applyFont="1" applyFill="1" applyBorder="1" applyAlignment="1">
      <alignment vertical="center" shrinkToFit="1"/>
    </xf>
    <xf numFmtId="177" fontId="2" fillId="2" borderId="2" xfId="50" applyNumberFormat="1" applyFont="1" applyFill="1" applyBorder="1" applyAlignment="1">
      <alignment vertical="center" shrinkToFit="1"/>
    </xf>
    <xf numFmtId="9" fontId="2" fillId="0" borderId="2" xfId="49" applyFont="1" applyFill="1" applyBorder="1" applyAlignment="1">
      <alignment horizontal="center" vertical="center" wrapText="1"/>
    </xf>
    <xf numFmtId="14" fontId="7" fillId="0" borderId="2" xfId="50" applyNumberFormat="1" applyFont="1" applyBorder="1" applyAlignment="1">
      <alignment horizontal="center" vertical="center" wrapText="1"/>
    </xf>
    <xf numFmtId="0" fontId="1" fillId="2" borderId="2" xfId="50" applyFont="1" applyFill="1" applyBorder="1" applyAlignment="1">
      <alignment horizontal="center" vertical="center" wrapText="1"/>
    </xf>
    <xf numFmtId="176" fontId="1" fillId="2" borderId="2" xfId="50" applyNumberFormat="1" applyFont="1" applyFill="1" applyBorder="1" applyAlignment="1">
      <alignment horizontal="center" vertical="center" shrinkToFit="1"/>
    </xf>
    <xf numFmtId="14" fontId="1" fillId="2" borderId="2" xfId="50" applyNumberFormat="1" applyFont="1" applyFill="1" applyBorder="1" applyAlignment="1">
      <alignment horizontal="center" vertical="center" wrapText="1"/>
    </xf>
    <xf numFmtId="177" fontId="1" fillId="2" borderId="2" xfId="50" applyNumberFormat="1" applyFont="1" applyFill="1" applyBorder="1" applyAlignment="1">
      <alignment horizontal="right" vertical="center" shrinkToFit="1"/>
    </xf>
    <xf numFmtId="179" fontId="1" fillId="2" borderId="2" xfId="50" applyNumberFormat="1" applyFont="1" applyFill="1" applyBorder="1" applyAlignment="1">
      <alignment horizontal="center" vertical="center" wrapText="1"/>
    </xf>
    <xf numFmtId="180" fontId="1" fillId="0" borderId="2" xfId="49" applyNumberFormat="1" applyFont="1" applyFill="1" applyBorder="1" applyAlignment="1">
      <alignment horizontal="center" vertical="center" wrapText="1"/>
    </xf>
    <xf numFmtId="177" fontId="1" fillId="3" borderId="2" xfId="50" applyNumberFormat="1" applyFont="1" applyFill="1" applyBorder="1" applyAlignment="1">
      <alignment horizontal="right" vertical="center" shrinkToFit="1"/>
    </xf>
    <xf numFmtId="176" fontId="1" fillId="2" borderId="2" xfId="50" applyNumberFormat="1" applyFont="1" applyFill="1" applyBorder="1" applyAlignment="1">
      <alignment vertical="center" shrinkToFit="1"/>
    </xf>
    <xf numFmtId="177" fontId="1" fillId="2" borderId="2" xfId="50" applyNumberFormat="1" applyFont="1" applyFill="1" applyBorder="1" applyAlignment="1">
      <alignment vertical="center" shrinkToFit="1"/>
    </xf>
    <xf numFmtId="9" fontId="1" fillId="0" borderId="2" xfId="49" applyFont="1" applyFill="1" applyBorder="1" applyAlignment="1">
      <alignment horizontal="center" vertical="center" wrapText="1"/>
    </xf>
    <xf numFmtId="0" fontId="2" fillId="3" borderId="2" xfId="50" applyFont="1" applyFill="1" applyBorder="1" applyAlignment="1">
      <alignment horizontal="center" vertical="center" shrinkToFit="1"/>
    </xf>
    <xf numFmtId="177" fontId="8" fillId="3" borderId="2" xfId="50" applyNumberFormat="1" applyFont="1" applyFill="1" applyBorder="1" applyAlignment="1">
      <alignment horizontal="right" vertical="center" shrinkToFit="1"/>
    </xf>
    <xf numFmtId="177" fontId="9" fillId="3" borderId="2" xfId="50" applyNumberFormat="1" applyFont="1" applyFill="1" applyBorder="1" applyAlignment="1">
      <alignment horizontal="center" vertical="center" shrinkToFit="1"/>
    </xf>
    <xf numFmtId="177" fontId="9" fillId="0" borderId="2" xfId="50" applyNumberFormat="1" applyFont="1" applyFill="1" applyBorder="1" applyAlignment="1">
      <alignment horizontal="center" vertical="center" shrinkToFit="1"/>
    </xf>
    <xf numFmtId="0" fontId="2" fillId="0" borderId="2" xfId="50" applyFont="1" applyFill="1" applyBorder="1" applyAlignment="1">
      <alignment horizontal="left" vertical="center" wrapText="1"/>
    </xf>
    <xf numFmtId="0" fontId="2" fillId="0" borderId="2" xfId="50" applyFont="1" applyFill="1" applyBorder="1" applyAlignment="1">
      <alignment horizontal="center" vertical="center" wrapText="1"/>
    </xf>
    <xf numFmtId="0" fontId="2" fillId="0" borderId="2" xfId="50" applyFont="1" applyFill="1" applyBorder="1" applyAlignment="1">
      <alignment horizontal="center" vertical="top" wrapText="1"/>
    </xf>
    <xf numFmtId="0" fontId="4" fillId="0" borderId="2" xfId="50" applyFont="1" applyFill="1" applyBorder="1" applyAlignment="1">
      <alignment horizontal="center" vertical="center"/>
    </xf>
    <xf numFmtId="181" fontId="4" fillId="0" borderId="2" xfId="1" applyNumberFormat="1" applyFont="1" applyFill="1" applyBorder="1" applyAlignment="1">
      <alignment horizontal="center" vertical="center"/>
    </xf>
    <xf numFmtId="177" fontId="4" fillId="0" borderId="2" xfId="50" applyNumberFormat="1" applyFont="1" applyFill="1" applyBorder="1" applyAlignment="1">
      <alignment horizontal="center" vertical="center" shrinkToFit="1"/>
    </xf>
    <xf numFmtId="0" fontId="10" fillId="2" borderId="2" xfId="50" applyFont="1" applyFill="1" applyBorder="1" applyAlignment="1">
      <alignment horizontal="center" vertical="center" wrapText="1"/>
    </xf>
    <xf numFmtId="0" fontId="11" fillId="0" borderId="2" xfId="50" applyFont="1" applyFill="1" applyBorder="1" applyAlignment="1">
      <alignment horizontal="center" vertical="center" wrapText="1"/>
    </xf>
    <xf numFmtId="177" fontId="11" fillId="0" borderId="2" xfId="50" applyNumberFormat="1" applyFont="1" applyFill="1" applyBorder="1" applyAlignment="1">
      <alignment horizontal="center" vertical="center" wrapText="1"/>
    </xf>
    <xf numFmtId="177" fontId="2" fillId="0" borderId="2" xfId="50" applyNumberFormat="1" applyFont="1" applyFill="1" applyBorder="1" applyAlignment="1">
      <alignment horizontal="right" vertical="center" shrinkToFit="1"/>
    </xf>
    <xf numFmtId="177" fontId="2" fillId="0" borderId="2" xfId="50" applyNumberFormat="1" applyFont="1" applyFill="1" applyBorder="1" applyAlignment="1">
      <alignment horizontal="center" vertical="center" wrapText="1"/>
    </xf>
    <xf numFmtId="177" fontId="12" fillId="0" borderId="2" xfId="50" applyNumberFormat="1" applyFont="1" applyFill="1" applyBorder="1" applyAlignment="1">
      <alignment horizontal="right" vertical="center" shrinkToFit="1"/>
    </xf>
    <xf numFmtId="177" fontId="12" fillId="0" borderId="2" xfId="50" applyNumberFormat="1" applyFont="1" applyFill="1" applyBorder="1" applyAlignment="1">
      <alignment horizontal="center" vertical="center" wrapText="1"/>
    </xf>
    <xf numFmtId="177" fontId="2" fillId="0" borderId="2" xfId="50" applyNumberFormat="1" applyFont="1" applyFill="1" applyBorder="1" applyAlignment="1">
      <alignment horizontal="right" vertical="center"/>
    </xf>
    <xf numFmtId="177" fontId="1" fillId="0" borderId="2" xfId="50" applyNumberFormat="1" applyFont="1" applyFill="1" applyBorder="1" applyAlignment="1">
      <alignment horizontal="right" vertical="center" shrinkToFit="1"/>
    </xf>
    <xf numFmtId="177" fontId="1" fillId="0" borderId="2" xfId="50" applyNumberFormat="1" applyFont="1" applyFill="1" applyBorder="1" applyAlignment="1">
      <alignment horizontal="center" vertical="center" wrapText="1"/>
    </xf>
    <xf numFmtId="177" fontId="12" fillId="0" borderId="2" xfId="50" applyNumberFormat="1" applyFont="1" applyFill="1" applyBorder="1" applyAlignment="1">
      <alignment vertical="center" shrinkToFit="1"/>
    </xf>
    <xf numFmtId="177" fontId="12" fillId="0" borderId="2" xfId="50" applyNumberFormat="1" applyFont="1" applyFill="1" applyBorder="1" applyAlignment="1">
      <alignment vertical="center" wrapText="1"/>
    </xf>
    <xf numFmtId="177" fontId="1" fillId="0" borderId="2" xfId="50" applyNumberFormat="1" applyFont="1" applyFill="1" applyBorder="1" applyAlignment="1">
      <alignment horizontal="right" vertical="center"/>
    </xf>
    <xf numFmtId="0" fontId="4" fillId="3" borderId="2" xfId="50" applyFont="1" applyFill="1" applyBorder="1" applyAlignment="1">
      <alignment horizontal="center" vertical="center" shrinkToFit="1"/>
    </xf>
    <xf numFmtId="0" fontId="13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vertical="center" wrapText="1"/>
    </xf>
    <xf numFmtId="0" fontId="14" fillId="0" borderId="2" xfId="0" applyFont="1" applyBorder="1" applyAlignment="1">
      <alignment horizontal="left" vertical="center"/>
    </xf>
    <xf numFmtId="182" fontId="13" fillId="0" borderId="2" xfId="0" applyNumberFormat="1" applyFont="1" applyBorder="1" applyAlignment="1">
      <alignment horizontal="right" vertical="center" wrapText="1"/>
    </xf>
    <xf numFmtId="182" fontId="13" fillId="0" borderId="2" xfId="0" applyNumberFormat="1" applyFont="1" applyBorder="1" applyAlignment="1">
      <alignment horizontal="center" vertical="center"/>
    </xf>
    <xf numFmtId="177" fontId="1" fillId="0" borderId="2" xfId="50" applyNumberFormat="1" applyFont="1" applyFill="1" applyBorder="1" applyAlignment="1">
      <alignment horizontal="center" vertical="center"/>
    </xf>
    <xf numFmtId="0" fontId="16" fillId="0" borderId="0" xfId="0" applyFont="1">
      <alignment vertical="center"/>
    </xf>
    <xf numFmtId="0" fontId="2" fillId="4" borderId="0" xfId="5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7" fontId="2" fillId="0" borderId="2" xfId="50" applyNumberFormat="1" applyFont="1" applyFill="1" applyBorder="1" applyAlignment="1">
      <alignment horizontal="right" vertical="center" wrapText="1"/>
    </xf>
    <xf numFmtId="0" fontId="2" fillId="0" borderId="5" xfId="50" applyFont="1" applyFill="1" applyBorder="1" applyAlignment="1">
      <alignment horizontal="left" vertical="center" wrapText="1"/>
    </xf>
    <xf numFmtId="0" fontId="2" fillId="0" borderId="6" xfId="50" applyFont="1" applyFill="1" applyBorder="1" applyAlignment="1">
      <alignment horizontal="left" vertical="center" wrapText="1"/>
    </xf>
    <xf numFmtId="0" fontId="2" fillId="0" borderId="4" xfId="50" applyFont="1" applyFill="1" applyBorder="1" applyAlignment="1">
      <alignment horizontal="left" vertical="center" wrapText="1"/>
    </xf>
    <xf numFmtId="0" fontId="2" fillId="0" borderId="1" xfId="5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 2" xfId="49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247650</xdr:colOff>
      <xdr:row>5</xdr:row>
      <xdr:rowOff>257175</xdr:rowOff>
    </xdr:from>
    <xdr:to>
      <xdr:col>24</xdr:col>
      <xdr:colOff>646430</xdr:colOff>
      <xdr:row>23</xdr:row>
      <xdr:rowOff>169545</xdr:rowOff>
    </xdr:to>
    <xdr:pic>
      <xdr:nvPicPr>
        <xdr:cNvPr id="2" name="图片 1" descr="XJQ}J[RF]CEYZ5Q783_620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58300" y="1868170"/>
          <a:ext cx="7799705" cy="5220335"/>
        </a:xfrm>
        <a:prstGeom prst="rect">
          <a:avLst/>
        </a:prstGeom>
      </xdr:spPr>
    </xdr:pic>
    <xdr:clientData/>
  </xdr:twoCellAnchor>
  <xdr:twoCellAnchor editAs="oneCell">
    <xdr:from>
      <xdr:col>16</xdr:col>
      <xdr:colOff>114300</xdr:colOff>
      <xdr:row>1</xdr:row>
      <xdr:rowOff>314325</xdr:rowOff>
    </xdr:from>
    <xdr:to>
      <xdr:col>20</xdr:col>
      <xdr:colOff>189865</xdr:colOff>
      <xdr:row>5</xdr:row>
      <xdr:rowOff>13970</xdr:rowOff>
    </xdr:to>
    <xdr:pic>
      <xdr:nvPicPr>
        <xdr:cNvPr id="3" name="图片 2" descr="TW)UFLMRNWPD740`Z0J~2P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24950" y="542925"/>
          <a:ext cx="4561840" cy="108204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39</xdr:row>
      <xdr:rowOff>47625</xdr:rowOff>
    </xdr:from>
    <xdr:to>
      <xdr:col>14</xdr:col>
      <xdr:colOff>399415</xdr:colOff>
      <xdr:row>78</xdr:row>
      <xdr:rowOff>46990</xdr:rowOff>
    </xdr:to>
    <xdr:pic>
      <xdr:nvPicPr>
        <xdr:cNvPr id="4" name="图片 3" descr="(KQ5T1C%3GS3QWSPTMZ)T3N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5" y="12110085"/>
          <a:ext cx="8028305" cy="55714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114300</xdr:colOff>
      <xdr:row>1</xdr:row>
      <xdr:rowOff>314325</xdr:rowOff>
    </xdr:from>
    <xdr:to>
      <xdr:col>20</xdr:col>
      <xdr:colOff>189865</xdr:colOff>
      <xdr:row>4</xdr:row>
      <xdr:rowOff>139700</xdr:rowOff>
    </xdr:to>
    <xdr:pic>
      <xdr:nvPicPr>
        <xdr:cNvPr id="3" name="图片 2" descr="TW)UFLMRNWPD740`Z0J~2P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124950" y="542925"/>
          <a:ext cx="4561840" cy="1082040"/>
        </a:xfrm>
        <a:prstGeom prst="rect">
          <a:avLst/>
        </a:prstGeom>
      </xdr:spPr>
    </xdr:pic>
    <xdr:clientData/>
  </xdr:twoCellAnchor>
  <xdr:twoCellAnchor editAs="oneCell">
    <xdr:from>
      <xdr:col>15</xdr:col>
      <xdr:colOff>542925</xdr:colOff>
      <xdr:row>5</xdr:row>
      <xdr:rowOff>38100</xdr:rowOff>
    </xdr:from>
    <xdr:to>
      <xdr:col>25</xdr:col>
      <xdr:colOff>828675</xdr:colOff>
      <xdr:row>20</xdr:row>
      <xdr:rowOff>211455</xdr:rowOff>
    </xdr:to>
    <xdr:pic>
      <xdr:nvPicPr>
        <xdr:cNvPr id="5" name="图片 4" descr="~L5B8UIKJ}6J9NANVSQ2YW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867775" y="1878330"/>
          <a:ext cx="9058275" cy="5151120"/>
        </a:xfrm>
        <a:prstGeom prst="rect">
          <a:avLst/>
        </a:prstGeom>
      </xdr:spPr>
    </xdr:pic>
    <xdr:clientData/>
  </xdr:twoCellAnchor>
  <xdr:twoCellAnchor editAs="oneCell">
    <xdr:from>
      <xdr:col>7</xdr:col>
      <xdr:colOff>685800</xdr:colOff>
      <xdr:row>10</xdr:row>
      <xdr:rowOff>142875</xdr:rowOff>
    </xdr:from>
    <xdr:to>
      <xdr:col>12</xdr:col>
      <xdr:colOff>57150</xdr:colOff>
      <xdr:row>12</xdr:row>
      <xdr:rowOff>19050</xdr:rowOff>
    </xdr:to>
    <xdr:pic>
      <xdr:nvPicPr>
        <xdr:cNvPr id="6" name="图片 5" descr="Q6D[THZ%0DYJRHH]W6E1I8H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895725" y="4293870"/>
          <a:ext cx="2933700" cy="409575"/>
        </a:xfrm>
        <a:prstGeom prst="rect">
          <a:avLst/>
        </a:prstGeom>
      </xdr:spPr>
    </xdr:pic>
    <xdr:clientData/>
  </xdr:twoCellAnchor>
  <xdr:twoCellAnchor editAs="oneCell">
    <xdr:from>
      <xdr:col>17</xdr:col>
      <xdr:colOff>76200</xdr:colOff>
      <xdr:row>12</xdr:row>
      <xdr:rowOff>95250</xdr:rowOff>
    </xdr:from>
    <xdr:to>
      <xdr:col>19</xdr:col>
      <xdr:colOff>2038350</xdr:colOff>
      <xdr:row>17</xdr:row>
      <xdr:rowOff>161925</xdr:rowOff>
    </xdr:to>
    <xdr:pic>
      <xdr:nvPicPr>
        <xdr:cNvPr id="2" name="图片 1" descr="6N9EJALG4(]V$U}SMRUWRE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991725" y="4779645"/>
          <a:ext cx="3171825" cy="140017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36</xdr:row>
      <xdr:rowOff>9525</xdr:rowOff>
    </xdr:from>
    <xdr:to>
      <xdr:col>12</xdr:col>
      <xdr:colOff>161925</xdr:colOff>
      <xdr:row>75</xdr:row>
      <xdr:rowOff>66675</xdr:rowOff>
    </xdr:to>
    <xdr:pic>
      <xdr:nvPicPr>
        <xdr:cNvPr id="7" name="图片 6" descr="WLK_%M`YW_UC_$H6_1Y54RM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52475" y="12106275"/>
          <a:ext cx="6181725" cy="5629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T37"/>
  <sheetViews>
    <sheetView workbookViewId="0">
      <selection activeCell="B40" sqref="B40"/>
    </sheetView>
  </sheetViews>
  <sheetFormatPr defaultColWidth="9" defaultRowHeight="11.25"/>
  <cols>
    <col min="1" max="1" width="3.875" style="2" customWidth="1"/>
    <col min="2" max="2" width="5.875" style="3" customWidth="1"/>
    <col min="3" max="3" width="4.25" style="2" customWidth="1"/>
    <col min="4" max="4" width="9" style="4" customWidth="1"/>
    <col min="5" max="5" width="6.625" style="3" customWidth="1"/>
    <col min="6" max="6" width="8.125" style="4" customWidth="1"/>
    <col min="7" max="7" width="4.375" style="2" customWidth="1"/>
    <col min="8" max="8" width="11" style="4" customWidth="1"/>
    <col min="9" max="9" width="9.375" style="2" customWidth="1"/>
    <col min="10" max="10" width="10.375" style="4" customWidth="1"/>
    <col min="11" max="11" width="7.75" style="2" customWidth="1"/>
    <col min="12" max="12" width="8.25" style="2" customWidth="1"/>
    <col min="13" max="14" width="5.625" style="2" customWidth="1"/>
    <col min="15" max="15" width="9.125" style="4" customWidth="1"/>
    <col min="16" max="16" width="9" style="2"/>
    <col min="17" max="17" width="11.875" style="2" customWidth="1"/>
    <col min="18" max="18" width="6.75" style="2" customWidth="1"/>
    <col min="19" max="19" width="9.125" style="2" customWidth="1"/>
    <col min="20" max="20" width="31.125" style="2" customWidth="1"/>
    <col min="21" max="21" width="9" style="2"/>
    <col min="22" max="22" width="11.25" style="2" customWidth="1"/>
    <col min="23" max="25" width="9" style="2"/>
    <col min="26" max="26" width="14.5" style="2" customWidth="1"/>
    <col min="27" max="27" width="13.125" style="2" customWidth="1"/>
    <col min="28" max="28" width="14.5" style="2" customWidth="1"/>
    <col min="29" max="16384" width="9" style="2"/>
  </cols>
  <sheetData>
    <row r="1" ht="18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Q1" s="24" t="s">
        <v>1</v>
      </c>
    </row>
    <row r="2" ht="25" customHeight="1" spans="1:46">
      <c r="A2" s="6" t="s">
        <v>2</v>
      </c>
      <c r="B2" s="6"/>
      <c r="C2" s="7" t="s">
        <v>3</v>
      </c>
      <c r="D2" s="7"/>
      <c r="E2" s="7"/>
      <c r="F2" s="7"/>
      <c r="G2" s="7"/>
      <c r="H2" s="7"/>
      <c r="I2" s="7"/>
      <c r="J2" s="7"/>
      <c r="K2" s="7"/>
      <c r="L2" s="42" t="s">
        <v>4</v>
      </c>
      <c r="M2" s="43">
        <v>9018</v>
      </c>
      <c r="N2" s="44" t="s">
        <v>5</v>
      </c>
      <c r="O2" s="44" t="s">
        <v>6</v>
      </c>
      <c r="Q2" s="59" t="s">
        <v>6</v>
      </c>
      <c r="R2" s="60">
        <v>126</v>
      </c>
      <c r="S2" s="61">
        <v>9018</v>
      </c>
      <c r="T2" s="62" t="s">
        <v>3</v>
      </c>
      <c r="U2" s="63" t="s">
        <v>7</v>
      </c>
      <c r="V2" s="64">
        <v>1234761.8</v>
      </c>
      <c r="W2" s="65" t="s">
        <v>8</v>
      </c>
      <c r="X2" s="65" t="s">
        <v>9</v>
      </c>
      <c r="Y2" s="69" t="s">
        <v>10</v>
      </c>
      <c r="Z2" s="70" t="s">
        <v>11</v>
      </c>
      <c r="AA2" s="70"/>
      <c r="AB2" s="71"/>
      <c r="AC2" s="70"/>
      <c r="AD2" s="72" t="s">
        <v>12</v>
      </c>
      <c r="AE2" s="73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</row>
    <row r="3" ht="27.95" customHeight="1" spans="1:15">
      <c r="A3" s="6" t="s">
        <v>13</v>
      </c>
      <c r="B3" s="6"/>
      <c r="C3" s="8">
        <v>1234761.8</v>
      </c>
      <c r="D3" s="8"/>
      <c r="E3" s="8" t="s">
        <v>14</v>
      </c>
      <c r="F3" s="9" t="s">
        <v>7</v>
      </c>
      <c r="G3" s="9"/>
      <c r="H3" s="10" t="s">
        <v>15</v>
      </c>
      <c r="I3" s="76" t="s">
        <v>16</v>
      </c>
      <c r="J3" s="77"/>
      <c r="K3" s="77"/>
      <c r="L3" s="77"/>
      <c r="M3" s="45" t="s">
        <v>17</v>
      </c>
      <c r="N3" s="6" t="s">
        <v>18</v>
      </c>
      <c r="O3" s="46" t="s">
        <v>19</v>
      </c>
    </row>
    <row r="4" ht="27.95" customHeight="1" spans="1:20">
      <c r="A4" s="6" t="s">
        <v>20</v>
      </c>
      <c r="B4" s="6"/>
      <c r="C4" s="75"/>
      <c r="D4" s="75"/>
      <c r="E4" s="8" t="s">
        <v>21</v>
      </c>
      <c r="F4" s="9"/>
      <c r="G4" s="9"/>
      <c r="H4" s="12"/>
      <c r="I4" s="78"/>
      <c r="J4" s="79"/>
      <c r="K4" s="79"/>
      <c r="L4" s="79"/>
      <c r="M4" s="45" t="s">
        <v>22</v>
      </c>
      <c r="N4" s="8" t="s">
        <v>23</v>
      </c>
      <c r="O4" s="47" t="s">
        <v>24</v>
      </c>
      <c r="R4" s="66" t="s">
        <v>25</v>
      </c>
      <c r="T4" s="2">
        <f>C3*0.03</f>
        <v>37042.854</v>
      </c>
    </row>
    <row r="5" ht="27.95" customHeight="1" spans="1:15">
      <c r="A5" s="6" t="s">
        <v>26</v>
      </c>
      <c r="B5" s="6" t="s">
        <v>27</v>
      </c>
      <c r="C5" s="6"/>
      <c r="D5" s="6"/>
      <c r="E5" s="6" t="s">
        <v>28</v>
      </c>
      <c r="F5" s="6"/>
      <c r="G5" s="6" t="s">
        <v>29</v>
      </c>
      <c r="H5" s="6"/>
      <c r="I5" s="6" t="s">
        <v>30</v>
      </c>
      <c r="J5" s="6" t="s">
        <v>31</v>
      </c>
      <c r="K5" s="6"/>
      <c r="L5" s="6" t="s">
        <v>32</v>
      </c>
      <c r="M5" s="6"/>
      <c r="N5" s="8" t="s">
        <v>33</v>
      </c>
      <c r="O5" s="8"/>
    </row>
    <row r="6" ht="27.95" customHeight="1" spans="1:15">
      <c r="A6" s="6"/>
      <c r="B6" s="13" t="s">
        <v>34</v>
      </c>
      <c r="C6" s="6" t="s">
        <v>35</v>
      </c>
      <c r="D6" s="8" t="s">
        <v>36</v>
      </c>
      <c r="E6" s="13" t="s">
        <v>34</v>
      </c>
      <c r="F6" s="8" t="s">
        <v>36</v>
      </c>
      <c r="G6" s="6" t="s">
        <v>37</v>
      </c>
      <c r="H6" s="8" t="s">
        <v>36</v>
      </c>
      <c r="I6" s="44" t="s">
        <v>36</v>
      </c>
      <c r="J6" s="8" t="s">
        <v>36</v>
      </c>
      <c r="K6" s="6" t="s">
        <v>38</v>
      </c>
      <c r="L6" s="6" t="s">
        <v>36</v>
      </c>
      <c r="M6" s="6" t="s">
        <v>38</v>
      </c>
      <c r="N6" s="8" t="s">
        <v>39</v>
      </c>
      <c r="O6" s="8" t="s">
        <v>36</v>
      </c>
    </row>
    <row r="7" s="1" customFormat="1" ht="54" customHeight="1" spans="1:17">
      <c r="A7" s="25">
        <v>1</v>
      </c>
      <c r="B7" s="26">
        <v>43385</v>
      </c>
      <c r="C7" s="27" t="s">
        <v>40</v>
      </c>
      <c r="D7" s="28">
        <v>960399</v>
      </c>
      <c r="E7" s="29">
        <v>43316</v>
      </c>
      <c r="F7" s="28">
        <v>960399</v>
      </c>
      <c r="G7" s="30" t="s">
        <v>41</v>
      </c>
      <c r="H7" s="31">
        <f>ROUNDUP(C3*0.03,0)</f>
        <v>37043</v>
      </c>
      <c r="I7" s="31">
        <v>290</v>
      </c>
      <c r="J7" s="53">
        <v>700</v>
      </c>
      <c r="K7" s="54"/>
      <c r="L7" s="50">
        <v>9604</v>
      </c>
      <c r="M7" s="51" t="s">
        <v>42</v>
      </c>
      <c r="N7" s="54" t="s">
        <v>43</v>
      </c>
      <c r="O7" s="53">
        <f>ROUNDUP(D7-H7-I7-J7-L7,2)</f>
        <v>912762</v>
      </c>
      <c r="Q7" s="67"/>
    </row>
    <row r="8" s="1" customFormat="1" ht="21" customHeight="1" spans="1:15">
      <c r="A8" s="25"/>
      <c r="B8" s="32"/>
      <c r="C8" s="27"/>
      <c r="D8" s="33"/>
      <c r="E8" s="29"/>
      <c r="F8" s="33"/>
      <c r="G8" s="34"/>
      <c r="H8" s="31"/>
      <c r="I8" s="31"/>
      <c r="J8" s="53"/>
      <c r="K8" s="57" t="s">
        <v>44</v>
      </c>
      <c r="L8" s="53"/>
      <c r="M8" s="51"/>
      <c r="N8" s="54"/>
      <c r="O8" s="31"/>
    </row>
    <row r="9" ht="21" customHeight="1" spans="1:15">
      <c r="A9" s="14"/>
      <c r="B9" s="21"/>
      <c r="C9" s="16"/>
      <c r="D9" s="22"/>
      <c r="E9" s="18"/>
      <c r="F9" s="22"/>
      <c r="G9" s="23"/>
      <c r="H9" s="20"/>
      <c r="I9" s="20"/>
      <c r="J9" s="48"/>
      <c r="K9" s="54"/>
      <c r="L9" s="48"/>
      <c r="M9" s="51"/>
      <c r="N9" s="49"/>
      <c r="O9" s="31"/>
    </row>
    <row r="10" ht="21" customHeight="1" spans="1:15">
      <c r="A10" s="14"/>
      <c r="B10" s="21"/>
      <c r="C10" s="16"/>
      <c r="D10" s="22"/>
      <c r="E10" s="18"/>
      <c r="F10" s="22"/>
      <c r="G10" s="23"/>
      <c r="H10" s="20"/>
      <c r="I10" s="20"/>
      <c r="J10" s="48"/>
      <c r="K10" s="54"/>
      <c r="L10" s="48"/>
      <c r="M10" s="51"/>
      <c r="N10" s="49"/>
      <c r="O10" s="31"/>
    </row>
    <row r="11" ht="21" customHeight="1" spans="1:17">
      <c r="A11" s="14"/>
      <c r="B11" s="21"/>
      <c r="C11" s="16"/>
      <c r="D11" s="22"/>
      <c r="E11" s="18"/>
      <c r="F11" s="22"/>
      <c r="G11" s="23"/>
      <c r="H11" s="20"/>
      <c r="I11" s="20"/>
      <c r="J11" s="48"/>
      <c r="K11" s="54"/>
      <c r="L11" s="48"/>
      <c r="M11" s="51"/>
      <c r="N11" s="49"/>
      <c r="O11" s="20"/>
      <c r="Q11"/>
    </row>
    <row r="12" ht="21" customHeight="1" spans="1:15">
      <c r="A12" s="14"/>
      <c r="B12" s="21"/>
      <c r="C12" s="16"/>
      <c r="D12" s="22"/>
      <c r="E12" s="18"/>
      <c r="F12" s="22"/>
      <c r="G12" s="23"/>
      <c r="H12" s="20"/>
      <c r="I12" s="20"/>
      <c r="J12" s="48"/>
      <c r="K12" s="49"/>
      <c r="L12" s="48"/>
      <c r="M12" s="49"/>
      <c r="N12" s="49"/>
      <c r="O12" s="20"/>
    </row>
    <row r="13" ht="21" customHeight="1" spans="1:15">
      <c r="A13" s="14"/>
      <c r="B13" s="21"/>
      <c r="C13" s="16"/>
      <c r="D13" s="22"/>
      <c r="E13" s="18"/>
      <c r="F13" s="22"/>
      <c r="G13" s="23"/>
      <c r="H13" s="20"/>
      <c r="I13" s="20"/>
      <c r="J13" s="48"/>
      <c r="K13" s="49"/>
      <c r="L13" s="48"/>
      <c r="M13" s="49"/>
      <c r="N13" s="49"/>
      <c r="O13" s="20"/>
    </row>
    <row r="14" ht="21" customHeight="1" spans="1:15">
      <c r="A14" s="14"/>
      <c r="B14" s="21"/>
      <c r="C14" s="16"/>
      <c r="D14" s="22"/>
      <c r="E14" s="18"/>
      <c r="F14" s="22"/>
      <c r="G14" s="23"/>
      <c r="H14" s="20"/>
      <c r="I14" s="20"/>
      <c r="J14" s="48"/>
      <c r="K14" s="49"/>
      <c r="L14" s="48"/>
      <c r="M14" s="49"/>
      <c r="N14" s="49"/>
      <c r="O14" s="20"/>
    </row>
    <row r="15" ht="21" customHeight="1" spans="1:15">
      <c r="A15" s="14"/>
      <c r="B15" s="21"/>
      <c r="C15" s="16"/>
      <c r="D15" s="22"/>
      <c r="E15" s="18"/>
      <c r="F15" s="22"/>
      <c r="G15" s="23"/>
      <c r="H15" s="20"/>
      <c r="I15" s="20"/>
      <c r="J15" s="48"/>
      <c r="K15" s="49"/>
      <c r="L15" s="48"/>
      <c r="M15" s="49"/>
      <c r="N15" s="49"/>
      <c r="O15" s="20"/>
    </row>
    <row r="16" ht="21" customHeight="1" spans="1:15">
      <c r="A16" s="14"/>
      <c r="B16" s="21"/>
      <c r="C16" s="16"/>
      <c r="D16" s="22"/>
      <c r="E16" s="18"/>
      <c r="F16" s="22"/>
      <c r="G16" s="23"/>
      <c r="H16" s="20"/>
      <c r="I16" s="20"/>
      <c r="J16" s="48"/>
      <c r="K16" s="49"/>
      <c r="L16" s="48"/>
      <c r="M16" s="49"/>
      <c r="N16" s="49"/>
      <c r="O16" s="20"/>
    </row>
    <row r="17" ht="21" customHeight="1" spans="1:15">
      <c r="A17" s="14"/>
      <c r="B17" s="21"/>
      <c r="C17" s="16"/>
      <c r="D17" s="22"/>
      <c r="E17" s="18"/>
      <c r="F17" s="22"/>
      <c r="G17" s="23"/>
      <c r="H17" s="20"/>
      <c r="I17" s="20"/>
      <c r="J17" s="48"/>
      <c r="K17" s="49"/>
      <c r="L17" s="48"/>
      <c r="M17" s="49"/>
      <c r="N17" s="49"/>
      <c r="O17" s="20"/>
    </row>
    <row r="18" ht="21" customHeight="1" spans="1:15">
      <c r="A18" s="14"/>
      <c r="B18" s="21"/>
      <c r="C18" s="16"/>
      <c r="D18" s="22"/>
      <c r="E18" s="18"/>
      <c r="F18" s="22"/>
      <c r="G18" s="23"/>
      <c r="H18" s="20"/>
      <c r="I18" s="20"/>
      <c r="J18" s="48"/>
      <c r="K18" s="49"/>
      <c r="L18" s="48"/>
      <c r="M18" s="49"/>
      <c r="N18" s="49"/>
      <c r="O18" s="20"/>
    </row>
    <row r="19" ht="21" customHeight="1" spans="1:15">
      <c r="A19" s="14"/>
      <c r="B19" s="21"/>
      <c r="C19" s="16"/>
      <c r="D19" s="22"/>
      <c r="E19" s="18"/>
      <c r="F19" s="22"/>
      <c r="G19" s="23"/>
      <c r="H19" s="20"/>
      <c r="I19" s="20"/>
      <c r="J19" s="48"/>
      <c r="K19" s="49"/>
      <c r="L19" s="48"/>
      <c r="M19" s="49"/>
      <c r="N19" s="49"/>
      <c r="O19" s="20"/>
    </row>
    <row r="20" ht="21" customHeight="1" spans="1:15">
      <c r="A20" s="14"/>
      <c r="B20" s="21"/>
      <c r="C20" s="16"/>
      <c r="D20" s="22"/>
      <c r="E20" s="18"/>
      <c r="F20" s="22"/>
      <c r="G20" s="23"/>
      <c r="H20" s="20"/>
      <c r="I20" s="20"/>
      <c r="J20" s="48"/>
      <c r="K20" s="49"/>
      <c r="L20" s="48"/>
      <c r="M20" s="49"/>
      <c r="N20" s="49"/>
      <c r="O20" s="20"/>
    </row>
    <row r="21" ht="21" customHeight="1" spans="1:15">
      <c r="A21" s="14"/>
      <c r="B21" s="21"/>
      <c r="C21" s="16"/>
      <c r="D21" s="22"/>
      <c r="E21" s="18"/>
      <c r="F21" s="22"/>
      <c r="G21" s="23"/>
      <c r="H21" s="20"/>
      <c r="I21" s="20"/>
      <c r="J21" s="48"/>
      <c r="K21" s="49"/>
      <c r="L21" s="48"/>
      <c r="M21" s="49"/>
      <c r="N21" s="49"/>
      <c r="O21" s="20"/>
    </row>
    <row r="22" ht="21" customHeight="1" spans="1:15">
      <c r="A22" s="14"/>
      <c r="B22" s="21"/>
      <c r="C22" s="16"/>
      <c r="D22" s="22"/>
      <c r="E22" s="18"/>
      <c r="F22" s="22"/>
      <c r="G22" s="23"/>
      <c r="H22" s="20"/>
      <c r="I22" s="20"/>
      <c r="J22" s="48"/>
      <c r="K22" s="49"/>
      <c r="L22" s="48"/>
      <c r="M22" s="49"/>
      <c r="N22" s="49"/>
      <c r="O22" s="20"/>
    </row>
    <row r="23" ht="21" customHeight="1" spans="1:15">
      <c r="A23" s="14"/>
      <c r="B23" s="21"/>
      <c r="C23" s="16"/>
      <c r="D23" s="22"/>
      <c r="E23" s="18"/>
      <c r="F23" s="22"/>
      <c r="G23" s="23"/>
      <c r="H23" s="20"/>
      <c r="I23" s="20"/>
      <c r="J23" s="48"/>
      <c r="K23" s="49"/>
      <c r="L23" s="48"/>
      <c r="M23" s="49"/>
      <c r="N23" s="49"/>
      <c r="O23" s="20"/>
    </row>
    <row r="24" ht="20.1" customHeight="1" spans="1:15">
      <c r="A24" s="14"/>
      <c r="B24" s="21"/>
      <c r="C24" s="16"/>
      <c r="D24" s="22"/>
      <c r="E24" s="18"/>
      <c r="F24" s="22"/>
      <c r="G24" s="23"/>
      <c r="H24" s="20"/>
      <c r="I24" s="20"/>
      <c r="J24" s="48"/>
      <c r="K24" s="49"/>
      <c r="L24" s="48"/>
      <c r="M24" s="49"/>
      <c r="N24" s="49"/>
      <c r="O24" s="20"/>
    </row>
    <row r="25" ht="30" customHeight="1" spans="1:15">
      <c r="A25" s="6" t="s">
        <v>45</v>
      </c>
      <c r="B25" s="6"/>
      <c r="C25" s="35" t="s">
        <v>46</v>
      </c>
      <c r="D25" s="36">
        <f t="shared" ref="D25:J25" si="0">SUM(D7:D24)</f>
        <v>960399</v>
      </c>
      <c r="E25" s="35" t="s">
        <v>46</v>
      </c>
      <c r="F25" s="36">
        <f t="shared" si="0"/>
        <v>960399</v>
      </c>
      <c r="G25" s="35" t="s">
        <v>46</v>
      </c>
      <c r="H25" s="36">
        <f t="shared" si="0"/>
        <v>37043</v>
      </c>
      <c r="I25" s="36">
        <f t="shared" si="0"/>
        <v>290</v>
      </c>
      <c r="J25" s="36">
        <f t="shared" si="0"/>
        <v>700</v>
      </c>
      <c r="K25" s="35" t="s">
        <v>46</v>
      </c>
      <c r="L25" s="36">
        <f>SUM(L7:L24)</f>
        <v>9604</v>
      </c>
      <c r="M25" s="35" t="s">
        <v>46</v>
      </c>
      <c r="N25" s="35" t="s">
        <v>46</v>
      </c>
      <c r="O25" s="36">
        <f>SUM(O7:O24)</f>
        <v>912762</v>
      </c>
    </row>
    <row r="26" ht="30" customHeight="1" spans="1:15">
      <c r="A26" s="6" t="s">
        <v>47</v>
      </c>
      <c r="B26" s="6"/>
      <c r="C26" s="6" t="s">
        <v>48</v>
      </c>
      <c r="D26" s="6"/>
      <c r="E26" s="37">
        <f>E27+L26</f>
        <v>912762</v>
      </c>
      <c r="F26" s="37"/>
      <c r="G26" s="37"/>
      <c r="H26" s="37"/>
      <c r="I26" s="6" t="s">
        <v>49</v>
      </c>
      <c r="J26" s="6"/>
      <c r="K26" s="6" t="s">
        <v>50</v>
      </c>
      <c r="L26" s="37">
        <v>0</v>
      </c>
      <c r="M26" s="37"/>
      <c r="N26" s="37"/>
      <c r="O26" s="37"/>
    </row>
    <row r="27" ht="30" customHeight="1" spans="1:15">
      <c r="A27" s="6"/>
      <c r="B27" s="6"/>
      <c r="C27" s="6" t="s">
        <v>51</v>
      </c>
      <c r="D27" s="6"/>
      <c r="E27" s="38">
        <f>O7</f>
        <v>912762</v>
      </c>
      <c r="F27" s="38"/>
      <c r="G27" s="38"/>
      <c r="H27" s="38"/>
      <c r="I27" s="6"/>
      <c r="J27" s="6"/>
      <c r="K27" s="6" t="s">
        <v>52</v>
      </c>
      <c r="L27" s="58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零元整</v>
      </c>
      <c r="M27" s="58"/>
      <c r="N27" s="58"/>
      <c r="O27" s="58"/>
    </row>
    <row r="28" ht="50.1" customHeight="1" spans="1:15">
      <c r="A28" s="6" t="s">
        <v>53</v>
      </c>
      <c r="B28" s="6"/>
      <c r="C28" s="40"/>
      <c r="D28" s="40"/>
      <c r="E28" s="40"/>
      <c r="F28" s="40"/>
      <c r="G28" s="40"/>
      <c r="H28" s="40"/>
      <c r="I28" s="6" t="s">
        <v>54</v>
      </c>
      <c r="J28" s="6"/>
      <c r="K28" s="6" t="s">
        <v>55</v>
      </c>
      <c r="L28" s="6"/>
      <c r="M28" s="6"/>
      <c r="N28" s="6"/>
      <c r="O28" s="6"/>
    </row>
    <row r="29" ht="50.1" customHeight="1" spans="1:15">
      <c r="A29" s="6" t="s">
        <v>56</v>
      </c>
      <c r="B29" s="6"/>
      <c r="C29" s="40"/>
      <c r="D29" s="40"/>
      <c r="E29" s="40"/>
      <c r="F29" s="40"/>
      <c r="G29" s="40"/>
      <c r="H29" s="40"/>
      <c r="I29" s="6" t="s">
        <v>57</v>
      </c>
      <c r="J29" s="6"/>
      <c r="K29" s="40"/>
      <c r="L29" s="40"/>
      <c r="M29" s="40"/>
      <c r="N29" s="40"/>
      <c r="O29" s="40"/>
    </row>
    <row r="30" ht="50.1" customHeight="1" spans="1:15">
      <c r="A30" s="6" t="s">
        <v>58</v>
      </c>
      <c r="B30" s="6"/>
      <c r="C30" s="41"/>
      <c r="D30" s="41"/>
      <c r="E30" s="41"/>
      <c r="F30" s="41"/>
      <c r="G30" s="41"/>
      <c r="H30" s="41"/>
      <c r="I30" s="6" t="s">
        <v>59</v>
      </c>
      <c r="J30" s="6"/>
      <c r="K30" s="41"/>
      <c r="L30" s="41"/>
      <c r="M30" s="41"/>
      <c r="N30" s="41"/>
      <c r="O30" s="41"/>
    </row>
    <row r="31" ht="50.1" customHeight="1" spans="1:15">
      <c r="A31" s="6" t="s">
        <v>60</v>
      </c>
      <c r="B31" s="6"/>
      <c r="C31" s="41"/>
      <c r="D31" s="41"/>
      <c r="E31" s="41"/>
      <c r="F31" s="41"/>
      <c r="G31" s="41"/>
      <c r="H31" s="41"/>
      <c r="I31" s="6" t="s">
        <v>61</v>
      </c>
      <c r="J31" s="6"/>
      <c r="K31" s="41"/>
      <c r="L31" s="41"/>
      <c r="M31" s="41"/>
      <c r="N31" s="41"/>
      <c r="O31" s="41"/>
    </row>
    <row r="34" ht="13.5" spans="17:17">
      <c r="Q34"/>
    </row>
    <row r="37" ht="13.5" spans="2:2">
      <c r="B37"/>
    </row>
  </sheetData>
  <mergeCells count="44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H3:H4"/>
    <mergeCell ref="A26:B27"/>
    <mergeCell ref="I26:J27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T35"/>
  <sheetViews>
    <sheetView tabSelected="1" workbookViewId="0">
      <selection activeCell="C4" sqref="C4:D4"/>
    </sheetView>
  </sheetViews>
  <sheetFormatPr defaultColWidth="9" defaultRowHeight="11.25"/>
  <cols>
    <col min="1" max="1" width="3.875" style="2" customWidth="1"/>
    <col min="2" max="2" width="5.875" style="3" customWidth="1"/>
    <col min="3" max="3" width="4.25" style="2" customWidth="1"/>
    <col min="4" max="4" width="9" style="4" customWidth="1"/>
    <col min="5" max="5" width="6.625" style="3" customWidth="1"/>
    <col min="6" max="6" width="8.125" style="4" customWidth="1"/>
    <col min="7" max="7" width="4.375" style="2" customWidth="1"/>
    <col min="8" max="8" width="11" style="4" customWidth="1"/>
    <col min="9" max="9" width="9.375" style="2" customWidth="1"/>
    <col min="10" max="10" width="10.375" style="4" customWidth="1"/>
    <col min="11" max="11" width="7.75" style="2" customWidth="1"/>
    <col min="12" max="12" width="8.25" style="2" customWidth="1"/>
    <col min="13" max="14" width="5.625" style="2" customWidth="1"/>
    <col min="15" max="15" width="9.125" style="4" customWidth="1"/>
    <col min="16" max="16" width="9" style="2"/>
    <col min="17" max="17" width="11.875" style="2" customWidth="1"/>
    <col min="18" max="18" width="6.75" style="2" customWidth="1"/>
    <col min="19" max="19" width="9.125" style="2" customWidth="1"/>
    <col min="20" max="20" width="31.125" style="2" customWidth="1"/>
    <col min="21" max="21" width="9" style="2"/>
    <col min="22" max="22" width="11.25" style="2" customWidth="1"/>
    <col min="23" max="25" width="9" style="2"/>
    <col min="26" max="26" width="14.5" style="2" customWidth="1"/>
    <col min="27" max="27" width="13.125" style="2" customWidth="1"/>
    <col min="28" max="28" width="14.5" style="2" customWidth="1"/>
    <col min="29" max="16384" width="9" style="2"/>
  </cols>
  <sheetData>
    <row r="1" ht="18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Q1" s="24" t="s">
        <v>1</v>
      </c>
    </row>
    <row r="2" ht="25" customHeight="1" spans="1:46">
      <c r="A2" s="6" t="s">
        <v>2</v>
      </c>
      <c r="B2" s="6"/>
      <c r="C2" s="7" t="s">
        <v>3</v>
      </c>
      <c r="D2" s="7"/>
      <c r="E2" s="7"/>
      <c r="F2" s="7"/>
      <c r="G2" s="7"/>
      <c r="H2" s="7"/>
      <c r="I2" s="7"/>
      <c r="J2" s="7"/>
      <c r="K2" s="7"/>
      <c r="L2" s="42" t="s">
        <v>4</v>
      </c>
      <c r="M2" s="43">
        <v>9018</v>
      </c>
      <c r="N2" s="44" t="s">
        <v>5</v>
      </c>
      <c r="O2" s="44" t="s">
        <v>6</v>
      </c>
      <c r="Q2" s="59" t="s">
        <v>6</v>
      </c>
      <c r="R2" s="60">
        <v>126</v>
      </c>
      <c r="S2" s="61">
        <v>9018</v>
      </c>
      <c r="T2" s="62" t="s">
        <v>3</v>
      </c>
      <c r="U2" s="63" t="s">
        <v>7</v>
      </c>
      <c r="V2" s="64">
        <v>1234761.8</v>
      </c>
      <c r="W2" s="65" t="s">
        <v>8</v>
      </c>
      <c r="X2" s="65" t="s">
        <v>9</v>
      </c>
      <c r="Y2" s="69" t="s">
        <v>10</v>
      </c>
      <c r="Z2" s="70" t="s">
        <v>11</v>
      </c>
      <c r="AA2" s="70"/>
      <c r="AB2" s="71"/>
      <c r="AC2" s="70"/>
      <c r="AD2" s="72" t="s">
        <v>12</v>
      </c>
      <c r="AE2" s="73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</row>
    <row r="3" ht="27.95" customHeight="1" spans="1:15">
      <c r="A3" s="6" t="s">
        <v>13</v>
      </c>
      <c r="B3" s="6"/>
      <c r="C3" s="8">
        <v>1234761.8</v>
      </c>
      <c r="D3" s="8"/>
      <c r="E3" s="8" t="s">
        <v>14</v>
      </c>
      <c r="F3" s="9" t="s">
        <v>7</v>
      </c>
      <c r="G3" s="9"/>
      <c r="H3" s="10" t="s">
        <v>15</v>
      </c>
      <c r="I3" s="39" t="s">
        <v>62</v>
      </c>
      <c r="J3" s="39"/>
      <c r="K3" s="39"/>
      <c r="L3" s="39"/>
      <c r="M3" s="45" t="s">
        <v>17</v>
      </c>
      <c r="N3" s="6" t="s">
        <v>18</v>
      </c>
      <c r="O3" s="46" t="s">
        <v>19</v>
      </c>
    </row>
    <row r="4" ht="46" customHeight="1" spans="1:20">
      <c r="A4" s="6" t="s">
        <v>20</v>
      </c>
      <c r="B4" s="6"/>
      <c r="C4" s="11">
        <v>1173912.58</v>
      </c>
      <c r="D4" s="11"/>
      <c r="E4" s="8" t="s">
        <v>21</v>
      </c>
      <c r="F4" s="9"/>
      <c r="G4" s="9"/>
      <c r="H4" s="12"/>
      <c r="I4" s="39" t="s">
        <v>63</v>
      </c>
      <c r="J4" s="39"/>
      <c r="K4" s="39"/>
      <c r="L4" s="39"/>
      <c r="M4" s="39"/>
      <c r="N4" s="8" t="s">
        <v>23</v>
      </c>
      <c r="O4" s="47" t="s">
        <v>24</v>
      </c>
      <c r="R4" s="66" t="s">
        <v>25</v>
      </c>
      <c r="T4" s="2">
        <f>C3*0.03</f>
        <v>37042.854</v>
      </c>
    </row>
    <row r="5" ht="27.95" customHeight="1" spans="1:15">
      <c r="A5" s="6" t="s">
        <v>26</v>
      </c>
      <c r="B5" s="6" t="s">
        <v>27</v>
      </c>
      <c r="C5" s="6"/>
      <c r="D5" s="6"/>
      <c r="E5" s="6" t="s">
        <v>28</v>
      </c>
      <c r="F5" s="6"/>
      <c r="G5" s="6" t="s">
        <v>29</v>
      </c>
      <c r="H5" s="6"/>
      <c r="I5" s="6" t="s">
        <v>30</v>
      </c>
      <c r="J5" s="6" t="s">
        <v>31</v>
      </c>
      <c r="K5" s="6"/>
      <c r="L5" s="6" t="s">
        <v>32</v>
      </c>
      <c r="M5" s="6"/>
      <c r="N5" s="8" t="s">
        <v>33</v>
      </c>
      <c r="O5" s="8"/>
    </row>
    <row r="6" ht="27.95" customHeight="1" spans="1:15">
      <c r="A6" s="6"/>
      <c r="B6" s="13" t="s">
        <v>34</v>
      </c>
      <c r="C6" s="6" t="s">
        <v>35</v>
      </c>
      <c r="D6" s="8" t="s">
        <v>36</v>
      </c>
      <c r="E6" s="13" t="s">
        <v>34</v>
      </c>
      <c r="F6" s="8" t="s">
        <v>36</v>
      </c>
      <c r="G6" s="6" t="s">
        <v>37</v>
      </c>
      <c r="H6" s="8" t="s">
        <v>36</v>
      </c>
      <c r="I6" s="44" t="s">
        <v>36</v>
      </c>
      <c r="J6" s="8" t="s">
        <v>36</v>
      </c>
      <c r="K6" s="6" t="s">
        <v>38</v>
      </c>
      <c r="L6" s="6" t="s">
        <v>36</v>
      </c>
      <c r="M6" s="6" t="s">
        <v>38</v>
      </c>
      <c r="N6" s="8" t="s">
        <v>39</v>
      </c>
      <c r="O6" s="8" t="s">
        <v>36</v>
      </c>
    </row>
    <row r="7" s="1" customFormat="1" ht="63" customHeight="1" spans="1:17">
      <c r="A7" s="14">
        <v>1</v>
      </c>
      <c r="B7" s="15">
        <v>43385</v>
      </c>
      <c r="C7" s="16" t="s">
        <v>40</v>
      </c>
      <c r="D7" s="17">
        <v>960399</v>
      </c>
      <c r="E7" s="18">
        <v>43316</v>
      </c>
      <c r="F7" s="17">
        <v>960399</v>
      </c>
      <c r="G7" s="19" t="s">
        <v>41</v>
      </c>
      <c r="H7" s="20">
        <f>ROUNDUP(C3*0.03,0)</f>
        <v>37043</v>
      </c>
      <c r="I7" s="20">
        <v>290</v>
      </c>
      <c r="J7" s="48">
        <v>700</v>
      </c>
      <c r="K7" s="49"/>
      <c r="L7" s="50">
        <v>9604</v>
      </c>
      <c r="M7" s="51" t="s">
        <v>42</v>
      </c>
      <c r="N7" s="49" t="s">
        <v>43</v>
      </c>
      <c r="O7" s="48">
        <f>ROUNDUP(D7-H7-I7-J7-L7,2)</f>
        <v>912762</v>
      </c>
      <c r="Q7" s="67"/>
    </row>
    <row r="8" s="1" customFormat="1" ht="33" customHeight="1" spans="1:15">
      <c r="A8" s="14"/>
      <c r="B8" s="21"/>
      <c r="C8" s="16"/>
      <c r="D8" s="22"/>
      <c r="E8" s="18"/>
      <c r="F8" s="22"/>
      <c r="G8" s="23"/>
      <c r="H8" s="20"/>
      <c r="I8" s="20"/>
      <c r="J8" s="48"/>
      <c r="K8" s="52" t="s">
        <v>44</v>
      </c>
      <c r="L8" s="53"/>
      <c r="M8" s="51"/>
      <c r="N8" s="54"/>
      <c r="O8" s="31"/>
    </row>
    <row r="9" ht="21" customHeight="1" spans="1:15">
      <c r="A9" s="14"/>
      <c r="B9" s="24" t="s">
        <v>1</v>
      </c>
      <c r="C9" s="16"/>
      <c r="D9" s="22"/>
      <c r="E9" s="18"/>
      <c r="F9" s="22"/>
      <c r="G9" s="23"/>
      <c r="H9" s="20"/>
      <c r="I9" s="20"/>
      <c r="J9" s="48"/>
      <c r="K9" s="54"/>
      <c r="L9" s="48"/>
      <c r="M9" s="51"/>
      <c r="N9" s="49"/>
      <c r="O9" s="31"/>
    </row>
    <row r="10" ht="37" customHeight="1" spans="1:15">
      <c r="A10" s="25">
        <v>2</v>
      </c>
      <c r="B10" s="26">
        <v>43648</v>
      </c>
      <c r="C10" s="27" t="s">
        <v>40</v>
      </c>
      <c r="D10" s="28">
        <v>213513.58</v>
      </c>
      <c r="E10" s="29">
        <v>43627</v>
      </c>
      <c r="F10" s="28">
        <v>213513.58</v>
      </c>
      <c r="G10" s="30" t="s">
        <v>64</v>
      </c>
      <c r="H10" s="31">
        <v>0</v>
      </c>
      <c r="I10" s="31">
        <v>205</v>
      </c>
      <c r="J10" s="53">
        <v>0</v>
      </c>
      <c r="K10" s="54"/>
      <c r="L10" s="55">
        <f>ROUNDUP(D10*1%,0)</f>
        <v>2136</v>
      </c>
      <c r="M10" s="56" t="s">
        <v>65</v>
      </c>
      <c r="N10" s="54" t="s">
        <v>66</v>
      </c>
      <c r="O10" s="53">
        <f>ROUNDUP(D10-H10-I10-J10-L10,2)</f>
        <v>211172.58</v>
      </c>
    </row>
    <row r="11" ht="21" customHeight="1" spans="1:17">
      <c r="A11" s="25"/>
      <c r="B11" s="32"/>
      <c r="C11" s="27"/>
      <c r="D11" s="33"/>
      <c r="E11" s="29"/>
      <c r="F11" s="33"/>
      <c r="G11" s="34"/>
      <c r="H11" s="31"/>
      <c r="I11" s="31"/>
      <c r="J11" s="53"/>
      <c r="K11" s="57"/>
      <c r="L11" s="55"/>
      <c r="M11" s="56"/>
      <c r="N11" s="54"/>
      <c r="O11" s="31"/>
      <c r="Q11"/>
    </row>
    <row r="12" ht="21" customHeight="1" spans="1:15">
      <c r="A12" s="14"/>
      <c r="B12" s="21"/>
      <c r="C12" s="16"/>
      <c r="D12" s="22"/>
      <c r="E12" s="18"/>
      <c r="F12" s="22"/>
      <c r="G12" s="23"/>
      <c r="H12" s="20"/>
      <c r="I12" s="20"/>
      <c r="J12" s="48"/>
      <c r="K12" s="49"/>
      <c r="L12" s="48"/>
      <c r="M12" s="49"/>
      <c r="N12" s="49"/>
      <c r="O12" s="20"/>
    </row>
    <row r="13" ht="21" customHeight="1" spans="1:15">
      <c r="A13" s="14"/>
      <c r="B13" s="21"/>
      <c r="C13" s="16"/>
      <c r="D13" s="22"/>
      <c r="E13" s="18"/>
      <c r="F13" s="22"/>
      <c r="G13" s="23"/>
      <c r="H13" s="20"/>
      <c r="I13" s="20"/>
      <c r="J13" s="48"/>
      <c r="K13" s="49"/>
      <c r="L13" s="48"/>
      <c r="M13" s="49"/>
      <c r="N13" s="49"/>
      <c r="O13" s="20"/>
    </row>
    <row r="14" ht="21" customHeight="1" spans="1:15">
      <c r="A14" s="14"/>
      <c r="B14" s="21"/>
      <c r="C14" s="16"/>
      <c r="D14" s="22"/>
      <c r="E14" s="18"/>
      <c r="F14" s="22"/>
      <c r="G14" s="23"/>
      <c r="H14" s="20"/>
      <c r="I14" s="20"/>
      <c r="J14" s="48"/>
      <c r="K14" s="49"/>
      <c r="L14" s="48"/>
      <c r="M14" s="49"/>
      <c r="N14" s="49"/>
      <c r="O14" s="20"/>
    </row>
    <row r="15" ht="21" customHeight="1" spans="1:15">
      <c r="A15" s="14"/>
      <c r="B15" s="21"/>
      <c r="C15" s="16"/>
      <c r="D15" s="22"/>
      <c r="E15" s="18"/>
      <c r="F15" s="22"/>
      <c r="G15" s="23"/>
      <c r="H15" s="20"/>
      <c r="I15" s="20"/>
      <c r="J15" s="48"/>
      <c r="K15" s="49"/>
      <c r="L15" s="48"/>
      <c r="M15" s="49"/>
      <c r="N15" s="49"/>
      <c r="O15" s="20"/>
    </row>
    <row r="16" ht="21" customHeight="1" spans="1:15">
      <c r="A16" s="14"/>
      <c r="B16" s="21"/>
      <c r="C16" s="16"/>
      <c r="D16" s="22"/>
      <c r="E16" s="18"/>
      <c r="F16" s="22"/>
      <c r="G16" s="23"/>
      <c r="H16" s="20"/>
      <c r="I16" s="20"/>
      <c r="J16" s="48"/>
      <c r="K16" s="49"/>
      <c r="L16" s="48"/>
      <c r="M16" s="49"/>
      <c r="N16" s="49"/>
      <c r="O16" s="20"/>
    </row>
    <row r="17" ht="21" customHeight="1" spans="1:15">
      <c r="A17" s="14"/>
      <c r="B17" s="21"/>
      <c r="C17" s="16"/>
      <c r="D17" s="22"/>
      <c r="E17" s="18"/>
      <c r="F17" s="22"/>
      <c r="G17" s="23"/>
      <c r="H17" s="20"/>
      <c r="I17" s="20"/>
      <c r="J17" s="48"/>
      <c r="K17" s="49"/>
      <c r="L17" s="48"/>
      <c r="M17" s="49"/>
      <c r="N17" s="49"/>
      <c r="O17" s="20"/>
    </row>
    <row r="18" ht="21" customHeight="1" spans="1:15">
      <c r="A18" s="14"/>
      <c r="B18" s="21"/>
      <c r="C18" s="16"/>
      <c r="D18" s="22"/>
      <c r="E18" s="18"/>
      <c r="F18" s="22"/>
      <c r="G18" s="23"/>
      <c r="H18" s="20"/>
      <c r="I18" s="20"/>
      <c r="J18" s="48"/>
      <c r="K18" s="49"/>
      <c r="L18" s="48"/>
      <c r="M18" s="49"/>
      <c r="N18" s="49"/>
      <c r="O18" s="20"/>
    </row>
    <row r="19" ht="21" customHeight="1" spans="1:15">
      <c r="A19" s="14"/>
      <c r="B19" s="21"/>
      <c r="C19" s="16"/>
      <c r="D19" s="22"/>
      <c r="E19" s="18"/>
      <c r="F19" s="22"/>
      <c r="G19" s="23"/>
      <c r="H19" s="20"/>
      <c r="I19" s="20"/>
      <c r="J19" s="48"/>
      <c r="K19" s="49"/>
      <c r="L19" s="48"/>
      <c r="M19" s="49"/>
      <c r="N19" s="49"/>
      <c r="O19" s="20"/>
    </row>
    <row r="20" ht="21" customHeight="1" spans="1:15">
      <c r="A20" s="14"/>
      <c r="B20" s="21"/>
      <c r="C20" s="16"/>
      <c r="D20" s="22"/>
      <c r="E20" s="18"/>
      <c r="F20" s="22"/>
      <c r="G20" s="23"/>
      <c r="H20" s="20"/>
      <c r="I20" s="20"/>
      <c r="J20" s="48"/>
      <c r="K20" s="49"/>
      <c r="L20" s="48"/>
      <c r="M20" s="49"/>
      <c r="N20" s="49"/>
      <c r="O20" s="20"/>
    </row>
    <row r="21" ht="21" customHeight="1" spans="1:15">
      <c r="A21" s="14"/>
      <c r="B21" s="21"/>
      <c r="C21" s="16"/>
      <c r="D21" s="22"/>
      <c r="E21" s="18"/>
      <c r="F21" s="22"/>
      <c r="G21" s="23"/>
      <c r="H21" s="20"/>
      <c r="I21" s="20"/>
      <c r="J21" s="48"/>
      <c r="K21" s="49"/>
      <c r="L21" s="48"/>
      <c r="M21" s="49"/>
      <c r="N21" s="49"/>
      <c r="O21" s="20"/>
    </row>
    <row r="22" ht="21" customHeight="1" spans="1:15">
      <c r="A22" s="14"/>
      <c r="B22" s="21"/>
      <c r="C22" s="16"/>
      <c r="D22" s="22"/>
      <c r="E22" s="18"/>
      <c r="F22" s="22"/>
      <c r="G22" s="23"/>
      <c r="H22" s="20"/>
      <c r="I22" s="20"/>
      <c r="J22" s="48"/>
      <c r="K22" s="49"/>
      <c r="L22" s="48"/>
      <c r="M22" s="49"/>
      <c r="N22" s="49"/>
      <c r="O22" s="20"/>
    </row>
    <row r="23" ht="30" customHeight="1" spans="1:17">
      <c r="A23" s="6" t="s">
        <v>45</v>
      </c>
      <c r="B23" s="6"/>
      <c r="C23" s="35" t="s">
        <v>46</v>
      </c>
      <c r="D23" s="36">
        <f>SUM(D7:D22)</f>
        <v>1173912.58</v>
      </c>
      <c r="E23" s="35" t="s">
        <v>46</v>
      </c>
      <c r="F23" s="36">
        <f>SUM(F7:F22)</f>
        <v>1173912.58</v>
      </c>
      <c r="G23" s="35" t="s">
        <v>46</v>
      </c>
      <c r="H23" s="36">
        <f>SUM(H7:H22)</f>
        <v>37043</v>
      </c>
      <c r="I23" s="36">
        <f>SUM(I7:I22)</f>
        <v>495</v>
      </c>
      <c r="J23" s="36">
        <f>SUM(J7:J22)</f>
        <v>700</v>
      </c>
      <c r="K23" s="35" t="s">
        <v>46</v>
      </c>
      <c r="L23" s="36">
        <f>SUM(L7:L22)</f>
        <v>11740</v>
      </c>
      <c r="M23" s="35" t="s">
        <v>46</v>
      </c>
      <c r="N23" s="35" t="s">
        <v>46</v>
      </c>
      <c r="O23" s="36">
        <f>SUM(O7:O22)</f>
        <v>1123934.58</v>
      </c>
      <c r="Q23" s="68">
        <f>D23/C3</f>
        <v>0.9507198716384</v>
      </c>
    </row>
    <row r="24" ht="30" customHeight="1" spans="1:15">
      <c r="A24" s="6" t="s">
        <v>47</v>
      </c>
      <c r="B24" s="6"/>
      <c r="C24" s="6" t="s">
        <v>48</v>
      </c>
      <c r="D24" s="6"/>
      <c r="E24" s="37">
        <f>E25+L24</f>
        <v>211172.58</v>
      </c>
      <c r="F24" s="37"/>
      <c r="G24" s="37"/>
      <c r="H24" s="37"/>
      <c r="I24" s="6" t="s">
        <v>49</v>
      </c>
      <c r="J24" s="6"/>
      <c r="K24" s="6" t="s">
        <v>50</v>
      </c>
      <c r="L24" s="37">
        <v>0</v>
      </c>
      <c r="M24" s="37"/>
      <c r="N24" s="37"/>
      <c r="O24" s="37"/>
    </row>
    <row r="25" ht="30" customHeight="1" spans="1:15">
      <c r="A25" s="6"/>
      <c r="B25" s="6"/>
      <c r="C25" s="6" t="s">
        <v>51</v>
      </c>
      <c r="D25" s="6"/>
      <c r="E25" s="38">
        <f>O10</f>
        <v>211172.58</v>
      </c>
      <c r="F25" s="38"/>
      <c r="G25" s="38"/>
      <c r="H25" s="38"/>
      <c r="I25" s="6"/>
      <c r="J25" s="6"/>
      <c r="K25" s="6" t="s">
        <v>52</v>
      </c>
      <c r="L25" s="58" t="str">
        <f>SUBSTITUTE(SUBSTITUTE(TEXT(INT(L24),"[DBNum2][$-804]G/通用格式元"&amp;IF(INT(L24)=L24,"整",""))&amp;TEXT(MID(L24,FIND(".",L24&amp;".0")+1,1),"[DBNum2][$-804]G/通用格式角")&amp;TEXT(MID(L24,FIND(".",L24&amp;".0")+2,1),"[DBNum2][$-804]G/通用格式分"),"零角","零"),"零分","")</f>
        <v>零元整</v>
      </c>
      <c r="M25" s="58"/>
      <c r="N25" s="58"/>
      <c r="O25" s="58"/>
    </row>
    <row r="26" ht="50.1" customHeight="1" spans="1:15">
      <c r="A26" s="6" t="s">
        <v>53</v>
      </c>
      <c r="B26" s="6"/>
      <c r="C26" s="39" t="s">
        <v>67</v>
      </c>
      <c r="D26" s="39"/>
      <c r="E26" s="39"/>
      <c r="F26" s="39"/>
      <c r="G26" s="39"/>
      <c r="H26" s="39"/>
      <c r="I26" s="6" t="s">
        <v>54</v>
      </c>
      <c r="J26" s="6"/>
      <c r="K26" s="6" t="s">
        <v>55</v>
      </c>
      <c r="L26" s="6"/>
      <c r="M26" s="6"/>
      <c r="N26" s="6"/>
      <c r="O26" s="6"/>
    </row>
    <row r="27" ht="50.1" customHeight="1" spans="1:15">
      <c r="A27" s="6" t="s">
        <v>56</v>
      </c>
      <c r="B27" s="6"/>
      <c r="C27" s="40"/>
      <c r="D27" s="40"/>
      <c r="E27" s="40"/>
      <c r="F27" s="40"/>
      <c r="G27" s="40"/>
      <c r="H27" s="40"/>
      <c r="I27" s="6" t="s">
        <v>57</v>
      </c>
      <c r="J27" s="6"/>
      <c r="K27" s="40"/>
      <c r="L27" s="40"/>
      <c r="M27" s="40"/>
      <c r="N27" s="40"/>
      <c r="O27" s="40"/>
    </row>
    <row r="28" ht="50.1" customHeight="1" spans="1:15">
      <c r="A28" s="6" t="s">
        <v>58</v>
      </c>
      <c r="B28" s="6"/>
      <c r="C28" s="41"/>
      <c r="D28" s="41"/>
      <c r="E28" s="41"/>
      <c r="F28" s="41"/>
      <c r="G28" s="41"/>
      <c r="H28" s="41"/>
      <c r="I28" s="6" t="s">
        <v>59</v>
      </c>
      <c r="J28" s="6"/>
      <c r="K28" s="41"/>
      <c r="L28" s="41"/>
      <c r="M28" s="41"/>
      <c r="N28" s="41"/>
      <c r="O28" s="41"/>
    </row>
    <row r="29" ht="50.1" customHeight="1" spans="1:15">
      <c r="A29" s="6" t="s">
        <v>60</v>
      </c>
      <c r="B29" s="6"/>
      <c r="C29" s="41"/>
      <c r="D29" s="41"/>
      <c r="E29" s="41"/>
      <c r="F29" s="41"/>
      <c r="G29" s="41"/>
      <c r="H29" s="41"/>
      <c r="I29" s="6" t="s">
        <v>61</v>
      </c>
      <c r="J29" s="6"/>
      <c r="K29" s="41"/>
      <c r="L29" s="41"/>
      <c r="M29" s="41"/>
      <c r="N29" s="41"/>
      <c r="O29" s="41"/>
    </row>
    <row r="32" ht="13.5" spans="17:17">
      <c r="Q32"/>
    </row>
    <row r="35" ht="13.5" spans="2:2">
      <c r="B35"/>
    </row>
  </sheetData>
  <mergeCells count="44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M4"/>
    <mergeCell ref="B5:D5"/>
    <mergeCell ref="E5:F5"/>
    <mergeCell ref="G5:H5"/>
    <mergeCell ref="J5:K5"/>
    <mergeCell ref="L5:M5"/>
    <mergeCell ref="N5:O5"/>
    <mergeCell ref="A23:B23"/>
    <mergeCell ref="C24:D24"/>
    <mergeCell ref="E24:H24"/>
    <mergeCell ref="L24:O24"/>
    <mergeCell ref="C25:D25"/>
    <mergeCell ref="E25:H25"/>
    <mergeCell ref="L25:O25"/>
    <mergeCell ref="A26:B26"/>
    <mergeCell ref="C26:H26"/>
    <mergeCell ref="I26:J26"/>
    <mergeCell ref="K26:O26"/>
    <mergeCell ref="A27:B27"/>
    <mergeCell ref="C27:H27"/>
    <mergeCell ref="I27:J27"/>
    <mergeCell ref="K27:O27"/>
    <mergeCell ref="A28:B28"/>
    <mergeCell ref="C28:H28"/>
    <mergeCell ref="I28:J28"/>
    <mergeCell ref="K28:O28"/>
    <mergeCell ref="A29:B29"/>
    <mergeCell ref="C29:H29"/>
    <mergeCell ref="I29:J29"/>
    <mergeCell ref="K29:O29"/>
    <mergeCell ref="A5:A6"/>
    <mergeCell ref="H3:H4"/>
    <mergeCell ref="A24:B25"/>
    <mergeCell ref="I24:J25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cw08</dc:creator>
  <cp:lastModifiedBy>朱大金</cp:lastModifiedBy>
  <dcterms:created xsi:type="dcterms:W3CDTF">2018-10-12T08:19:00Z</dcterms:created>
  <dcterms:modified xsi:type="dcterms:W3CDTF">2024-01-15T08:12:09Z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93F325F79BB64C319EDC293774C93601_12</vt:lpwstr>
  </property>
</Properties>
</file>