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1" sheetId="1" r:id="rId1"/>
    <sheet name="2" sheetId="2" r:id="rId2"/>
  </sheets>
  <calcPr calcId="144525"/>
</workbook>
</file>

<file path=xl/sharedStrings.xml><?xml version="1.0" encoding="utf-8"?>
<sst xmlns="http://schemas.openxmlformats.org/spreadsheetml/2006/main" count="166" uniqueCount="69">
  <si>
    <t xml:space="preserve">工程款支付证书 </t>
  </si>
  <si>
    <t>本次</t>
  </si>
  <si>
    <t>工程名称</t>
  </si>
  <si>
    <t>临泉县2017年乡村道路安全生命防护工程施工3标段</t>
  </si>
  <si>
    <t>ERP编号</t>
  </si>
  <si>
    <t>档案编号</t>
  </si>
  <si>
    <t>CD2017-127</t>
  </si>
  <si>
    <t>2017.12.13</t>
  </si>
  <si>
    <t>范月光</t>
  </si>
  <si>
    <t>60日历天</t>
  </si>
  <si>
    <t>阜阳市
临泉县</t>
  </si>
  <si>
    <t>阜阳办事处丁军召1826987966</t>
  </si>
  <si>
    <t>陈 亮18956708899</t>
  </si>
  <si>
    <t>中标</t>
  </si>
  <si>
    <t>合同金额</t>
  </si>
  <si>
    <t>中标  日期</t>
  </si>
  <si>
    <t>已    供       工程资料</t>
  </si>
  <si>
    <t>中标通知书，施工合同，内部承包协议、审计，交工</t>
  </si>
  <si>
    <t>庐江</t>
  </si>
  <si>
    <t>责任  单位</t>
  </si>
  <si>
    <t>阜阳丁军召1826987966</t>
  </si>
  <si>
    <t>决算金额</t>
  </si>
  <si>
    <t>竣工  日期</t>
  </si>
  <si>
    <t xml:space="preserve">合肥 </t>
  </si>
  <si>
    <t>责任人</t>
  </si>
  <si>
    <t>张伟13956751765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</si>
  <si>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</si>
  <si>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</si>
  <si>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</si>
  <si>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</si>
  <si>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</si>
  <si>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</si>
  <si>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</si>
  <si>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</si>
  <si>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</si>
  <si>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</si>
  <si>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</si>
  <si>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</si>
  <si>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</si>
  <si>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</si>
  <si>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</si>
  <si>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2018.4.18办理涉税事项报告表费用500</t>
  </si>
  <si>
    <t>丁军召（材料）</t>
  </si>
  <si>
    <t>5材</t>
  </si>
  <si>
    <t>8材</t>
  </si>
  <si>
    <t>损失准备金1%</t>
  </si>
  <si>
    <t>张杰（材）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</si>
  <si>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</si>
  <si>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</si>
  <si>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</si>
  <si>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</si>
  <si>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</si>
  <si>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</si>
  <si>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</si>
  <si>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</si>
  <si>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</si>
  <si>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张杰 建行临泉支行 6217 0017 3000 3140 683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</si>
  <si>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</si>
  <si>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</si>
  <si>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</si>
  <si>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</si>
  <si>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</si>
  <si>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</si>
  <si>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</si>
  <si>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</si>
  <si>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转账费</t>
  </si>
  <si>
    <t>退损失准备金1%</t>
  </si>
  <si>
    <t>张伟-机械
开户行：建行临泉支行
账号：6236 6817 3000 0771 651</t>
  </si>
  <si>
    <t>张杰-材料
开户行：建行临泉支行
账号：6217 0017 3000 3140 683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</si>
</sst>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/d;@"/>
    <numFmt numFmtId="177" formatCode="#,##0.00_ "/>
    <numFmt numFmtId="178" formatCode="yy/m/d;@"/>
    <numFmt numFmtId="179" formatCode="m/d;@"/>
    <numFmt numFmtId="180" formatCode="0.0%"/>
    <numFmt numFmtId="181" formatCode="0.00_ "/>
    <numFmt numFmtId="182" formatCode="0_ "/>
  </numFmts>
  <fonts count="42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ajor"/>
    </font>
    <font>
      <sz val="9"/>
      <color rgb="FFFF0000"/>
      <name val="宋体"/>
      <charset val="134"/>
      <scheme val="major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b/>
      <sz val="9"/>
      <color rgb="FF7030A0"/>
      <name val="宋体"/>
      <charset val="134"/>
    </font>
    <font>
      <b/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0" fillId="17" borderId="13" applyNumberFormat="0" applyAlignment="0" applyProtection="0">
      <alignment vertical="center"/>
    </xf>
    <xf numFmtId="0" fontId="32" fillId="17" borderId="12" applyNumberFormat="0" applyAlignment="0" applyProtection="0">
      <alignment vertical="center"/>
    </xf>
    <xf numFmtId="0" fontId="38" fillId="20" borderId="17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178" fontId="1" fillId="0" borderId="0" xfId="50" applyNumberFormat="1" applyFont="1" applyFill="1" applyBorder="1" applyAlignment="1">
      <alignment horizontal="center" vertical="center"/>
    </xf>
    <xf numFmtId="177" fontId="1" fillId="0" borderId="0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shrinkToFit="1"/>
    </xf>
    <xf numFmtId="177" fontId="4" fillId="0" borderId="2" xfId="50" applyNumberFormat="1" applyFont="1" applyFill="1" applyBorder="1" applyAlignment="1">
      <alignment horizontal="center" vertical="center" wrapText="1"/>
    </xf>
    <xf numFmtId="176" fontId="1" fillId="0" borderId="2" xfId="50" applyNumberFormat="1" applyFont="1" applyFill="1" applyBorder="1" applyAlignment="1">
      <alignment horizontal="center" vertical="center" wrapText="1"/>
    </xf>
    <xf numFmtId="0" fontId="4" fillId="2" borderId="3" xfId="50" applyFont="1" applyFill="1" applyBorder="1" applyAlignment="1">
      <alignment horizontal="center" vertical="center" wrapText="1"/>
    </xf>
    <xf numFmtId="0" fontId="4" fillId="2" borderId="4" xfId="50" applyFont="1" applyFill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 wrapText="1"/>
    </xf>
    <xf numFmtId="178" fontId="4" fillId="0" borderId="2" xfId="50" applyNumberFormat="1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178" fontId="1" fillId="2" borderId="6" xfId="50" applyNumberFormat="1" applyFont="1" applyFill="1" applyBorder="1" applyAlignment="1">
      <alignment horizontal="left" vertical="center" shrinkToFit="1"/>
    </xf>
    <xf numFmtId="14" fontId="1" fillId="2" borderId="5" xfId="5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>
      <alignment horizontal="right" vertical="center" shrinkToFit="1"/>
    </xf>
    <xf numFmtId="179" fontId="6" fillId="0" borderId="2" xfId="0" applyNumberFormat="1" applyFont="1" applyFill="1" applyBorder="1" applyAlignment="1">
      <alignment horizontal="center" vertical="center"/>
    </xf>
    <xf numFmtId="180" fontId="1" fillId="0" borderId="2" xfId="19" applyNumberFormat="1" applyFont="1" applyFill="1" applyBorder="1" applyAlignment="1">
      <alignment horizontal="center" vertical="center" wrapText="1"/>
    </xf>
    <xf numFmtId="177" fontId="1" fillId="3" borderId="2" xfId="50" applyNumberFormat="1" applyFont="1" applyFill="1" applyBorder="1" applyAlignment="1">
      <alignment horizontal="right" vertical="center" shrinkToFit="1"/>
    </xf>
    <xf numFmtId="14" fontId="1" fillId="2" borderId="7" xfId="50" applyNumberFormat="1" applyFont="1" applyFill="1" applyBorder="1" applyAlignment="1">
      <alignment horizontal="center" vertical="center" wrapText="1"/>
    </xf>
    <xf numFmtId="14" fontId="1" fillId="2" borderId="8" xfId="50" applyNumberFormat="1" applyFont="1" applyFill="1" applyBorder="1" applyAlignment="1">
      <alignment horizontal="center" vertical="center" wrapText="1"/>
    </xf>
    <xf numFmtId="178" fontId="1" fillId="2" borderId="2" xfId="50" applyNumberFormat="1" applyFont="1" applyFill="1" applyBorder="1" applyAlignment="1">
      <alignment vertical="center" shrinkToFit="1"/>
    </xf>
    <xf numFmtId="14" fontId="1" fillId="2" borderId="2" xfId="5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>
      <alignment vertical="center" shrinkToFit="1"/>
    </xf>
    <xf numFmtId="179" fontId="1" fillId="2" borderId="2" xfId="50" applyNumberFormat="1" applyFont="1" applyFill="1" applyBorder="1" applyAlignment="1">
      <alignment horizontal="center" vertical="center" wrapText="1"/>
    </xf>
    <xf numFmtId="181" fontId="6" fillId="0" borderId="2" xfId="0" applyNumberFormat="1" applyFont="1" applyFill="1" applyBorder="1" applyAlignment="1">
      <alignment vertical="center"/>
    </xf>
    <xf numFmtId="9" fontId="1" fillId="0" borderId="2" xfId="19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178" fontId="2" fillId="2" borderId="2" xfId="50" applyNumberFormat="1" applyFont="1" applyFill="1" applyBorder="1" applyAlignment="1">
      <alignment vertical="center" shrinkToFit="1"/>
    </xf>
    <xf numFmtId="14" fontId="2" fillId="2" borderId="2" xfId="50" applyNumberFormat="1" applyFont="1" applyFill="1" applyBorder="1" applyAlignment="1">
      <alignment horizontal="center" vertical="center" wrapText="1"/>
    </xf>
    <xf numFmtId="177" fontId="2" fillId="2" borderId="2" xfId="50" applyNumberFormat="1" applyFont="1" applyFill="1" applyBorder="1" applyAlignment="1">
      <alignment vertical="center" shrinkToFit="1"/>
    </xf>
    <xf numFmtId="179" fontId="2" fillId="2" borderId="2" xfId="50" applyNumberFormat="1" applyFont="1" applyFill="1" applyBorder="1" applyAlignment="1">
      <alignment horizontal="center" vertical="center" wrapText="1"/>
    </xf>
    <xf numFmtId="9" fontId="2" fillId="0" borderId="2" xfId="19" applyNumberFormat="1" applyFont="1" applyFill="1" applyBorder="1" applyAlignment="1">
      <alignment horizontal="center" vertical="center" wrapText="1"/>
    </xf>
    <xf numFmtId="177" fontId="2" fillId="3" borderId="2" xfId="50" applyNumberFormat="1" applyFont="1" applyFill="1" applyBorder="1" applyAlignment="1">
      <alignment horizontal="right" vertical="center" shrinkToFit="1"/>
    </xf>
    <xf numFmtId="181" fontId="7" fillId="0" borderId="2" xfId="0" applyNumberFormat="1" applyFont="1" applyFill="1" applyBorder="1" applyAlignment="1">
      <alignment vertical="center"/>
    </xf>
    <xf numFmtId="9" fontId="2" fillId="0" borderId="2" xfId="19" applyFont="1" applyFill="1" applyBorder="1" applyAlignment="1">
      <alignment horizontal="center" vertical="center" wrapText="1"/>
    </xf>
    <xf numFmtId="0" fontId="1" fillId="3" borderId="2" xfId="50" applyFont="1" applyFill="1" applyBorder="1" applyAlignment="1">
      <alignment horizontal="center" vertical="center" shrinkToFit="1"/>
    </xf>
    <xf numFmtId="177" fontId="8" fillId="3" borderId="2" xfId="50" applyNumberFormat="1" applyFont="1" applyFill="1" applyBorder="1" applyAlignment="1">
      <alignment horizontal="right" vertical="center" shrinkToFit="1"/>
    </xf>
    <xf numFmtId="177" fontId="9" fillId="3" borderId="2" xfId="50" applyNumberFormat="1" applyFont="1" applyFill="1" applyBorder="1" applyAlignment="1">
      <alignment horizontal="center" vertical="center" shrinkToFit="1"/>
    </xf>
    <xf numFmtId="177" fontId="9" fillId="0" borderId="2" xfId="50" applyNumberFormat="1" applyFont="1" applyFill="1" applyBorder="1" applyAlignment="1">
      <alignment horizontal="center" vertical="center" shrinkToFit="1"/>
    </xf>
    <xf numFmtId="0" fontId="10" fillId="0" borderId="2" xfId="50" applyFont="1" applyFill="1" applyBorder="1" applyAlignment="1">
      <alignment horizontal="left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top" wrapText="1"/>
    </xf>
    <xf numFmtId="0" fontId="4" fillId="0" borderId="2" xfId="50" applyFont="1" applyFill="1" applyBorder="1" applyAlignment="1">
      <alignment horizontal="center" vertical="center"/>
    </xf>
    <xf numFmtId="182" fontId="4" fillId="0" borderId="2" xfId="8" applyNumberFormat="1" applyFont="1" applyFill="1" applyBorder="1" applyAlignment="1">
      <alignment horizontal="center" vertical="center"/>
    </xf>
    <xf numFmtId="177" fontId="4" fillId="0" borderId="2" xfId="50" applyNumberFormat="1" applyFont="1" applyFill="1" applyBorder="1" applyAlignment="1">
      <alignment horizontal="center" vertical="center" shrinkToFit="1"/>
    </xf>
    <xf numFmtId="0" fontId="1" fillId="0" borderId="9" xfId="50" applyFont="1" applyFill="1" applyBorder="1" applyAlignment="1">
      <alignment horizontal="left" vertical="center" wrapText="1"/>
    </xf>
    <xf numFmtId="0" fontId="1" fillId="0" borderId="10" xfId="50" applyFont="1" applyFill="1" applyBorder="1" applyAlignment="1">
      <alignment horizontal="left" vertical="center" wrapText="1"/>
    </xf>
    <xf numFmtId="0" fontId="10" fillId="2" borderId="2" xfId="50" applyFont="1" applyFill="1" applyBorder="1" applyAlignment="1">
      <alignment horizontal="center" vertical="center" wrapText="1"/>
    </xf>
    <xf numFmtId="0" fontId="11" fillId="0" borderId="2" xfId="50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  <xf numFmtId="177" fontId="11" fillId="0" borderId="2" xfId="50" applyNumberFormat="1" applyFont="1" applyFill="1" applyBorder="1" applyAlignment="1">
      <alignment horizontal="center" vertical="center" wrapText="1"/>
    </xf>
    <xf numFmtId="177" fontId="1" fillId="3" borderId="5" xfId="50" applyNumberFormat="1" applyFont="1" applyFill="1" applyBorder="1" applyAlignment="1">
      <alignment horizontal="center" vertical="center" shrinkToFit="1"/>
    </xf>
    <xf numFmtId="177" fontId="1" fillId="0" borderId="2" xfId="50" applyNumberFormat="1" applyFont="1" applyFill="1" applyBorder="1" applyAlignment="1">
      <alignment horizontal="right" vertical="center" shrinkToFit="1"/>
    </xf>
    <xf numFmtId="0" fontId="12" fillId="0" borderId="2" xfId="0" applyFont="1" applyBorder="1" applyAlignment="1">
      <alignment horizontal="left" vertical="center" wrapText="1"/>
    </xf>
    <xf numFmtId="177" fontId="4" fillId="0" borderId="6" xfId="50" applyNumberFormat="1" applyFont="1" applyFill="1" applyBorder="1" applyAlignment="1">
      <alignment horizontal="right" vertical="center" shrinkToFit="1"/>
    </xf>
    <xf numFmtId="177" fontId="1" fillId="0" borderId="2" xfId="50" applyNumberFormat="1" applyFont="1" applyFill="1" applyBorder="1" applyAlignment="1">
      <alignment horizontal="center" vertical="center" wrapText="1"/>
    </xf>
    <xf numFmtId="177" fontId="1" fillId="3" borderId="7" xfId="50" applyNumberFormat="1" applyFont="1" applyFill="1" applyBorder="1" applyAlignment="1">
      <alignment horizontal="center" vertical="center" shrinkToFit="1"/>
    </xf>
    <xf numFmtId="177" fontId="1" fillId="0" borderId="6" xfId="50" applyNumberFormat="1" applyFont="1" applyFill="1" applyBorder="1" applyAlignment="1">
      <alignment horizontal="right" vertical="center" shrinkToFit="1"/>
    </xf>
    <xf numFmtId="177" fontId="1" fillId="3" borderId="8" xfId="50" applyNumberFormat="1" applyFont="1" applyFill="1" applyBorder="1" applyAlignment="1">
      <alignment horizontal="center" vertical="center" shrinkToFit="1"/>
    </xf>
    <xf numFmtId="177" fontId="13" fillId="0" borderId="2" xfId="50" applyNumberFormat="1" applyFont="1" applyFill="1" applyBorder="1" applyAlignment="1">
      <alignment horizontal="center" vertical="center" wrapText="1"/>
    </xf>
    <xf numFmtId="177" fontId="2" fillId="0" borderId="2" xfId="50" applyNumberFormat="1" applyFont="1" applyFill="1" applyBorder="1" applyAlignment="1">
      <alignment horizontal="right" vertical="center" shrinkToFit="1"/>
    </xf>
    <xf numFmtId="177" fontId="2" fillId="0" borderId="2" xfId="50" applyNumberFormat="1" applyFont="1" applyFill="1" applyBorder="1" applyAlignment="1">
      <alignment horizontal="center" vertical="center" wrapText="1"/>
    </xf>
    <xf numFmtId="177" fontId="2" fillId="0" borderId="2" xfId="50" applyNumberFormat="1" applyFont="1" applyFill="1" applyBorder="1" applyAlignment="1">
      <alignment horizontal="left" vertical="center" wrapText="1"/>
    </xf>
    <xf numFmtId="177" fontId="14" fillId="0" borderId="2" xfId="50" applyNumberFormat="1" applyFont="1" applyFill="1" applyBorder="1" applyAlignment="1">
      <alignment horizontal="center" vertical="center" wrapText="1"/>
    </xf>
    <xf numFmtId="0" fontId="4" fillId="3" borderId="2" xfId="50" applyFont="1" applyFill="1" applyBorder="1" applyAlignment="1">
      <alignment horizontal="center" vertical="center" shrinkToFit="1"/>
    </xf>
    <xf numFmtId="14" fontId="15" fillId="0" borderId="2" xfId="5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/>
    </xf>
    <xf numFmtId="181" fontId="16" fillId="0" borderId="2" xfId="0" applyNumberFormat="1" applyFont="1" applyBorder="1" applyAlignment="1">
      <alignment horizontal="right" vertical="center" wrapText="1"/>
    </xf>
    <xf numFmtId="181" fontId="16" fillId="0" borderId="2" xfId="0" applyNumberFormat="1" applyFont="1" applyBorder="1" applyAlignment="1">
      <alignment horizontal="center" vertical="center"/>
    </xf>
    <xf numFmtId="0" fontId="19" fillId="0" borderId="0" xfId="0" applyFo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78" fontId="2" fillId="2" borderId="6" xfId="50" applyNumberFormat="1" applyFont="1" applyFill="1" applyBorder="1" applyAlignment="1">
      <alignment horizontal="left" vertical="center" shrinkToFit="1"/>
    </xf>
    <xf numFmtId="14" fontId="2" fillId="2" borderId="5" xfId="50" applyNumberFormat="1" applyFont="1" applyFill="1" applyBorder="1" applyAlignment="1">
      <alignment horizontal="center" vertical="center" wrapText="1"/>
    </xf>
    <xf numFmtId="177" fontId="2" fillId="2" borderId="2" xfId="50" applyNumberFormat="1" applyFont="1" applyFill="1" applyBorder="1" applyAlignment="1">
      <alignment horizontal="right" vertical="center" shrinkToFit="1"/>
    </xf>
    <xf numFmtId="179" fontId="7" fillId="0" borderId="2" xfId="0" applyNumberFormat="1" applyFont="1" applyFill="1" applyBorder="1" applyAlignment="1">
      <alignment horizontal="center" vertical="center"/>
    </xf>
    <xf numFmtId="180" fontId="2" fillId="0" borderId="2" xfId="19" applyNumberFormat="1" applyFont="1" applyFill="1" applyBorder="1" applyAlignment="1">
      <alignment horizontal="center" vertical="center" wrapText="1"/>
    </xf>
    <xf numFmtId="14" fontId="2" fillId="2" borderId="7" xfId="50" applyNumberFormat="1" applyFont="1" applyFill="1" applyBorder="1" applyAlignment="1">
      <alignment horizontal="center" vertical="center" wrapText="1"/>
    </xf>
    <xf numFmtId="14" fontId="2" fillId="2" borderId="8" xfId="50" applyNumberFormat="1" applyFont="1" applyFill="1" applyBorder="1" applyAlignment="1">
      <alignment horizontal="center" vertical="center" wrapText="1"/>
    </xf>
    <xf numFmtId="177" fontId="2" fillId="3" borderId="5" xfId="50" applyNumberFormat="1" applyFont="1" applyFill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wrapText="1"/>
    </xf>
    <xf numFmtId="177" fontId="13" fillId="0" borderId="6" xfId="50" applyNumberFormat="1" applyFont="1" applyFill="1" applyBorder="1" applyAlignment="1">
      <alignment horizontal="right" vertical="center" shrinkToFit="1"/>
    </xf>
    <xf numFmtId="177" fontId="2" fillId="3" borderId="7" xfId="50" applyNumberFormat="1" applyFont="1" applyFill="1" applyBorder="1" applyAlignment="1">
      <alignment horizontal="center" vertical="center" shrinkToFit="1"/>
    </xf>
    <xf numFmtId="177" fontId="2" fillId="0" borderId="6" xfId="50" applyNumberFormat="1" applyFont="1" applyFill="1" applyBorder="1" applyAlignment="1">
      <alignment horizontal="right" vertical="center" shrinkToFit="1"/>
    </xf>
    <xf numFmtId="177" fontId="2" fillId="3" borderId="8" xfId="5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66675</xdr:colOff>
      <xdr:row>2</xdr:row>
      <xdr:rowOff>123825</xdr:rowOff>
    </xdr:from>
    <xdr:to>
      <xdr:col>25</xdr:col>
      <xdr:colOff>504190</xdr:colOff>
      <xdr:row>20</xdr:row>
      <xdr:rowOff>220345</xdr:rowOff>
    </xdr:to>
    <xdr:pic>
      <xdr:nvPicPr>
        <xdr:cNvPr id="2" name="图片 1" descr="H92XLY3$7R$BL%V$QN%}M2V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163175" y="795655"/>
          <a:ext cx="7619365" cy="525145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8</xdr:row>
      <xdr:rowOff>66675</xdr:rowOff>
    </xdr:from>
    <xdr:to>
      <xdr:col>18</xdr:col>
      <xdr:colOff>314325</xdr:colOff>
      <xdr:row>9</xdr:row>
      <xdr:rowOff>266700</xdr:rowOff>
    </xdr:to>
    <xdr:pic>
      <xdr:nvPicPr>
        <xdr:cNvPr id="3" name="图片 2" descr="4BGI4LWVWN%UG07`4{QVSS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39250" y="2767965"/>
          <a:ext cx="1685925" cy="455295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1</xdr:row>
      <xdr:rowOff>296545</xdr:rowOff>
    </xdr:from>
    <xdr:to>
      <xdr:col>21</xdr:col>
      <xdr:colOff>351790</xdr:colOff>
      <xdr:row>7</xdr:row>
      <xdr:rowOff>240030</xdr:rowOff>
    </xdr:to>
    <xdr:pic>
      <xdr:nvPicPr>
        <xdr:cNvPr id="4" name="图片 3" descr="_2OU1AHR0WBLIQWLXDKKT8P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0239375" y="613410"/>
          <a:ext cx="4476115" cy="2023110"/>
        </a:xfrm>
        <a:prstGeom prst="rect">
          <a:avLst/>
        </a:prstGeom>
      </xdr:spPr>
    </xdr:pic>
    <xdr:clientData/>
  </xdr:twoCellAnchor>
  <xdr:twoCellAnchor editAs="oneCell">
    <xdr:from>
      <xdr:col>17</xdr:col>
      <xdr:colOff>314325</xdr:colOff>
      <xdr:row>10</xdr:row>
      <xdr:rowOff>83820</xdr:rowOff>
    </xdr:from>
    <xdr:to>
      <xdr:col>25</xdr:col>
      <xdr:colOff>979805</xdr:colOff>
      <xdr:row>27</xdr:row>
      <xdr:rowOff>331470</xdr:rowOff>
    </xdr:to>
    <xdr:pic>
      <xdr:nvPicPr>
        <xdr:cNvPr id="5" name="图片 4" descr="AL~CL_4YY$MTMNRO5OYA%~X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0410825" y="3370580"/>
          <a:ext cx="7847330" cy="4946650"/>
        </a:xfrm>
        <a:prstGeom prst="rect">
          <a:avLst/>
        </a:prstGeom>
      </xdr:spPr>
    </xdr:pic>
    <xdr:clientData/>
  </xdr:twoCellAnchor>
  <xdr:twoCellAnchor editAs="oneCell">
    <xdr:from>
      <xdr:col>16</xdr:col>
      <xdr:colOff>371475</xdr:colOff>
      <xdr:row>23</xdr:row>
      <xdr:rowOff>104775</xdr:rowOff>
    </xdr:from>
    <xdr:to>
      <xdr:col>25</xdr:col>
      <xdr:colOff>113030</xdr:colOff>
      <xdr:row>37</xdr:row>
      <xdr:rowOff>118745</xdr:rowOff>
    </xdr:to>
    <xdr:pic>
      <xdr:nvPicPr>
        <xdr:cNvPr id="6" name="图片 5" descr="6E_@WKTYW0Q7}ZDNPG8RP{R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63100" y="6693535"/>
          <a:ext cx="7828280" cy="4870450"/>
        </a:xfrm>
        <a:prstGeom prst="rect">
          <a:avLst/>
        </a:prstGeom>
      </xdr:spPr>
    </xdr:pic>
    <xdr:clientData/>
  </xdr:twoCellAnchor>
  <xdr:twoCellAnchor editAs="oneCell">
    <xdr:from>
      <xdr:col>16</xdr:col>
      <xdr:colOff>742950</xdr:colOff>
      <xdr:row>23</xdr:row>
      <xdr:rowOff>95250</xdr:rowOff>
    </xdr:from>
    <xdr:to>
      <xdr:col>25</xdr:col>
      <xdr:colOff>522605</xdr:colOff>
      <xdr:row>39</xdr:row>
      <xdr:rowOff>132080</xdr:rowOff>
    </xdr:to>
    <xdr:pic>
      <xdr:nvPicPr>
        <xdr:cNvPr id="8" name="图片 7" descr="W7}{2T7X5EN1M[4U]8Q1XIM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934575" y="6684010"/>
          <a:ext cx="7866380" cy="5179060"/>
        </a:xfrm>
        <a:prstGeom prst="rect">
          <a:avLst/>
        </a:prstGeom>
      </xdr:spPr>
    </xdr:pic>
    <xdr:clientData/>
  </xdr:twoCellAnchor>
  <xdr:twoCellAnchor editAs="oneCell">
    <xdr:from>
      <xdr:col>0</xdr:col>
      <xdr:colOff>77470</xdr:colOff>
      <xdr:row>40</xdr:row>
      <xdr:rowOff>28575</xdr:rowOff>
    </xdr:from>
    <xdr:to>
      <xdr:col>14</xdr:col>
      <xdr:colOff>381000</xdr:colOff>
      <xdr:row>82</xdr:row>
      <xdr:rowOff>56515</xdr:rowOff>
    </xdr:to>
    <xdr:pic>
      <xdr:nvPicPr>
        <xdr:cNvPr id="7" name="图片 6" descr="P[~Y9$96%OR_)Y3KYLO}F9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7470" y="11902440"/>
          <a:ext cx="7961630" cy="6028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438150</xdr:colOff>
      <xdr:row>2</xdr:row>
      <xdr:rowOff>161925</xdr:rowOff>
    </xdr:from>
    <xdr:to>
      <xdr:col>18</xdr:col>
      <xdr:colOff>19050</xdr:colOff>
      <xdr:row>3</xdr:row>
      <xdr:rowOff>262255</xdr:rowOff>
    </xdr:to>
    <xdr:pic>
      <xdr:nvPicPr>
        <xdr:cNvPr id="3" name="图片 2" descr="4BGI4LWVWN%UG07`4{QVSS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67975" y="833755"/>
          <a:ext cx="1685925" cy="455295"/>
        </a:xfrm>
        <a:prstGeom prst="rect">
          <a:avLst/>
        </a:prstGeom>
      </xdr:spPr>
    </xdr:pic>
    <xdr:clientData/>
  </xdr:twoCellAnchor>
  <xdr:twoCellAnchor editAs="oneCell">
    <xdr:from>
      <xdr:col>15</xdr:col>
      <xdr:colOff>371475</xdr:colOff>
      <xdr:row>3</xdr:row>
      <xdr:rowOff>314325</xdr:rowOff>
    </xdr:from>
    <xdr:to>
      <xdr:col>24</xdr:col>
      <xdr:colOff>133350</xdr:colOff>
      <xdr:row>19</xdr:row>
      <xdr:rowOff>249555</xdr:rowOff>
    </xdr:to>
    <xdr:pic>
      <xdr:nvPicPr>
        <xdr:cNvPr id="9" name="图片 8" descr="QH_P5W))F]8YPJ[005OOY7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01300" y="1341120"/>
          <a:ext cx="7848600" cy="4900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37"/>
  <sheetViews>
    <sheetView workbookViewId="0">
      <selection activeCell="A1" sqref="$A1:$XFD1048576"/>
    </sheetView>
  </sheetViews>
  <sheetFormatPr defaultColWidth="9" defaultRowHeight="11.25"/>
  <cols>
    <col min="1" max="1" width="4.375" style="1" customWidth="1"/>
    <col min="2" max="2" width="6.375" style="3" customWidth="1"/>
    <col min="3" max="3" width="3.625" style="1" customWidth="1"/>
    <col min="4" max="4" width="10.5" style="4" customWidth="1"/>
    <col min="5" max="5" width="5.75" style="3" customWidth="1"/>
    <col min="6" max="6" width="10.875" style="4" customWidth="1"/>
    <col min="7" max="7" width="4.25" style="1" customWidth="1"/>
    <col min="8" max="8" width="10.75" style="4" customWidth="1"/>
    <col min="9" max="9" width="8" style="1" customWidth="1"/>
    <col min="10" max="10" width="8.125" style="4" customWidth="1"/>
    <col min="11" max="11" width="8.375" style="1" customWidth="1"/>
    <col min="12" max="12" width="8.25" style="1" customWidth="1"/>
    <col min="13" max="14" width="5.625" style="1" customWidth="1"/>
    <col min="15" max="15" width="11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69" t="s">
        <v>1</v>
      </c>
    </row>
    <row r="2" ht="27.9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5" t="s">
        <v>4</v>
      </c>
      <c r="M2" s="46">
        <v>8919</v>
      </c>
      <c r="N2" s="47" t="s">
        <v>5</v>
      </c>
      <c r="O2" s="47" t="s">
        <v>6</v>
      </c>
      <c r="Q2" s="70" t="s">
        <v>6</v>
      </c>
      <c r="R2" s="71">
        <v>122</v>
      </c>
      <c r="S2" s="72">
        <v>8919</v>
      </c>
      <c r="T2" s="73" t="s">
        <v>3</v>
      </c>
      <c r="U2" s="74" t="s">
        <v>7</v>
      </c>
      <c r="V2" s="75">
        <v>4977455.54</v>
      </c>
      <c r="W2" s="76" t="s">
        <v>8</v>
      </c>
      <c r="X2" s="76" t="s">
        <v>9</v>
      </c>
      <c r="Y2" s="78" t="s">
        <v>10</v>
      </c>
      <c r="Z2" s="79" t="s">
        <v>11</v>
      </c>
      <c r="AA2" s="79" t="s">
        <v>12</v>
      </c>
      <c r="AB2" s="80"/>
      <c r="AC2" s="79"/>
      <c r="AD2" s="81" t="s">
        <v>13</v>
      </c>
      <c r="AE2" s="82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</row>
    <row r="3" ht="27.95" customHeight="1" spans="1:15">
      <c r="A3" s="6" t="s">
        <v>14</v>
      </c>
      <c r="B3" s="6"/>
      <c r="C3" s="8">
        <v>4977455.54</v>
      </c>
      <c r="D3" s="8"/>
      <c r="E3" s="8" t="s">
        <v>15</v>
      </c>
      <c r="F3" s="9" t="s">
        <v>7</v>
      </c>
      <c r="G3" s="9"/>
      <c r="H3" s="10" t="s">
        <v>16</v>
      </c>
      <c r="I3" s="48" t="s">
        <v>17</v>
      </c>
      <c r="J3" s="49"/>
      <c r="K3" s="49"/>
      <c r="L3" s="49"/>
      <c r="M3" s="50" t="s">
        <v>18</v>
      </c>
      <c r="N3" s="6" t="s">
        <v>19</v>
      </c>
      <c r="O3" s="51" t="s">
        <v>20</v>
      </c>
    </row>
    <row r="4" ht="27.95" customHeight="1" spans="1:15">
      <c r="A4" s="6" t="s">
        <v>21</v>
      </c>
      <c r="B4" s="6"/>
      <c r="C4" s="8">
        <v>4585822.86</v>
      </c>
      <c r="D4" s="8"/>
      <c r="E4" s="8" t="s">
        <v>22</v>
      </c>
      <c r="F4" s="9">
        <v>43305</v>
      </c>
      <c r="G4" s="9"/>
      <c r="H4" s="11"/>
      <c r="I4" s="52"/>
      <c r="J4" s="53"/>
      <c r="K4" s="53"/>
      <c r="L4" s="53"/>
      <c r="M4" s="50" t="s">
        <v>23</v>
      </c>
      <c r="N4" s="8" t="s">
        <v>24</v>
      </c>
      <c r="O4" s="54" t="s">
        <v>25</v>
      </c>
    </row>
    <row r="5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6" t="s">
        <v>30</v>
      </c>
      <c r="J5" s="6" t="s">
        <v>31</v>
      </c>
      <c r="K5" s="6"/>
      <c r="L5" s="6" t="s">
        <v>32</v>
      </c>
      <c r="M5" s="6"/>
      <c r="N5" s="8" t="s">
        <v>33</v>
      </c>
      <c r="O5" s="8"/>
    </row>
    <row r="6" ht="27.95" customHeight="1" spans="1:15">
      <c r="A6" s="12"/>
      <c r="B6" s="13" t="s">
        <v>34</v>
      </c>
      <c r="C6" s="6" t="s">
        <v>35</v>
      </c>
      <c r="D6" s="8" t="s">
        <v>36</v>
      </c>
      <c r="E6" s="13" t="s">
        <v>34</v>
      </c>
      <c r="F6" s="8" t="s">
        <v>36</v>
      </c>
      <c r="G6" s="6" t="s">
        <v>37</v>
      </c>
      <c r="H6" s="8" t="s">
        <v>36</v>
      </c>
      <c r="I6" s="47" t="s">
        <v>36</v>
      </c>
      <c r="J6" s="8" t="s">
        <v>36</v>
      </c>
      <c r="K6" s="6" t="s">
        <v>38</v>
      </c>
      <c r="L6" s="6" t="s">
        <v>36</v>
      </c>
      <c r="M6" s="6" t="s">
        <v>38</v>
      </c>
      <c r="N6" s="8" t="s">
        <v>39</v>
      </c>
      <c r="O6" s="8" t="s">
        <v>36</v>
      </c>
    </row>
    <row r="7" s="2" customFormat="1" ht="24" customHeight="1" spans="1:17">
      <c r="A7" s="29">
        <v>1</v>
      </c>
      <c r="B7" s="84">
        <v>43237</v>
      </c>
      <c r="C7" s="85" t="s">
        <v>40</v>
      </c>
      <c r="D7" s="86">
        <v>1490000</v>
      </c>
      <c r="E7" s="87">
        <v>43222</v>
      </c>
      <c r="F7" s="86">
        <v>1490000</v>
      </c>
      <c r="G7" s="88">
        <v>0.02</v>
      </c>
      <c r="H7" s="35">
        <f>ROUNDUP(D7*G7,0)</f>
        <v>29800</v>
      </c>
      <c r="I7" s="91">
        <v>0</v>
      </c>
      <c r="J7" s="64">
        <v>500</v>
      </c>
      <c r="K7" s="92" t="s">
        <v>41</v>
      </c>
      <c r="L7" s="93"/>
      <c r="M7" s="63"/>
      <c r="N7" s="65" t="s">
        <v>42</v>
      </c>
      <c r="O7" s="64">
        <v>1915806</v>
      </c>
      <c r="P7" s="2">
        <v>420000</v>
      </c>
      <c r="Q7" s="77"/>
    </row>
    <row r="8" s="2" customFormat="1" ht="24" customHeight="1" spans="1:16">
      <c r="A8" s="29">
        <v>2</v>
      </c>
      <c r="B8" s="84">
        <v>43237</v>
      </c>
      <c r="C8" s="89"/>
      <c r="D8" s="86">
        <v>1000000</v>
      </c>
      <c r="E8" s="87">
        <v>43228</v>
      </c>
      <c r="F8" s="86">
        <v>1000000</v>
      </c>
      <c r="G8" s="88">
        <v>0.02</v>
      </c>
      <c r="H8" s="35">
        <f>ROUNDUP(D8*G8,0)</f>
        <v>20000</v>
      </c>
      <c r="I8" s="94"/>
      <c r="J8" s="64"/>
      <c r="K8" s="92"/>
      <c r="L8" s="95"/>
      <c r="M8" s="63"/>
      <c r="N8" s="65" t="s">
        <v>43</v>
      </c>
      <c r="O8" s="86">
        <v>400000</v>
      </c>
      <c r="P8" s="2">
        <f>O8-P7</f>
        <v>-20000</v>
      </c>
    </row>
    <row r="9" ht="20.1" customHeight="1" spans="1:15">
      <c r="A9" s="29">
        <v>3</v>
      </c>
      <c r="B9" s="84">
        <v>43320</v>
      </c>
      <c r="C9" s="89"/>
      <c r="D9" s="86">
        <v>1490000</v>
      </c>
      <c r="E9" s="87">
        <v>43315</v>
      </c>
      <c r="F9" s="86">
        <v>1490000</v>
      </c>
      <c r="G9" s="88">
        <v>0.02</v>
      </c>
      <c r="H9" s="35">
        <f>ROUNDUP(D9*G9,0)</f>
        <v>29800</v>
      </c>
      <c r="I9" s="94"/>
      <c r="J9" s="64"/>
      <c r="K9" s="92"/>
      <c r="L9" s="61"/>
      <c r="M9" s="63"/>
      <c r="N9" s="65" t="s">
        <v>44</v>
      </c>
      <c r="O9" s="86">
        <v>1465000</v>
      </c>
    </row>
    <row r="10" ht="26" customHeight="1" spans="1:15">
      <c r="A10" s="29">
        <v>4</v>
      </c>
      <c r="B10" s="84">
        <v>43392</v>
      </c>
      <c r="C10" s="90"/>
      <c r="D10" s="86">
        <v>458367</v>
      </c>
      <c r="E10" s="87">
        <v>43368</v>
      </c>
      <c r="F10" s="86">
        <v>605823</v>
      </c>
      <c r="G10" s="88">
        <v>0.02</v>
      </c>
      <c r="H10" s="35">
        <f>ROUNDUP(D10*G10,0)</f>
        <v>9168</v>
      </c>
      <c r="I10" s="96"/>
      <c r="J10" s="64"/>
      <c r="K10" s="92"/>
      <c r="L10" s="93">
        <f>ROUNDUP(D10*1%,0)</f>
        <v>4584</v>
      </c>
      <c r="M10" s="63" t="s">
        <v>45</v>
      </c>
      <c r="N10" s="65" t="s">
        <v>46</v>
      </c>
      <c r="O10" s="35">
        <f>D7+D8+D9+D10-H7-H8-H9-H10-I7-J7-L7-O7-O8-O9-L10</f>
        <v>563709</v>
      </c>
    </row>
    <row r="11" s="1" customFormat="1" ht="20" customHeight="1" spans="1:15">
      <c r="A11" s="14"/>
      <c r="B11" s="23"/>
      <c r="C11" s="24"/>
      <c r="D11" s="25"/>
      <c r="E11" s="26"/>
      <c r="F11" s="27"/>
      <c r="G11" s="28"/>
      <c r="H11" s="20"/>
      <c r="I11" s="20"/>
      <c r="J11" s="56"/>
      <c r="K11" s="59"/>
      <c r="L11" s="56"/>
      <c r="M11" s="63"/>
      <c r="N11" s="59"/>
      <c r="O11" s="20"/>
    </row>
    <row r="12" ht="20" customHeight="1" spans="1:15">
      <c r="A12" s="14"/>
      <c r="B12" s="23"/>
      <c r="C12" s="24"/>
      <c r="D12" s="25"/>
      <c r="E12" s="26"/>
      <c r="F12" s="25"/>
      <c r="G12" s="28"/>
      <c r="H12" s="20"/>
      <c r="I12" s="20"/>
      <c r="J12" s="56"/>
      <c r="K12" s="59"/>
      <c r="L12" s="56"/>
      <c r="M12" s="59"/>
      <c r="N12" s="59"/>
      <c r="O12" s="20"/>
    </row>
    <row r="13" ht="20" customHeight="1" spans="1:15">
      <c r="A13" s="14"/>
      <c r="B13" s="23"/>
      <c r="C13" s="24"/>
      <c r="D13" s="25"/>
      <c r="E13" s="26"/>
      <c r="F13" s="27"/>
      <c r="G13" s="28"/>
      <c r="H13" s="20"/>
      <c r="I13" s="20"/>
      <c r="J13" s="56"/>
      <c r="K13" s="59"/>
      <c r="L13" s="56"/>
      <c r="M13" s="63"/>
      <c r="N13" s="59"/>
      <c r="O13" s="20"/>
    </row>
    <row r="14" ht="20" customHeight="1" spans="1:15">
      <c r="A14" s="14"/>
      <c r="B14" s="23"/>
      <c r="C14" s="24"/>
      <c r="D14" s="25"/>
      <c r="E14" s="26"/>
      <c r="F14" s="27"/>
      <c r="G14" s="28"/>
      <c r="H14" s="20"/>
      <c r="I14" s="20"/>
      <c r="J14" s="56"/>
      <c r="K14" s="59"/>
      <c r="L14" s="56"/>
      <c r="M14" s="59"/>
      <c r="N14" s="59"/>
      <c r="O14" s="20"/>
    </row>
    <row r="15" ht="20" customHeight="1" spans="1:15">
      <c r="A15" s="14"/>
      <c r="B15" s="23"/>
      <c r="C15" s="24"/>
      <c r="D15" s="25"/>
      <c r="E15" s="26"/>
      <c r="F15" s="27"/>
      <c r="G15" s="28"/>
      <c r="H15" s="20"/>
      <c r="I15" s="20"/>
      <c r="J15" s="56"/>
      <c r="K15" s="59"/>
      <c r="L15" s="56"/>
      <c r="M15" s="59"/>
      <c r="N15" s="59"/>
      <c r="O15" s="20"/>
    </row>
    <row r="16" ht="20" customHeight="1" spans="1:15">
      <c r="A16" s="14"/>
      <c r="B16" s="23"/>
      <c r="C16" s="24"/>
      <c r="D16" s="25"/>
      <c r="E16" s="26"/>
      <c r="F16" s="25"/>
      <c r="G16" s="28"/>
      <c r="H16" s="20"/>
      <c r="I16" s="20"/>
      <c r="J16" s="56"/>
      <c r="K16" s="59"/>
      <c r="L16" s="56"/>
      <c r="M16" s="59"/>
      <c r="N16" s="59"/>
      <c r="O16" s="20"/>
    </row>
    <row r="17" ht="20" customHeight="1" spans="1:15">
      <c r="A17" s="14"/>
      <c r="B17" s="23"/>
      <c r="C17" s="24"/>
      <c r="D17" s="25"/>
      <c r="E17" s="26"/>
      <c r="F17" s="25"/>
      <c r="G17" s="28"/>
      <c r="H17" s="20"/>
      <c r="I17" s="20"/>
      <c r="J17" s="56"/>
      <c r="K17" s="59"/>
      <c r="L17" s="56"/>
      <c r="M17" s="59"/>
      <c r="N17" s="59"/>
      <c r="O17" s="20"/>
    </row>
    <row r="18" ht="20" customHeight="1" spans="1:15">
      <c r="A18" s="14"/>
      <c r="B18" s="23"/>
      <c r="C18" s="24"/>
      <c r="D18" s="25"/>
      <c r="E18" s="26"/>
      <c r="F18" s="25"/>
      <c r="G18" s="28"/>
      <c r="H18" s="20"/>
      <c r="I18" s="20"/>
      <c r="J18" s="56"/>
      <c r="K18" s="59"/>
      <c r="L18" s="56"/>
      <c r="M18" s="59"/>
      <c r="N18" s="59"/>
      <c r="O18" s="20"/>
    </row>
    <row r="19" ht="20" customHeight="1" spans="1:15">
      <c r="A19" s="14"/>
      <c r="B19" s="23"/>
      <c r="C19" s="24"/>
      <c r="D19" s="25"/>
      <c r="E19" s="26"/>
      <c r="F19" s="25"/>
      <c r="G19" s="28"/>
      <c r="H19" s="20"/>
      <c r="I19" s="20"/>
      <c r="J19" s="56"/>
      <c r="K19" s="59"/>
      <c r="L19" s="56"/>
      <c r="M19" s="59"/>
      <c r="N19" s="59"/>
      <c r="O19" s="20"/>
    </row>
    <row r="20" ht="20" customHeight="1" spans="1:15">
      <c r="A20" s="14"/>
      <c r="B20" s="23"/>
      <c r="C20" s="24"/>
      <c r="D20" s="25"/>
      <c r="E20" s="26"/>
      <c r="F20" s="25"/>
      <c r="G20" s="28"/>
      <c r="H20" s="20"/>
      <c r="I20" s="20"/>
      <c r="J20" s="56"/>
      <c r="K20" s="59"/>
      <c r="L20" s="56"/>
      <c r="M20" s="59"/>
      <c r="N20" s="59"/>
      <c r="O20" s="20"/>
    </row>
    <row r="21" ht="20" customHeight="1" spans="1:15">
      <c r="A21" s="14"/>
      <c r="B21" s="23"/>
      <c r="C21" s="24"/>
      <c r="D21" s="25"/>
      <c r="E21" s="26"/>
      <c r="F21" s="25"/>
      <c r="G21" s="28"/>
      <c r="H21" s="20"/>
      <c r="I21" s="20"/>
      <c r="J21" s="56"/>
      <c r="K21" s="59"/>
      <c r="L21" s="56"/>
      <c r="M21" s="59"/>
      <c r="N21" s="59"/>
      <c r="O21" s="20"/>
    </row>
    <row r="22" ht="20" customHeight="1" spans="1:15">
      <c r="A22" s="14"/>
      <c r="B22" s="23"/>
      <c r="C22" s="24"/>
      <c r="D22" s="25"/>
      <c r="E22" s="26"/>
      <c r="F22" s="25"/>
      <c r="G22" s="28"/>
      <c r="H22" s="20"/>
      <c r="I22" s="20"/>
      <c r="J22" s="56"/>
      <c r="K22" s="59"/>
      <c r="L22" s="56"/>
      <c r="M22" s="59"/>
      <c r="N22" s="59"/>
      <c r="O22" s="20"/>
    </row>
    <row r="23" ht="20" customHeight="1" spans="1:15">
      <c r="A23" s="14"/>
      <c r="B23" s="23"/>
      <c r="C23" s="24"/>
      <c r="D23" s="25"/>
      <c r="E23" s="26"/>
      <c r="F23" s="25"/>
      <c r="G23" s="28"/>
      <c r="H23" s="20"/>
      <c r="I23" s="20"/>
      <c r="J23" s="56"/>
      <c r="K23" s="59"/>
      <c r="L23" s="56"/>
      <c r="M23" s="59"/>
      <c r="N23" s="59"/>
      <c r="O23" s="20"/>
    </row>
    <row r="24" ht="20" customHeight="1" spans="1:15">
      <c r="A24" s="14"/>
      <c r="B24" s="23"/>
      <c r="C24" s="24"/>
      <c r="D24" s="25"/>
      <c r="E24" s="26"/>
      <c r="F24" s="25"/>
      <c r="G24" s="28"/>
      <c r="H24" s="20"/>
      <c r="I24" s="20"/>
      <c r="J24" s="56"/>
      <c r="K24" s="59"/>
      <c r="L24" s="56"/>
      <c r="M24" s="59"/>
      <c r="N24" s="59"/>
      <c r="O24" s="20"/>
    </row>
    <row r="25" ht="30" customHeight="1" spans="1:15">
      <c r="A25" s="6" t="s">
        <v>47</v>
      </c>
      <c r="B25" s="6"/>
      <c r="C25" s="38" t="s">
        <v>48</v>
      </c>
      <c r="D25" s="39">
        <f>SUM(D7:D24)</f>
        <v>4438367</v>
      </c>
      <c r="E25" s="38" t="s">
        <v>48</v>
      </c>
      <c r="F25" s="39">
        <f>SUM(F7:F24)</f>
        <v>4585823</v>
      </c>
      <c r="G25" s="38" t="s">
        <v>48</v>
      </c>
      <c r="H25" s="39">
        <f>SUM(H7:H24)</f>
        <v>88768</v>
      </c>
      <c r="I25" s="39">
        <f>SUM(I7:I24)</f>
        <v>0</v>
      </c>
      <c r="J25" s="39">
        <f>SUM(J7:J24)</f>
        <v>500</v>
      </c>
      <c r="K25" s="38" t="s">
        <v>48</v>
      </c>
      <c r="L25" s="39">
        <f>SUM(L7:L24)</f>
        <v>4584</v>
      </c>
      <c r="M25" s="38" t="s">
        <v>48</v>
      </c>
      <c r="N25" s="38" t="s">
        <v>48</v>
      </c>
      <c r="O25" s="39">
        <f>SUM(O7:O24)</f>
        <v>4344515</v>
      </c>
    </row>
    <row r="26" ht="30" customHeight="1" spans="1:15">
      <c r="A26" s="6" t="s">
        <v>49</v>
      </c>
      <c r="B26" s="6"/>
      <c r="C26" s="6" t="s">
        <v>50</v>
      </c>
      <c r="D26" s="6"/>
      <c r="E26" s="40">
        <f>E27+L26</f>
        <v>4344515</v>
      </c>
      <c r="F26" s="40"/>
      <c r="G26" s="40"/>
      <c r="H26" s="40"/>
      <c r="I26" s="6" t="s">
        <v>51</v>
      </c>
      <c r="J26" s="6"/>
      <c r="K26" s="6" t="s">
        <v>52</v>
      </c>
      <c r="L26" s="40">
        <f>O10</f>
        <v>563709</v>
      </c>
      <c r="M26" s="40"/>
      <c r="N26" s="40"/>
      <c r="O26" s="40"/>
    </row>
    <row r="27" ht="30" customHeight="1" spans="1:15">
      <c r="A27" s="6"/>
      <c r="B27" s="6"/>
      <c r="C27" s="6" t="s">
        <v>53</v>
      </c>
      <c r="D27" s="6"/>
      <c r="E27" s="41">
        <f>O7+O8+O9</f>
        <v>3780806</v>
      </c>
      <c r="F27" s="41"/>
      <c r="G27" s="41"/>
      <c r="H27" s="41"/>
      <c r="I27" s="6"/>
      <c r="J27" s="6"/>
      <c r="K27" s="6" t="s">
        <v>54</v>
      </c>
      <c r="L27" s="6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伍拾陆万叁仟柒佰零玖元整</v>
      </c>
      <c r="M27" s="68"/>
      <c r="N27" s="68"/>
      <c r="O27" s="68"/>
    </row>
    <row r="28" ht="50.1" customHeight="1" spans="1:15">
      <c r="A28" s="6" t="s">
        <v>55</v>
      </c>
      <c r="B28" s="6"/>
      <c r="C28" s="42" t="s">
        <v>56</v>
      </c>
      <c r="D28" s="42"/>
      <c r="E28" s="42"/>
      <c r="F28" s="42"/>
      <c r="G28" s="42"/>
      <c r="H28" s="42"/>
      <c r="I28" s="6" t="s">
        <v>57</v>
      </c>
      <c r="J28" s="6"/>
      <c r="K28" s="6" t="s">
        <v>58</v>
      </c>
      <c r="L28" s="6"/>
      <c r="M28" s="6"/>
      <c r="N28" s="6"/>
      <c r="O28" s="6"/>
    </row>
    <row r="29" ht="50.1" customHeight="1" spans="1:15">
      <c r="A29" s="6" t="s">
        <v>59</v>
      </c>
      <c r="B29" s="6"/>
      <c r="C29" s="43"/>
      <c r="D29" s="43"/>
      <c r="E29" s="43"/>
      <c r="F29" s="43"/>
      <c r="G29" s="43"/>
      <c r="H29" s="43"/>
      <c r="I29" s="6" t="s">
        <v>60</v>
      </c>
      <c r="J29" s="6"/>
      <c r="K29" s="43"/>
      <c r="L29" s="43"/>
      <c r="M29" s="43"/>
      <c r="N29" s="43"/>
      <c r="O29" s="43"/>
    </row>
    <row r="30" ht="50.1" customHeight="1" spans="1:15">
      <c r="A30" s="6" t="s">
        <v>61</v>
      </c>
      <c r="B30" s="6"/>
      <c r="C30" s="44"/>
      <c r="D30" s="44"/>
      <c r="E30" s="44"/>
      <c r="F30" s="44"/>
      <c r="G30" s="44"/>
      <c r="H30" s="44"/>
      <c r="I30" s="6" t="s">
        <v>62</v>
      </c>
      <c r="J30" s="6"/>
      <c r="K30" s="44"/>
      <c r="L30" s="44"/>
      <c r="M30" s="44"/>
      <c r="N30" s="44"/>
      <c r="O30" s="44"/>
    </row>
    <row r="31" ht="50.1" customHeight="1" spans="1:15">
      <c r="A31" s="6" t="s">
        <v>63</v>
      </c>
      <c r="B31" s="6"/>
      <c r="C31" s="44"/>
      <c r="D31" s="44"/>
      <c r="E31" s="44"/>
      <c r="F31" s="44"/>
      <c r="G31" s="44"/>
      <c r="H31" s="44"/>
      <c r="I31" s="6" t="s">
        <v>64</v>
      </c>
      <c r="J31" s="6"/>
      <c r="K31" s="44"/>
      <c r="L31" s="44"/>
      <c r="M31" s="44"/>
      <c r="N31" s="44"/>
      <c r="O31" s="44"/>
    </row>
    <row r="34" ht="13.5" spans="17:17">
      <c r="Q34"/>
    </row>
    <row r="37" ht="13.5" spans="2:2">
      <c r="B37"/>
    </row>
  </sheetData>
  <mergeCells count="48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C7:C10"/>
    <mergeCell ref="H3:H4"/>
    <mergeCell ref="I7:I10"/>
    <mergeCell ref="J7:J10"/>
    <mergeCell ref="K7:K10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37"/>
  <sheetViews>
    <sheetView tabSelected="1" topLeftCell="A5" workbookViewId="0">
      <selection activeCell="C28" sqref="C28:H28"/>
    </sheetView>
  </sheetViews>
  <sheetFormatPr defaultColWidth="9" defaultRowHeight="11.25"/>
  <cols>
    <col min="1" max="1" width="4.375" style="1" customWidth="1"/>
    <col min="2" max="2" width="6.375" style="3" customWidth="1"/>
    <col min="3" max="3" width="3.625" style="1" customWidth="1"/>
    <col min="4" max="4" width="10.5" style="4" customWidth="1"/>
    <col min="5" max="5" width="5.75" style="3" customWidth="1"/>
    <col min="6" max="6" width="10.875" style="4" customWidth="1"/>
    <col min="7" max="7" width="4.25" style="1" customWidth="1"/>
    <col min="8" max="8" width="10.75" style="4" customWidth="1"/>
    <col min="9" max="9" width="8" style="1" customWidth="1"/>
    <col min="10" max="10" width="8.125" style="4" customWidth="1"/>
    <col min="11" max="11" width="8.375" style="1" customWidth="1"/>
    <col min="12" max="12" width="8.25" style="1" customWidth="1"/>
    <col min="13" max="13" width="5.625" style="1" customWidth="1"/>
    <col min="14" max="14" width="25.625" style="1" customWidth="1"/>
    <col min="15" max="15" width="11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69" t="s">
        <v>1</v>
      </c>
    </row>
    <row r="2" s="1" customFormat="1" ht="27.95" customHeight="1" spans="1:4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5" t="s">
        <v>4</v>
      </c>
      <c r="M2" s="46">
        <v>8919</v>
      </c>
      <c r="N2" s="47" t="s">
        <v>5</v>
      </c>
      <c r="O2" s="47" t="s">
        <v>6</v>
      </c>
      <c r="Q2" s="70" t="s">
        <v>6</v>
      </c>
      <c r="R2" s="71">
        <v>122</v>
      </c>
      <c r="S2" s="72">
        <v>8919</v>
      </c>
      <c r="T2" s="73" t="s">
        <v>3</v>
      </c>
      <c r="U2" s="74" t="s">
        <v>7</v>
      </c>
      <c r="V2" s="75">
        <v>4977455.54</v>
      </c>
      <c r="W2" s="76" t="s">
        <v>8</v>
      </c>
      <c r="X2" s="76" t="s">
        <v>9</v>
      </c>
      <c r="Y2" s="78" t="s">
        <v>10</v>
      </c>
      <c r="Z2" s="79" t="s">
        <v>11</v>
      </c>
      <c r="AA2" s="79" t="s">
        <v>12</v>
      </c>
      <c r="AB2" s="80"/>
      <c r="AC2" s="79"/>
      <c r="AD2" s="81" t="s">
        <v>13</v>
      </c>
      <c r="AE2" s="82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</row>
    <row r="3" s="1" customFormat="1" ht="27.95" customHeight="1" spans="1:15">
      <c r="A3" s="6" t="s">
        <v>14</v>
      </c>
      <c r="B3" s="6"/>
      <c r="C3" s="8">
        <v>4977455.54</v>
      </c>
      <c r="D3" s="8"/>
      <c r="E3" s="8" t="s">
        <v>15</v>
      </c>
      <c r="F3" s="9" t="s">
        <v>7</v>
      </c>
      <c r="G3" s="9"/>
      <c r="H3" s="10" t="s">
        <v>16</v>
      </c>
      <c r="I3" s="48" t="s">
        <v>17</v>
      </c>
      <c r="J3" s="49"/>
      <c r="K3" s="49"/>
      <c r="L3" s="49"/>
      <c r="M3" s="50" t="s">
        <v>18</v>
      </c>
      <c r="N3" s="6" t="s">
        <v>19</v>
      </c>
      <c r="O3" s="51" t="s">
        <v>20</v>
      </c>
    </row>
    <row r="4" s="1" customFormat="1" ht="27.95" customHeight="1" spans="1:15">
      <c r="A4" s="6" t="s">
        <v>21</v>
      </c>
      <c r="B4" s="6"/>
      <c r="C4" s="8">
        <v>4585822.86</v>
      </c>
      <c r="D4" s="8"/>
      <c r="E4" s="8" t="s">
        <v>22</v>
      </c>
      <c r="F4" s="9">
        <v>43305</v>
      </c>
      <c r="G4" s="9"/>
      <c r="H4" s="11"/>
      <c r="I4" s="52"/>
      <c r="J4" s="53"/>
      <c r="K4" s="53"/>
      <c r="L4" s="53"/>
      <c r="M4" s="50" t="s">
        <v>23</v>
      </c>
      <c r="N4" s="8" t="s">
        <v>24</v>
      </c>
      <c r="O4" s="54" t="s">
        <v>25</v>
      </c>
    </row>
    <row r="5" s="1" customFormat="1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6" t="s">
        <v>30</v>
      </c>
      <c r="J5" s="6" t="s">
        <v>31</v>
      </c>
      <c r="K5" s="6"/>
      <c r="L5" s="6" t="s">
        <v>32</v>
      </c>
      <c r="M5" s="6"/>
      <c r="N5" s="8" t="s">
        <v>33</v>
      </c>
      <c r="O5" s="8"/>
    </row>
    <row r="6" s="1" customFormat="1" ht="27.95" customHeight="1" spans="1:15">
      <c r="A6" s="12"/>
      <c r="B6" s="13" t="s">
        <v>34</v>
      </c>
      <c r="C6" s="6" t="s">
        <v>35</v>
      </c>
      <c r="D6" s="8" t="s">
        <v>36</v>
      </c>
      <c r="E6" s="13" t="s">
        <v>34</v>
      </c>
      <c r="F6" s="8" t="s">
        <v>36</v>
      </c>
      <c r="G6" s="6" t="s">
        <v>37</v>
      </c>
      <c r="H6" s="8" t="s">
        <v>36</v>
      </c>
      <c r="I6" s="47" t="s">
        <v>36</v>
      </c>
      <c r="J6" s="8" t="s">
        <v>36</v>
      </c>
      <c r="K6" s="6" t="s">
        <v>38</v>
      </c>
      <c r="L6" s="6" t="s">
        <v>36</v>
      </c>
      <c r="M6" s="6" t="s">
        <v>38</v>
      </c>
      <c r="N6" s="8" t="s">
        <v>39</v>
      </c>
      <c r="O6" s="8" t="s">
        <v>36</v>
      </c>
    </row>
    <row r="7" s="2" customFormat="1" ht="24" customHeight="1" spans="1:17">
      <c r="A7" s="14">
        <v>1</v>
      </c>
      <c r="B7" s="15">
        <v>43237</v>
      </c>
      <c r="C7" s="16" t="s">
        <v>40</v>
      </c>
      <c r="D7" s="17">
        <v>1490000</v>
      </c>
      <c r="E7" s="18">
        <v>43222</v>
      </c>
      <c r="F7" s="17">
        <v>1490000</v>
      </c>
      <c r="G7" s="19">
        <v>0.02</v>
      </c>
      <c r="H7" s="20">
        <f t="shared" ref="H7:H10" si="0">ROUNDUP(D7*G7,0)</f>
        <v>29800</v>
      </c>
      <c r="I7" s="55">
        <v>0</v>
      </c>
      <c r="J7" s="56">
        <v>500</v>
      </c>
      <c r="K7" s="57" t="s">
        <v>41</v>
      </c>
      <c r="L7" s="58"/>
      <c r="M7" s="8"/>
      <c r="N7" s="59" t="s">
        <v>42</v>
      </c>
      <c r="O7" s="56">
        <v>1915806</v>
      </c>
      <c r="P7" s="2">
        <v>420000</v>
      </c>
      <c r="Q7" s="77"/>
    </row>
    <row r="8" s="2" customFormat="1" ht="24" customHeight="1" spans="1:16">
      <c r="A8" s="14">
        <v>2</v>
      </c>
      <c r="B8" s="15">
        <v>43237</v>
      </c>
      <c r="C8" s="21"/>
      <c r="D8" s="17">
        <v>1000000</v>
      </c>
      <c r="E8" s="18">
        <v>43228</v>
      </c>
      <c r="F8" s="17">
        <v>1000000</v>
      </c>
      <c r="G8" s="19">
        <v>0.02</v>
      </c>
      <c r="H8" s="20">
        <f t="shared" si="0"/>
        <v>20000</v>
      </c>
      <c r="I8" s="60"/>
      <c r="J8" s="56"/>
      <c r="K8" s="57"/>
      <c r="L8" s="61"/>
      <c r="M8" s="8"/>
      <c r="N8" s="59" t="s">
        <v>43</v>
      </c>
      <c r="O8" s="17">
        <v>400000</v>
      </c>
      <c r="P8" s="2">
        <f>O8-P7</f>
        <v>-20000</v>
      </c>
    </row>
    <row r="9" s="1" customFormat="1" ht="20.1" customHeight="1" spans="1:15">
      <c r="A9" s="14">
        <v>3</v>
      </c>
      <c r="B9" s="15">
        <v>43320</v>
      </c>
      <c r="C9" s="21"/>
      <c r="D9" s="17">
        <v>1490000</v>
      </c>
      <c r="E9" s="18">
        <v>43315</v>
      </c>
      <c r="F9" s="17">
        <v>1490000</v>
      </c>
      <c r="G9" s="19">
        <v>0.02</v>
      </c>
      <c r="H9" s="20">
        <f t="shared" si="0"/>
        <v>29800</v>
      </c>
      <c r="I9" s="60"/>
      <c r="J9" s="56"/>
      <c r="K9" s="57"/>
      <c r="L9" s="61"/>
      <c r="M9" s="8"/>
      <c r="N9" s="59" t="s">
        <v>44</v>
      </c>
      <c r="O9" s="17">
        <v>1465000</v>
      </c>
    </row>
    <row r="10" s="1" customFormat="1" ht="26" customHeight="1" spans="1:15">
      <c r="A10" s="14">
        <v>4</v>
      </c>
      <c r="B10" s="15">
        <v>43392</v>
      </c>
      <c r="C10" s="22"/>
      <c r="D10" s="17">
        <v>458367</v>
      </c>
      <c r="E10" s="18">
        <v>43368</v>
      </c>
      <c r="F10" s="17">
        <v>605823</v>
      </c>
      <c r="G10" s="19">
        <v>0.02</v>
      </c>
      <c r="H10" s="20">
        <f t="shared" si="0"/>
        <v>9168</v>
      </c>
      <c r="I10" s="62"/>
      <c r="J10" s="56"/>
      <c r="K10" s="57"/>
      <c r="L10" s="58">
        <f>ROUNDUP(D10*1%,0)</f>
        <v>4584</v>
      </c>
      <c r="M10" s="8" t="s">
        <v>45</v>
      </c>
      <c r="N10" s="59" t="s">
        <v>46</v>
      </c>
      <c r="O10" s="20">
        <f>D7+D8+D9+D10-H7-H8-H9-H10-I7-J7-L7-O7-O8-O9-L10</f>
        <v>563709</v>
      </c>
    </row>
    <row r="11" s="1" customFormat="1" ht="20" customHeight="1" spans="1:15">
      <c r="A11" s="14"/>
      <c r="B11" s="23"/>
      <c r="C11" s="24"/>
      <c r="D11" s="25"/>
      <c r="E11" s="26"/>
      <c r="F11" s="27"/>
      <c r="G11" s="28"/>
      <c r="H11" s="20"/>
      <c r="I11" s="20"/>
      <c r="J11" s="56"/>
      <c r="K11" s="59"/>
      <c r="L11" s="56"/>
      <c r="M11" s="63"/>
      <c r="N11" s="59"/>
      <c r="O11" s="20"/>
    </row>
    <row r="12" s="1" customFormat="1" ht="37" customHeight="1" spans="1:15">
      <c r="A12" s="29">
        <v>5</v>
      </c>
      <c r="B12" s="30">
        <v>44095</v>
      </c>
      <c r="C12" s="31" t="s">
        <v>40</v>
      </c>
      <c r="D12" s="32">
        <v>147455.54</v>
      </c>
      <c r="E12" s="33"/>
      <c r="F12" s="32"/>
      <c r="G12" s="34">
        <v>0.02</v>
      </c>
      <c r="H12" s="35">
        <v>2948.46</v>
      </c>
      <c r="I12" s="35">
        <v>0</v>
      </c>
      <c r="J12" s="64">
        <v>100</v>
      </c>
      <c r="K12" s="65" t="s">
        <v>65</v>
      </c>
      <c r="L12" s="64">
        <v>-4584</v>
      </c>
      <c r="M12" s="65" t="s">
        <v>66</v>
      </c>
      <c r="N12" s="66" t="s">
        <v>67</v>
      </c>
      <c r="O12" s="35">
        <v>99000</v>
      </c>
    </row>
    <row r="13" s="1" customFormat="1" ht="36" customHeight="1" spans="1:15">
      <c r="A13" s="29"/>
      <c r="B13" s="30"/>
      <c r="C13" s="31"/>
      <c r="D13" s="32"/>
      <c r="E13" s="33"/>
      <c r="F13" s="36"/>
      <c r="G13" s="37"/>
      <c r="H13" s="35"/>
      <c r="I13" s="35"/>
      <c r="J13" s="64"/>
      <c r="K13" s="65"/>
      <c r="L13" s="64"/>
      <c r="M13" s="67"/>
      <c r="N13" s="66" t="s">
        <v>68</v>
      </c>
      <c r="O13" s="35">
        <f>D12-H12-J12-L12-O12</f>
        <v>49991.08</v>
      </c>
    </row>
    <row r="14" s="1" customFormat="1" ht="20" customHeight="1" spans="1:15">
      <c r="A14" s="29"/>
      <c r="B14" s="30"/>
      <c r="C14" s="31"/>
      <c r="D14" s="32"/>
      <c r="E14" s="33"/>
      <c r="F14" s="36"/>
      <c r="G14" s="37"/>
      <c r="H14" s="35"/>
      <c r="I14" s="35"/>
      <c r="J14" s="64"/>
      <c r="K14" s="65"/>
      <c r="L14" s="64"/>
      <c r="M14" s="65"/>
      <c r="N14" s="65"/>
      <c r="O14" s="35"/>
    </row>
    <row r="15" s="1" customFormat="1" ht="20" customHeight="1" spans="1:15">
      <c r="A15" s="14"/>
      <c r="B15" s="23"/>
      <c r="C15" s="24"/>
      <c r="D15" s="25"/>
      <c r="E15" s="26"/>
      <c r="F15" s="27"/>
      <c r="G15" s="28"/>
      <c r="H15" s="20"/>
      <c r="I15" s="20"/>
      <c r="J15" s="56"/>
      <c r="K15" s="59"/>
      <c r="L15" s="56"/>
      <c r="M15" s="59"/>
      <c r="N15" s="59"/>
      <c r="O15" s="20"/>
    </row>
    <row r="16" s="1" customFormat="1" ht="20" customHeight="1" spans="1:15">
      <c r="A16" s="14"/>
      <c r="B16" s="23"/>
      <c r="C16" s="24"/>
      <c r="D16" s="25"/>
      <c r="E16" s="26"/>
      <c r="F16" s="25"/>
      <c r="G16" s="28"/>
      <c r="H16" s="20"/>
      <c r="I16" s="20"/>
      <c r="J16" s="56"/>
      <c r="K16" s="59"/>
      <c r="L16" s="56"/>
      <c r="M16" s="59"/>
      <c r="N16" s="59"/>
      <c r="O16" s="20"/>
    </row>
    <row r="17" s="1" customFormat="1" ht="20" customHeight="1" spans="1:15">
      <c r="A17" s="14"/>
      <c r="B17" s="23"/>
      <c r="C17" s="24"/>
      <c r="D17" s="25"/>
      <c r="E17" s="26"/>
      <c r="F17" s="25"/>
      <c r="G17" s="28"/>
      <c r="H17" s="20"/>
      <c r="I17" s="20"/>
      <c r="J17" s="56"/>
      <c r="K17" s="59"/>
      <c r="L17" s="56"/>
      <c r="M17" s="59"/>
      <c r="N17" s="59"/>
      <c r="O17" s="20"/>
    </row>
    <row r="18" s="1" customFormat="1" ht="20" customHeight="1" spans="1:17">
      <c r="A18" s="14"/>
      <c r="B18" s="23"/>
      <c r="C18" s="24"/>
      <c r="D18" s="25"/>
      <c r="E18" s="26"/>
      <c r="F18" s="25"/>
      <c r="G18" s="28"/>
      <c r="H18" s="20"/>
      <c r="I18" s="20"/>
      <c r="J18" s="56"/>
      <c r="K18" s="59"/>
      <c r="L18" s="56"/>
      <c r="M18" s="59"/>
      <c r="N18" s="59"/>
      <c r="O18" s="20"/>
      <c r="Q18" s="1">
        <f>C4*0.02</f>
        <v>91716.4572</v>
      </c>
    </row>
    <row r="19" s="1" customFormat="1" ht="20" customHeight="1" spans="1:17">
      <c r="A19" s="14"/>
      <c r="B19" s="23"/>
      <c r="C19" s="24"/>
      <c r="D19" s="25"/>
      <c r="E19" s="26"/>
      <c r="F19" s="25"/>
      <c r="G19" s="28"/>
      <c r="H19" s="20"/>
      <c r="I19" s="20"/>
      <c r="J19" s="56"/>
      <c r="K19" s="59"/>
      <c r="L19" s="56"/>
      <c r="M19" s="59"/>
      <c r="N19" s="59"/>
      <c r="O19" s="20"/>
      <c r="Q19" s="1">
        <f>Q18-H25</f>
        <v>-0.00280000000202563</v>
      </c>
    </row>
    <row r="20" s="1" customFormat="1" ht="20" customHeight="1" spans="1:15">
      <c r="A20" s="14"/>
      <c r="B20" s="23"/>
      <c r="C20" s="24"/>
      <c r="D20" s="25"/>
      <c r="E20" s="26"/>
      <c r="F20" s="25"/>
      <c r="G20" s="28"/>
      <c r="H20" s="20"/>
      <c r="I20" s="20"/>
      <c r="J20" s="56"/>
      <c r="K20" s="59"/>
      <c r="L20" s="56"/>
      <c r="M20" s="59"/>
      <c r="N20" s="59"/>
      <c r="O20" s="20"/>
    </row>
    <row r="21" s="1" customFormat="1" ht="20" customHeight="1" spans="1:15">
      <c r="A21" s="14"/>
      <c r="B21" s="23"/>
      <c r="C21" s="24"/>
      <c r="D21" s="25"/>
      <c r="E21" s="26"/>
      <c r="F21" s="25"/>
      <c r="G21" s="28"/>
      <c r="H21" s="20"/>
      <c r="I21" s="20"/>
      <c r="J21" s="56"/>
      <c r="K21" s="59"/>
      <c r="L21" s="56"/>
      <c r="M21" s="59"/>
      <c r="N21" s="59"/>
      <c r="O21" s="20"/>
    </row>
    <row r="22" s="1" customFormat="1" ht="20" customHeight="1" spans="1:15">
      <c r="A22" s="14"/>
      <c r="B22" s="23"/>
      <c r="C22" s="24"/>
      <c r="D22" s="25"/>
      <c r="E22" s="26"/>
      <c r="F22" s="25"/>
      <c r="G22" s="28"/>
      <c r="H22" s="20"/>
      <c r="I22" s="20"/>
      <c r="J22" s="56"/>
      <c r="K22" s="59"/>
      <c r="L22" s="56"/>
      <c r="M22" s="59"/>
      <c r="N22" s="59"/>
      <c r="O22" s="20"/>
    </row>
    <row r="23" s="1" customFormat="1" ht="20" customHeight="1" spans="1:15">
      <c r="A23" s="14"/>
      <c r="B23" s="23"/>
      <c r="C23" s="24"/>
      <c r="D23" s="25"/>
      <c r="E23" s="26"/>
      <c r="F23" s="25"/>
      <c r="G23" s="28"/>
      <c r="H23" s="20"/>
      <c r="I23" s="20"/>
      <c r="J23" s="56"/>
      <c r="K23" s="59"/>
      <c r="L23" s="56"/>
      <c r="M23" s="59"/>
      <c r="N23" s="59"/>
      <c r="O23" s="20"/>
    </row>
    <row r="24" s="1" customFormat="1" ht="20" customHeight="1" spans="1:15">
      <c r="A24" s="14"/>
      <c r="B24" s="23"/>
      <c r="C24" s="24"/>
      <c r="D24" s="25"/>
      <c r="E24" s="26"/>
      <c r="F24" s="25"/>
      <c r="G24" s="28"/>
      <c r="H24" s="20"/>
      <c r="I24" s="20"/>
      <c r="J24" s="56"/>
      <c r="K24" s="59"/>
      <c r="L24" s="56"/>
      <c r="M24" s="59"/>
      <c r="N24" s="59"/>
      <c r="O24" s="20"/>
    </row>
    <row r="25" s="1" customFormat="1" ht="30" customHeight="1" spans="1:15">
      <c r="A25" s="6" t="s">
        <v>47</v>
      </c>
      <c r="B25" s="6"/>
      <c r="C25" s="38" t="s">
        <v>48</v>
      </c>
      <c r="D25" s="39">
        <f t="shared" ref="D25:J25" si="1">SUM(D7:D24)</f>
        <v>4585822.54</v>
      </c>
      <c r="E25" s="38" t="s">
        <v>48</v>
      </c>
      <c r="F25" s="39">
        <f t="shared" si="1"/>
        <v>4585823</v>
      </c>
      <c r="G25" s="38" t="s">
        <v>48</v>
      </c>
      <c r="H25" s="39">
        <f t="shared" si="1"/>
        <v>91716.46</v>
      </c>
      <c r="I25" s="39">
        <f t="shared" si="1"/>
        <v>0</v>
      </c>
      <c r="J25" s="39">
        <f t="shared" si="1"/>
        <v>600</v>
      </c>
      <c r="K25" s="38" t="s">
        <v>48</v>
      </c>
      <c r="L25" s="39">
        <f>SUM(L7:L24)</f>
        <v>0</v>
      </c>
      <c r="M25" s="38" t="s">
        <v>48</v>
      </c>
      <c r="N25" s="38" t="s">
        <v>48</v>
      </c>
      <c r="O25" s="39">
        <f>SUM(O7:O24)</f>
        <v>4493506.08</v>
      </c>
    </row>
    <row r="26" s="1" customFormat="1" ht="30" customHeight="1" spans="1:15">
      <c r="A26" s="6" t="s">
        <v>49</v>
      </c>
      <c r="B26" s="6"/>
      <c r="C26" s="6" t="s">
        <v>50</v>
      </c>
      <c r="D26" s="6"/>
      <c r="E26" s="40">
        <f>E27+L26</f>
        <v>148991.08</v>
      </c>
      <c r="F26" s="40"/>
      <c r="G26" s="40"/>
      <c r="H26" s="40"/>
      <c r="I26" s="6" t="s">
        <v>51</v>
      </c>
      <c r="J26" s="6"/>
      <c r="K26" s="6" t="s">
        <v>52</v>
      </c>
      <c r="L26" s="40">
        <v>148991.08</v>
      </c>
      <c r="M26" s="40"/>
      <c r="N26" s="40"/>
      <c r="O26" s="40"/>
    </row>
    <row r="27" s="1" customFormat="1" ht="30" customHeight="1" spans="1:15">
      <c r="A27" s="6"/>
      <c r="B27" s="6"/>
      <c r="C27" s="6" t="s">
        <v>53</v>
      </c>
      <c r="D27" s="6"/>
      <c r="E27" s="41">
        <v>0</v>
      </c>
      <c r="F27" s="41"/>
      <c r="G27" s="41"/>
      <c r="H27" s="41"/>
      <c r="I27" s="6"/>
      <c r="J27" s="6"/>
      <c r="K27" s="6" t="s">
        <v>54</v>
      </c>
      <c r="L27" s="6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壹拾肆万捌仟玖佰玖拾壹元零捌分</v>
      </c>
      <c r="M27" s="68"/>
      <c r="N27" s="68"/>
      <c r="O27" s="68"/>
    </row>
    <row r="28" s="1" customFormat="1" ht="50.1" customHeight="1" spans="1:15">
      <c r="A28" s="6" t="s">
        <v>55</v>
      </c>
      <c r="B28" s="6"/>
      <c r="C28" s="42" t="s">
        <v>56</v>
      </c>
      <c r="D28" s="42"/>
      <c r="E28" s="42"/>
      <c r="F28" s="42"/>
      <c r="G28" s="42"/>
      <c r="H28" s="42"/>
      <c r="I28" s="6" t="s">
        <v>57</v>
      </c>
      <c r="J28" s="6"/>
      <c r="K28" s="6"/>
      <c r="L28" s="6"/>
      <c r="M28" s="6"/>
      <c r="N28" s="6"/>
      <c r="O28" s="6"/>
    </row>
    <row r="29" s="1" customFormat="1" ht="50.1" customHeight="1" spans="1:15">
      <c r="A29" s="6" t="s">
        <v>59</v>
      </c>
      <c r="B29" s="6"/>
      <c r="C29" s="43"/>
      <c r="D29" s="43"/>
      <c r="E29" s="43"/>
      <c r="F29" s="43"/>
      <c r="G29" s="43"/>
      <c r="H29" s="43"/>
      <c r="I29" s="6" t="s">
        <v>60</v>
      </c>
      <c r="J29" s="6"/>
      <c r="K29" s="43"/>
      <c r="L29" s="43"/>
      <c r="M29" s="43"/>
      <c r="N29" s="43"/>
      <c r="O29" s="43"/>
    </row>
    <row r="30" s="1" customFormat="1" ht="50.1" customHeight="1" spans="1:15">
      <c r="A30" s="6" t="s">
        <v>61</v>
      </c>
      <c r="B30" s="6"/>
      <c r="C30" s="44"/>
      <c r="D30" s="44"/>
      <c r="E30" s="44"/>
      <c r="F30" s="44"/>
      <c r="G30" s="44"/>
      <c r="H30" s="44"/>
      <c r="I30" s="6" t="s">
        <v>62</v>
      </c>
      <c r="J30" s="6"/>
      <c r="K30" s="44"/>
      <c r="L30" s="44"/>
      <c r="M30" s="44"/>
      <c r="N30" s="44"/>
      <c r="O30" s="44"/>
    </row>
    <row r="31" s="1" customFormat="1" ht="50.1" customHeight="1" spans="1:15">
      <c r="A31" s="6" t="s">
        <v>63</v>
      </c>
      <c r="B31" s="6"/>
      <c r="C31" s="44"/>
      <c r="D31" s="44"/>
      <c r="E31" s="44"/>
      <c r="F31" s="44"/>
      <c r="G31" s="44"/>
      <c r="H31" s="44"/>
      <c r="I31" s="6" t="s">
        <v>64</v>
      </c>
      <c r="J31" s="6"/>
      <c r="K31" s="44"/>
      <c r="L31" s="44"/>
      <c r="M31" s="44"/>
      <c r="N31" s="44"/>
      <c r="O31" s="44"/>
    </row>
    <row r="32" s="1" customFormat="1" spans="2:15">
      <c r="B32" s="3"/>
      <c r="D32" s="4"/>
      <c r="E32" s="3"/>
      <c r="F32" s="4"/>
      <c r="H32" s="4"/>
      <c r="J32" s="4"/>
      <c r="O32" s="4"/>
    </row>
    <row r="33" s="1" customFormat="1" spans="2:15">
      <c r="B33" s="3"/>
      <c r="D33" s="4"/>
      <c r="E33" s="3"/>
      <c r="F33" s="4"/>
      <c r="H33" s="4"/>
      <c r="J33" s="4"/>
      <c r="O33" s="4"/>
    </row>
    <row r="34" s="1" customFormat="1" ht="13.5" spans="2:17">
      <c r="B34" s="3"/>
      <c r="D34" s="4"/>
      <c r="E34" s="3"/>
      <c r="F34" s="4"/>
      <c r="H34" s="4"/>
      <c r="J34" s="4"/>
      <c r="O34" s="4"/>
      <c r="Q34"/>
    </row>
    <row r="35" s="1" customFormat="1" spans="2:15">
      <c r="B35" s="3"/>
      <c r="D35" s="4"/>
      <c r="E35" s="3"/>
      <c r="F35" s="4"/>
      <c r="H35" s="4"/>
      <c r="J35" s="4"/>
      <c r="O35" s="4"/>
    </row>
    <row r="36" s="1" customFormat="1" spans="2:15">
      <c r="B36" s="3"/>
      <c r="D36" s="4"/>
      <c r="E36" s="3"/>
      <c r="F36" s="4"/>
      <c r="H36" s="4"/>
      <c r="J36" s="4"/>
      <c r="O36" s="4"/>
    </row>
    <row r="37" s="1" customFormat="1" ht="13.5" spans="2:15">
      <c r="B37"/>
      <c r="D37" s="4"/>
      <c r="E37" s="3"/>
      <c r="F37" s="4"/>
      <c r="H37" s="4"/>
      <c r="J37" s="4"/>
      <c r="O37" s="4"/>
    </row>
  </sheetData>
  <mergeCells count="48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C7:C10"/>
    <mergeCell ref="H3:H4"/>
    <mergeCell ref="I7:I10"/>
    <mergeCell ref="J7:J10"/>
    <mergeCell ref="K7:K10"/>
    <mergeCell ref="A26:B27"/>
    <mergeCell ref="I26:J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</cp:lastModifiedBy>
  <dcterms:created xsi:type="dcterms:W3CDTF">2018-05-17T02:29:00Z</dcterms:created>
  <dcterms:modified xsi:type="dcterms:W3CDTF">2020-10-15T07:28:48Z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