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8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-1" sheetId="9" r:id="rId9"/>
  </sheets>
  <calcPr calcId="144525"/>
</workbook>
</file>

<file path=xl/sharedStrings.xml><?xml version="1.0" encoding="utf-8"?>
<sst xmlns="http://schemas.openxmlformats.org/spreadsheetml/2006/main" count="808" uniqueCount="82">
  <si>
    <t xml:space="preserve">工程款支付证书 </t>
  </si>
  <si>
    <t>本次</t>
  </si>
  <si>
    <t>工程名称</t>
  </si>
  <si>
    <t>临泉县迎仙镇S255(原S204)道路绿化景观工程施工</t>
  </si>
  <si>
    <t>ERP编号</t>
  </si>
  <si>
    <t>档案编号</t>
  </si>
  <si>
    <t>CD2017-126</t>
  </si>
  <si>
    <t>2017.12.13</t>
  </si>
  <si>
    <t>井俊娜</t>
  </si>
  <si>
    <t>120日历天</t>
  </si>
  <si>
    <t>阜阳市
临泉县迎仙镇</t>
  </si>
  <si>
    <t>阜阳办事处丁军召1826987966</t>
  </si>
  <si>
    <t>常 昊13956756308</t>
  </si>
  <si>
    <t>中标</t>
  </si>
  <si>
    <t>合同金额</t>
  </si>
  <si>
    <t>中标  日期</t>
  </si>
  <si>
    <t>已    供       工程资料</t>
  </si>
  <si>
    <t>中标通知书、施工合同、内部承包协议</t>
  </si>
  <si>
    <t>庐江</t>
  </si>
  <si>
    <t>责任  单位</t>
  </si>
  <si>
    <t>阜阳丁军召1826987966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</si>
  <si>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</si>
  <si>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</si>
  <si>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</si>
  <si>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</si>
  <si>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</si>
  <si>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</si>
  <si>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</si>
  <si>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</si>
  <si>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</si>
  <si>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</si>
  <si>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</si>
  <si>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</si>
  <si>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</si>
  <si>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</si>
  <si>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</si>
  <si>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</si>
  <si>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</si>
  <si>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</si>
  <si>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</si>
  <si>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项目部印章</t>
  </si>
  <si>
    <t>5月  材料</t>
  </si>
  <si>
    <t>2018.5.7办理涉税事项报告表费用500；+2018.3.1提供项目部印章一枚费用150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</si>
  <si>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</si>
  <si>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</si>
  <si>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</si>
  <si>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</si>
  <si>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</si>
  <si>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</si>
  <si>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</si>
  <si>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</si>
  <si>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</si>
  <si>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</si>
  <si>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</si>
  <si>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</si>
  <si>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</si>
  <si>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</si>
  <si>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</si>
  <si>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</si>
  <si>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</si>
  <si>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李玉龙（材料）</t>
  </si>
  <si>
    <t>7月  材料</t>
  </si>
  <si>
    <t xml:space="preserve">建行合肥高新开发区支行  李玉龙 卡号6236 6816 3000 0011 779
</t>
  </si>
  <si>
    <t>1%损失准备金</t>
  </si>
  <si>
    <t>10月材料</t>
  </si>
  <si>
    <t>本次    申请退还上次多扣的增值税</t>
  </si>
  <si>
    <t>1%预留损失准备金</t>
  </si>
  <si>
    <t>2月材料</t>
  </si>
  <si>
    <t>申请退还上次多扣的增值税及附加税148277.78元；</t>
  </si>
  <si>
    <t>中标通知书、施工合同、内部承包协议、竣工验收证书、审计</t>
  </si>
  <si>
    <t>李玉龙13956759501</t>
  </si>
  <si>
    <t>外经证</t>
  </si>
  <si>
    <t>安徽隆茂工程材料有限公司-机械</t>
  </si>
  <si>
    <t>全部管理费</t>
  </si>
  <si>
    <t>手续费</t>
  </si>
  <si>
    <t>临泉县创成建材有限公司-水泥</t>
  </si>
  <si>
    <t>安徽春源建设工程有限公司-劳务</t>
  </si>
  <si>
    <t>李玉龙（退周转金）</t>
  </si>
  <si>
    <t>中标通知书、施工合同、内部承包协议、竣工验收证书、审计、终结结算</t>
  </si>
  <si>
    <t>周转金</t>
  </si>
  <si>
    <t>徽行</t>
  </si>
  <si>
    <t>户名：临泉县华通水泥制品有限公司
帐号：20000484353610300000059
开户行：安徽临泉农村商业银行张营支行</t>
  </si>
</sst>
</file>

<file path=xl/styles.xml><?xml version="1.0" encoding="utf-8"?>
<styleSheet xmlns="http://schemas.openxmlformats.org/spreadsheetml/2006/main">
  <numFmts count="11">
    <numFmt numFmtId="176" formatCode="#,##0.00_ "/>
    <numFmt numFmtId="177" formatCode="yy/m/d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.00_ "/>
    <numFmt numFmtId="179" formatCode="m/d;@"/>
    <numFmt numFmtId="43" formatCode="_ * #,##0.00_ ;_ * \-#,##0.00_ ;_ * &quot;-&quot;??_ ;_ @_ "/>
    <numFmt numFmtId="180" formatCode="yyyy/m/d;@"/>
    <numFmt numFmtId="181" formatCode="0.0%"/>
    <numFmt numFmtId="182" formatCode="0_ "/>
  </numFmts>
  <fonts count="4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9"/>
      <name val="Arial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rgb="FF00B050"/>
      <name val="宋体"/>
      <charset val="134"/>
      <scheme val="minor"/>
    </font>
    <font>
      <b/>
      <sz val="10"/>
      <color rgb="FFFF0000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1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5" fillId="23" borderId="12" applyNumberFormat="0" applyAlignment="0" applyProtection="0">
      <alignment vertical="center"/>
    </xf>
    <xf numFmtId="0" fontId="34" fillId="22" borderId="14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9" fillId="0" borderId="0"/>
    <xf numFmtId="0" fontId="20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0" borderId="0"/>
  </cellStyleXfs>
  <cellXfs count="98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177" fontId="1" fillId="0" borderId="0" xfId="51" applyNumberFormat="1" applyFont="1" applyFill="1" applyBorder="1" applyAlignment="1">
      <alignment horizontal="center" vertical="center"/>
    </xf>
    <xf numFmtId="176" fontId="1" fillId="0" borderId="0" xfId="51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shrinkToFit="1"/>
    </xf>
    <xf numFmtId="176" fontId="4" fillId="0" borderId="3" xfId="51" applyNumberFormat="1" applyFont="1" applyFill="1" applyBorder="1" applyAlignment="1">
      <alignment horizontal="center" vertical="center" wrapText="1"/>
    </xf>
    <xf numFmtId="176" fontId="4" fillId="0" borderId="4" xfId="51" applyNumberFormat="1" applyFont="1" applyFill="1" applyBorder="1" applyAlignment="1">
      <alignment horizontal="center" vertical="center" wrapText="1"/>
    </xf>
    <xf numFmtId="176" fontId="4" fillId="0" borderId="5" xfId="51" applyNumberFormat="1" applyFont="1" applyFill="1" applyBorder="1" applyAlignment="1">
      <alignment horizontal="center" vertical="center" wrapText="1"/>
    </xf>
    <xf numFmtId="176" fontId="4" fillId="0" borderId="2" xfId="51" applyNumberFormat="1" applyFont="1" applyFill="1" applyBorder="1" applyAlignment="1">
      <alignment horizontal="center" vertical="center" wrapText="1"/>
    </xf>
    <xf numFmtId="180" fontId="1" fillId="0" borderId="2" xfId="51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center" vertical="center" wrapText="1"/>
    </xf>
    <xf numFmtId="177" fontId="4" fillId="0" borderId="2" xfId="51" applyNumberFormat="1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center" vertical="center" shrinkToFit="1"/>
    </xf>
    <xf numFmtId="14" fontId="1" fillId="2" borderId="2" xfId="51" applyNumberFormat="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horizontal="right" vertical="center" shrinkToFit="1"/>
    </xf>
    <xf numFmtId="179" fontId="1" fillId="2" borderId="2" xfId="51" applyNumberFormat="1" applyFont="1" applyFill="1" applyBorder="1" applyAlignment="1">
      <alignment horizontal="center" vertical="center" wrapText="1"/>
    </xf>
    <xf numFmtId="181" fontId="1" fillId="0" borderId="2" xfId="19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vertical="center" shrinkToFit="1"/>
    </xf>
    <xf numFmtId="176" fontId="1" fillId="2" borderId="2" xfId="51" applyNumberFormat="1" applyFont="1" applyFill="1" applyBorder="1" applyAlignment="1">
      <alignment vertical="center" shrinkToFit="1"/>
    </xf>
    <xf numFmtId="9" fontId="1" fillId="0" borderId="2" xfId="19" applyFont="1" applyFill="1" applyBorder="1" applyAlignment="1">
      <alignment horizontal="center" vertical="center" wrapText="1"/>
    </xf>
    <xf numFmtId="14" fontId="6" fillId="0" borderId="2" xfId="51" applyNumberFormat="1" applyFont="1" applyBorder="1" applyAlignment="1">
      <alignment horizontal="center" vertical="center" wrapText="1"/>
    </xf>
    <xf numFmtId="0" fontId="1" fillId="2" borderId="6" xfId="51" applyFont="1" applyFill="1" applyBorder="1" applyAlignment="1">
      <alignment horizontal="center" vertical="center" wrapText="1"/>
    </xf>
    <xf numFmtId="0" fontId="1" fillId="2" borderId="7" xfId="51" applyFont="1" applyFill="1" applyBorder="1" applyAlignment="1">
      <alignment horizontal="center" vertical="center" wrapText="1"/>
    </xf>
    <xf numFmtId="14" fontId="7" fillId="0" borderId="2" xfId="51" applyNumberFormat="1" applyFont="1" applyBorder="1" applyAlignment="1">
      <alignment horizontal="left" vertical="center"/>
    </xf>
    <xf numFmtId="14" fontId="7" fillId="0" borderId="2" xfId="51" applyNumberFormat="1" applyFont="1" applyBorder="1" applyAlignment="1">
      <alignment horizontal="center" vertical="center" wrapText="1"/>
    </xf>
    <xf numFmtId="14" fontId="5" fillId="0" borderId="2" xfId="51" applyNumberFormat="1" applyFont="1" applyBorder="1" applyAlignment="1">
      <alignment horizontal="left" vertical="center"/>
    </xf>
    <xf numFmtId="9" fontId="1" fillId="0" borderId="2" xfId="19" applyNumberFormat="1" applyFont="1" applyFill="1" applyBorder="1" applyAlignment="1">
      <alignment horizontal="center" vertical="center" wrapText="1"/>
    </xf>
    <xf numFmtId="0" fontId="2" fillId="2" borderId="2" xfId="51" applyFont="1" applyFill="1" applyBorder="1" applyAlignment="1">
      <alignment horizontal="center" vertical="center" wrapText="1"/>
    </xf>
    <xf numFmtId="177" fontId="2" fillId="2" borderId="2" xfId="51" applyNumberFormat="1" applyFont="1" applyFill="1" applyBorder="1" applyAlignment="1">
      <alignment vertical="center" shrinkToFit="1"/>
    </xf>
    <xf numFmtId="14" fontId="2" fillId="2" borderId="2" xfId="51" applyNumberFormat="1" applyFont="1" applyFill="1" applyBorder="1" applyAlignment="1">
      <alignment horizontal="center" vertical="center" wrapText="1"/>
    </xf>
    <xf numFmtId="176" fontId="2" fillId="2" borderId="2" xfId="51" applyNumberFormat="1" applyFont="1" applyFill="1" applyBorder="1" applyAlignment="1">
      <alignment vertical="center" shrinkToFit="1"/>
    </xf>
    <xf numFmtId="179" fontId="2" fillId="2" borderId="2" xfId="51" applyNumberFormat="1" applyFont="1" applyFill="1" applyBorder="1" applyAlignment="1">
      <alignment horizontal="center" vertical="center" wrapText="1"/>
    </xf>
    <xf numFmtId="9" fontId="2" fillId="0" borderId="2" xfId="19" applyFont="1" applyFill="1" applyBorder="1" applyAlignment="1">
      <alignment horizontal="center" vertical="center" wrapText="1"/>
    </xf>
    <xf numFmtId="0" fontId="1" fillId="3" borderId="2" xfId="51" applyFont="1" applyFill="1" applyBorder="1" applyAlignment="1">
      <alignment horizontal="center" vertical="center" shrinkToFit="1"/>
    </xf>
    <xf numFmtId="176" fontId="8" fillId="3" borderId="2" xfId="51" applyNumberFormat="1" applyFont="1" applyFill="1" applyBorder="1" applyAlignment="1">
      <alignment horizontal="right" vertical="center" shrinkToFit="1"/>
    </xf>
    <xf numFmtId="176" fontId="7" fillId="3" borderId="2" xfId="51" applyNumberFormat="1" applyFont="1" applyFill="1" applyBorder="1" applyAlignment="1">
      <alignment horizontal="center" vertical="center" shrinkToFit="1"/>
    </xf>
    <xf numFmtId="176" fontId="7" fillId="0" borderId="2" xfId="51" applyNumberFormat="1" applyFont="1" applyFill="1" applyBorder="1" applyAlignment="1">
      <alignment horizontal="center" vertical="center" shrinkToFit="1"/>
    </xf>
    <xf numFmtId="0" fontId="1" fillId="0" borderId="3" xfId="51" applyFont="1" applyFill="1" applyBorder="1" applyAlignment="1">
      <alignment horizontal="left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4" fillId="0" borderId="2" xfId="51" applyFont="1" applyFill="1" applyBorder="1" applyAlignment="1">
      <alignment horizontal="center" vertical="center"/>
    </xf>
    <xf numFmtId="182" fontId="4" fillId="0" borderId="2" xfId="8" applyNumberFormat="1" applyFont="1" applyFill="1" applyBorder="1" applyAlignment="1">
      <alignment horizontal="center" vertical="center"/>
    </xf>
    <xf numFmtId="176" fontId="4" fillId="0" borderId="2" xfId="51" applyNumberFormat="1" applyFont="1" applyFill="1" applyBorder="1" applyAlignment="1">
      <alignment horizontal="center" vertical="center" shrinkToFit="1"/>
    </xf>
    <xf numFmtId="0" fontId="4" fillId="2" borderId="8" xfId="51" applyFont="1" applyFill="1" applyBorder="1" applyAlignment="1">
      <alignment horizontal="center" vertical="center" wrapText="1"/>
    </xf>
    <xf numFmtId="0" fontId="9" fillId="2" borderId="2" xfId="51" applyFont="1" applyFill="1" applyBorder="1" applyAlignment="1">
      <alignment horizontal="center" vertical="center" wrapText="1"/>
    </xf>
    <xf numFmtId="0" fontId="10" fillId="0" borderId="2" xfId="51" applyFont="1" applyFill="1" applyBorder="1" applyAlignment="1">
      <alignment horizontal="center" vertical="center" wrapText="1"/>
    </xf>
    <xf numFmtId="0" fontId="4" fillId="2" borderId="9" xfId="51" applyFont="1" applyFill="1" applyBorder="1" applyAlignment="1">
      <alignment horizontal="center" vertical="center" wrapText="1"/>
    </xf>
    <xf numFmtId="0" fontId="1" fillId="0" borderId="9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6" fontId="10" fillId="0" borderId="2" xfId="51" applyNumberFormat="1" applyFont="1" applyFill="1" applyBorder="1" applyAlignment="1">
      <alignment horizontal="center" vertical="center" wrapText="1"/>
    </xf>
    <xf numFmtId="176" fontId="1" fillId="3" borderId="2" xfId="51" applyNumberFormat="1" applyFont="1" applyFill="1" applyBorder="1" applyAlignment="1">
      <alignment horizontal="right" vertical="center" shrinkToFit="1"/>
    </xf>
    <xf numFmtId="176" fontId="1" fillId="0" borderId="2" xfId="51" applyNumberFormat="1" applyFont="1" applyFill="1" applyBorder="1" applyAlignment="1">
      <alignment horizontal="right" vertical="center" shrinkToFit="1"/>
    </xf>
    <xf numFmtId="176" fontId="1" fillId="0" borderId="2" xfId="51" applyNumberFormat="1" applyFont="1" applyFill="1" applyBorder="1" applyAlignment="1">
      <alignment horizontal="center" vertical="center" wrapText="1"/>
    </xf>
    <xf numFmtId="176" fontId="4" fillId="0" borderId="2" xfId="51" applyNumberFormat="1" applyFont="1" applyFill="1" applyBorder="1" applyAlignment="1">
      <alignment horizontal="right" vertical="center" shrinkToFit="1"/>
    </xf>
    <xf numFmtId="176" fontId="1" fillId="0" borderId="2" xfId="51" applyNumberFormat="1" applyFont="1" applyFill="1" applyBorder="1" applyAlignment="1">
      <alignment horizontal="right" vertical="center"/>
    </xf>
    <xf numFmtId="176" fontId="2" fillId="0" borderId="2" xfId="51" applyNumberFormat="1" applyFont="1" applyFill="1" applyBorder="1" applyAlignment="1">
      <alignment horizontal="center" vertical="center" wrapText="1"/>
    </xf>
    <xf numFmtId="176" fontId="11" fillId="0" borderId="2" xfId="51" applyNumberFormat="1" applyFont="1" applyFill="1" applyBorder="1" applyAlignment="1">
      <alignment horizontal="center" vertical="center" wrapText="1"/>
    </xf>
    <xf numFmtId="176" fontId="2" fillId="3" borderId="2" xfId="51" applyNumberFormat="1" applyFont="1" applyFill="1" applyBorder="1" applyAlignment="1">
      <alignment horizontal="right" vertical="center" shrinkToFit="1"/>
    </xf>
    <xf numFmtId="176" fontId="11" fillId="0" borderId="2" xfId="51" applyNumberFormat="1" applyFont="1" applyFill="1" applyBorder="1" applyAlignment="1">
      <alignment horizontal="right" vertical="center" shrinkToFit="1"/>
    </xf>
    <xf numFmtId="176" fontId="2" fillId="0" borderId="2" xfId="51" applyNumberFormat="1" applyFont="1" applyFill="1" applyBorder="1" applyAlignment="1">
      <alignment horizontal="right" vertical="center" shrinkToFit="1"/>
    </xf>
    <xf numFmtId="176" fontId="11" fillId="0" borderId="2" xfId="51" applyNumberFormat="1" applyFont="1" applyFill="1" applyBorder="1" applyAlignment="1">
      <alignment vertical="center" shrinkToFit="1"/>
    </xf>
    <xf numFmtId="176" fontId="11" fillId="0" borderId="2" xfId="51" applyNumberFormat="1" applyFont="1" applyFill="1" applyBorder="1" applyAlignment="1">
      <alignment vertical="center" wrapText="1"/>
    </xf>
    <xf numFmtId="176" fontId="2" fillId="0" borderId="2" xfId="51" applyNumberFormat="1" applyFont="1" applyFill="1" applyBorder="1" applyAlignment="1">
      <alignment horizontal="left" vertical="center" wrapText="1"/>
    </xf>
    <xf numFmtId="0" fontId="4" fillId="3" borderId="2" xfId="51" applyFont="1" applyFill="1" applyBorder="1" applyAlignment="1">
      <alignment horizontal="center" vertical="center" shrinkToFit="1"/>
    </xf>
    <xf numFmtId="0" fontId="1" fillId="0" borderId="5" xfId="51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/>
    </xf>
    <xf numFmtId="178" fontId="12" fillId="0" borderId="2" xfId="0" applyNumberFormat="1" applyFont="1" applyBorder="1" applyAlignment="1">
      <alignment horizontal="right" vertical="center" wrapText="1"/>
    </xf>
    <xf numFmtId="178" fontId="12" fillId="0" borderId="2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9" fontId="2" fillId="0" borderId="2" xfId="19" applyNumberFormat="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horizontal="right" vertical="center" wrapText="1"/>
    </xf>
    <xf numFmtId="14" fontId="18" fillId="0" borderId="2" xfId="51" applyNumberFormat="1" applyFont="1" applyBorder="1" applyAlignment="1">
      <alignment horizontal="left" vertical="center"/>
    </xf>
    <xf numFmtId="177" fontId="2" fillId="2" borderId="2" xfId="51" applyNumberFormat="1" applyFont="1" applyFill="1" applyBorder="1" applyAlignment="1">
      <alignment horizontal="center" vertical="center" shrinkToFit="1"/>
    </xf>
    <xf numFmtId="176" fontId="2" fillId="2" borderId="2" xfId="51" applyNumberFormat="1" applyFont="1" applyFill="1" applyBorder="1" applyAlignment="1">
      <alignment horizontal="right" vertical="center" shrinkToFit="1"/>
    </xf>
    <xf numFmtId="181" fontId="2" fillId="0" borderId="2" xfId="19" applyNumberFormat="1" applyFont="1" applyFill="1" applyBorder="1" applyAlignment="1">
      <alignment horizontal="center" vertical="center" wrapText="1"/>
    </xf>
    <xf numFmtId="14" fontId="6" fillId="0" borderId="2" xfId="51" applyNumberFormat="1" applyFont="1" applyBorder="1" applyAlignment="1">
      <alignment horizontal="left" vertical="center"/>
    </xf>
    <xf numFmtId="0" fontId="2" fillId="2" borderId="6" xfId="51" applyFont="1" applyFill="1" applyBorder="1" applyAlignment="1">
      <alignment horizontal="center" vertical="center" wrapText="1"/>
    </xf>
    <xf numFmtId="0" fontId="2" fillId="2" borderId="7" xfId="51" applyFont="1" applyFill="1" applyBorder="1" applyAlignment="1">
      <alignment horizontal="center" vertical="center" wrapText="1"/>
    </xf>
    <xf numFmtId="178" fontId="19" fillId="0" borderId="2" xfId="52" applyNumberFormat="1" applyFont="1" applyFill="1" applyBorder="1" applyAlignment="1">
      <alignment vertical="center"/>
    </xf>
    <xf numFmtId="176" fontId="2" fillId="0" borderId="2" xfId="51" applyNumberFormat="1" applyFont="1" applyFill="1" applyBorder="1" applyAlignment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../media/image12.png"/><Relationship Id="rId4" Type="http://schemas.openxmlformats.org/officeDocument/2006/relationships/image" Target="../media/image11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11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4" Type="http://schemas.openxmlformats.org/officeDocument/2006/relationships/image" Target="../media/image13.png"/><Relationship Id="rId3" Type="http://schemas.openxmlformats.org/officeDocument/2006/relationships/image" Target="../media/image11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4" Type="http://schemas.openxmlformats.org/officeDocument/2006/relationships/image" Target="../media/image13.png"/><Relationship Id="rId3" Type="http://schemas.openxmlformats.org/officeDocument/2006/relationships/image" Target="../media/image11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1</xdr:row>
      <xdr:rowOff>6985</xdr:rowOff>
    </xdr:from>
    <xdr:to>
      <xdr:col>20</xdr:col>
      <xdr:colOff>27940</xdr:colOff>
      <xdr:row>6</xdr:row>
      <xdr:rowOff>171450</xdr:rowOff>
    </xdr:to>
    <xdr:pic>
      <xdr:nvPicPr>
        <xdr:cNvPr id="3" name="图片 2" descr="055~F}HS12I88X@LJ8XT@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105900" y="323850"/>
          <a:ext cx="4447540" cy="193929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43</xdr:row>
      <xdr:rowOff>94615</xdr:rowOff>
    </xdr:from>
    <xdr:to>
      <xdr:col>14</xdr:col>
      <xdr:colOff>152400</xdr:colOff>
      <xdr:row>78</xdr:row>
      <xdr:rowOff>56515</xdr:rowOff>
    </xdr:to>
    <xdr:pic>
      <xdr:nvPicPr>
        <xdr:cNvPr id="5" name="图片 4" descr="AUSTT{O[91~K%`CFDN6JQHX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525" y="12561570"/>
          <a:ext cx="7753350" cy="4962525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7</xdr:row>
      <xdr:rowOff>171450</xdr:rowOff>
    </xdr:from>
    <xdr:to>
      <xdr:col>24</xdr:col>
      <xdr:colOff>266700</xdr:colOff>
      <xdr:row>25</xdr:row>
      <xdr:rowOff>238125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8658225" y="2694305"/>
          <a:ext cx="8048625" cy="493204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1</xdr:row>
      <xdr:rowOff>6985</xdr:rowOff>
    </xdr:from>
    <xdr:to>
      <xdr:col>20</xdr:col>
      <xdr:colOff>27940</xdr:colOff>
      <xdr:row>6</xdr:row>
      <xdr:rowOff>171450</xdr:rowOff>
    </xdr:to>
    <xdr:pic>
      <xdr:nvPicPr>
        <xdr:cNvPr id="2" name="图片 1" descr="055~F}HS12I88X@LJ8XT@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1150" y="323850"/>
          <a:ext cx="4447540" cy="1939290"/>
        </a:xfrm>
        <a:prstGeom prst="rect">
          <a:avLst/>
        </a:prstGeom>
      </xdr:spPr>
    </xdr:pic>
    <xdr:clientData/>
  </xdr:twoCellAnchor>
  <xdr:twoCellAnchor editAs="oneCell">
    <xdr:from>
      <xdr:col>15</xdr:col>
      <xdr:colOff>390525</xdr:colOff>
      <xdr:row>6</xdr:row>
      <xdr:rowOff>352425</xdr:rowOff>
    </xdr:from>
    <xdr:to>
      <xdr:col>24</xdr:col>
      <xdr:colOff>352425</xdr:colOff>
      <xdr:row>24</xdr:row>
      <xdr:rowOff>371475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839200" y="2444115"/>
          <a:ext cx="8048625" cy="493458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</xdr:row>
      <xdr:rowOff>123824</xdr:rowOff>
    </xdr:from>
    <xdr:to>
      <xdr:col>14</xdr:col>
      <xdr:colOff>283428</xdr:colOff>
      <xdr:row>86</xdr:row>
      <xdr:rowOff>142874</xdr:rowOff>
    </xdr:to>
    <xdr:pic>
      <xdr:nvPicPr>
        <xdr:cNvPr id="2049" name="Picture 1" descr="C:\Users\Administrator\AppData\Roaming\Tencent\Users\501232853\QQ\WinTemp\RichOle\CY4CLC5_YPK92S{)7U%8$(C.png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247650" y="12047220"/>
          <a:ext cx="7741285" cy="67341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1</xdr:row>
      <xdr:rowOff>6985</xdr:rowOff>
    </xdr:from>
    <xdr:to>
      <xdr:col>20</xdr:col>
      <xdr:colOff>27940</xdr:colOff>
      <xdr:row>6</xdr:row>
      <xdr:rowOff>171450</xdr:rowOff>
    </xdr:to>
    <xdr:pic>
      <xdr:nvPicPr>
        <xdr:cNvPr id="2" name="图片 1" descr="055~F}HS12I88X@LJ8XT@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15450" y="323850"/>
          <a:ext cx="4447540" cy="193929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4</xdr:row>
      <xdr:rowOff>0</xdr:rowOff>
    </xdr:from>
    <xdr:to>
      <xdr:col>24</xdr:col>
      <xdr:colOff>484505</xdr:colOff>
      <xdr:row>21</xdr:row>
      <xdr:rowOff>235585</xdr:rowOff>
    </xdr:to>
    <xdr:pic>
      <xdr:nvPicPr>
        <xdr:cNvPr id="5" name="图片 4" descr="7@EVRIA$PA~M[7M$W6H%YJL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96400" y="1381760"/>
          <a:ext cx="7837805" cy="5182870"/>
        </a:xfrm>
        <a:prstGeom prst="rect">
          <a:avLst/>
        </a:prstGeom>
      </xdr:spPr>
    </xdr:pic>
    <xdr:clientData/>
  </xdr:twoCellAnchor>
  <xdr:twoCellAnchor>
    <xdr:from>
      <xdr:col>1</xdr:col>
      <xdr:colOff>361950</xdr:colOff>
      <xdr:row>41</xdr:row>
      <xdr:rowOff>133350</xdr:rowOff>
    </xdr:from>
    <xdr:to>
      <xdr:col>13</xdr:col>
      <xdr:colOff>295275</xdr:colOff>
      <xdr:row>80</xdr:row>
      <xdr:rowOff>95250</xdr:rowOff>
    </xdr:to>
    <xdr:pic>
      <xdr:nvPicPr>
        <xdr:cNvPr id="3" name="图片 1" descr="IMG_2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9600" y="12543155"/>
          <a:ext cx="6991350" cy="5534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1</xdr:row>
      <xdr:rowOff>6985</xdr:rowOff>
    </xdr:from>
    <xdr:to>
      <xdr:col>20</xdr:col>
      <xdr:colOff>27940</xdr:colOff>
      <xdr:row>6</xdr:row>
      <xdr:rowOff>171450</xdr:rowOff>
    </xdr:to>
    <xdr:pic>
      <xdr:nvPicPr>
        <xdr:cNvPr id="2" name="图片 1" descr="055~F}HS12I88X@LJ8XT@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15450" y="323850"/>
          <a:ext cx="4447540" cy="193929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37</xdr:row>
      <xdr:rowOff>0</xdr:rowOff>
    </xdr:from>
    <xdr:to>
      <xdr:col>12</xdr:col>
      <xdr:colOff>8890</xdr:colOff>
      <xdr:row>74</xdr:row>
      <xdr:rowOff>66040</xdr:rowOff>
    </xdr:to>
    <xdr:pic>
      <xdr:nvPicPr>
        <xdr:cNvPr id="5" name="图片 4" descr="{7JWYCTL2K05K1SI$5MGI1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6250" y="11968480"/>
          <a:ext cx="6400165" cy="54095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1</xdr:row>
      <xdr:rowOff>6985</xdr:rowOff>
    </xdr:from>
    <xdr:to>
      <xdr:col>20</xdr:col>
      <xdr:colOff>27940</xdr:colOff>
      <xdr:row>6</xdr:row>
      <xdr:rowOff>171450</xdr:rowOff>
    </xdr:to>
    <xdr:pic>
      <xdr:nvPicPr>
        <xdr:cNvPr id="2" name="图片 1" descr="055~F}HS12I88X@LJ8XT@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15450" y="323850"/>
          <a:ext cx="4447540" cy="1939290"/>
        </a:xfrm>
        <a:prstGeom prst="rect">
          <a:avLst/>
        </a:prstGeom>
      </xdr:spPr>
    </xdr:pic>
    <xdr:clientData/>
  </xdr:twoCellAnchor>
  <xdr:twoCellAnchor editAs="oneCell">
    <xdr:from>
      <xdr:col>15</xdr:col>
      <xdr:colOff>581025</xdr:colOff>
      <xdr:row>6</xdr:row>
      <xdr:rowOff>238125</xdr:rowOff>
    </xdr:from>
    <xdr:to>
      <xdr:col>24</xdr:col>
      <xdr:colOff>409575</xdr:colOff>
      <xdr:row>24</xdr:row>
      <xdr:rowOff>27940</xdr:rowOff>
    </xdr:to>
    <xdr:pic>
      <xdr:nvPicPr>
        <xdr:cNvPr id="4" name="图片 3" descr="VFSU`T0@]OL$`~~TL$D01OU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44000" y="2329815"/>
          <a:ext cx="7915275" cy="5133340"/>
        </a:xfrm>
        <a:prstGeom prst="rect">
          <a:avLst/>
        </a:prstGeom>
      </xdr:spPr>
    </xdr:pic>
    <xdr:clientData/>
  </xdr:twoCellAnchor>
  <xdr:twoCellAnchor editAs="oneCell">
    <xdr:from>
      <xdr:col>7</xdr:col>
      <xdr:colOff>657225</xdr:colOff>
      <xdr:row>18</xdr:row>
      <xdr:rowOff>3175</xdr:rowOff>
    </xdr:from>
    <xdr:to>
      <xdr:col>13</xdr:col>
      <xdr:colOff>438150</xdr:colOff>
      <xdr:row>18</xdr:row>
      <xdr:rowOff>247650</xdr:rowOff>
    </xdr:to>
    <xdr:pic>
      <xdr:nvPicPr>
        <xdr:cNvPr id="5" name="图片 4" descr="{N$5]AJQ([KY0QF[CS5J9VI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10025" y="5906770"/>
          <a:ext cx="3733800" cy="2444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39</xdr:row>
      <xdr:rowOff>19050</xdr:rowOff>
    </xdr:from>
    <xdr:to>
      <xdr:col>10</xdr:col>
      <xdr:colOff>228600</xdr:colOff>
      <xdr:row>77</xdr:row>
      <xdr:rowOff>9525</xdr:rowOff>
    </xdr:to>
    <xdr:pic>
      <xdr:nvPicPr>
        <xdr:cNvPr id="6" name="图片 5" descr="~ZSD(%$3X5J53V)Y7`2HYS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90650" y="12003405"/>
          <a:ext cx="4476750" cy="5448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1</xdr:row>
      <xdr:rowOff>6985</xdr:rowOff>
    </xdr:from>
    <xdr:to>
      <xdr:col>20</xdr:col>
      <xdr:colOff>27940</xdr:colOff>
      <xdr:row>6</xdr:row>
      <xdr:rowOff>171450</xdr:rowOff>
    </xdr:to>
    <xdr:pic>
      <xdr:nvPicPr>
        <xdr:cNvPr id="2" name="图片 1" descr="055~F}HS12I88X@LJ8XT@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15450" y="323850"/>
          <a:ext cx="4447540" cy="1939290"/>
        </a:xfrm>
        <a:prstGeom prst="rect">
          <a:avLst/>
        </a:prstGeom>
      </xdr:spPr>
    </xdr:pic>
    <xdr:clientData/>
  </xdr:twoCellAnchor>
  <xdr:twoCellAnchor editAs="oneCell">
    <xdr:from>
      <xdr:col>15</xdr:col>
      <xdr:colOff>581025</xdr:colOff>
      <xdr:row>6</xdr:row>
      <xdr:rowOff>238125</xdr:rowOff>
    </xdr:from>
    <xdr:to>
      <xdr:col>24</xdr:col>
      <xdr:colOff>409575</xdr:colOff>
      <xdr:row>24</xdr:row>
      <xdr:rowOff>27940</xdr:rowOff>
    </xdr:to>
    <xdr:pic>
      <xdr:nvPicPr>
        <xdr:cNvPr id="3" name="图片 2" descr="VFSU`T0@]OL$`~~TL$D01OU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44000" y="2329815"/>
          <a:ext cx="7915275" cy="5133340"/>
        </a:xfrm>
        <a:prstGeom prst="rect">
          <a:avLst/>
        </a:prstGeom>
      </xdr:spPr>
    </xdr:pic>
    <xdr:clientData/>
  </xdr:twoCellAnchor>
  <xdr:twoCellAnchor editAs="oneCell">
    <xdr:from>
      <xdr:col>7</xdr:col>
      <xdr:colOff>657225</xdr:colOff>
      <xdr:row>18</xdr:row>
      <xdr:rowOff>3175</xdr:rowOff>
    </xdr:from>
    <xdr:to>
      <xdr:col>13</xdr:col>
      <xdr:colOff>438150</xdr:colOff>
      <xdr:row>18</xdr:row>
      <xdr:rowOff>247650</xdr:rowOff>
    </xdr:to>
    <xdr:pic>
      <xdr:nvPicPr>
        <xdr:cNvPr id="4" name="图片 3" descr="{N$5]AJQ([KY0QF[CS5J9VI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10025" y="5906770"/>
          <a:ext cx="3733800" cy="244475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21</xdr:row>
      <xdr:rowOff>66675</xdr:rowOff>
    </xdr:from>
    <xdr:to>
      <xdr:col>12</xdr:col>
      <xdr:colOff>152400</xdr:colOff>
      <xdr:row>25</xdr:row>
      <xdr:rowOff>114300</xdr:rowOff>
    </xdr:to>
    <xdr:pic>
      <xdr:nvPicPr>
        <xdr:cNvPr id="6" name="图片 5" descr="`V)BI0PXXRB]MCRS`E1H)`X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76275" y="6736080"/>
          <a:ext cx="6343650" cy="106870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40</xdr:row>
      <xdr:rowOff>57150</xdr:rowOff>
    </xdr:from>
    <xdr:to>
      <xdr:col>10</xdr:col>
      <xdr:colOff>171450</xdr:colOff>
      <xdr:row>78</xdr:row>
      <xdr:rowOff>123825</xdr:rowOff>
    </xdr:to>
    <xdr:pic>
      <xdr:nvPicPr>
        <xdr:cNvPr id="7" name="图片 6" descr="6J{LI`K7DQZM@D3}IX9M3T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7775" y="12212955"/>
          <a:ext cx="4562475" cy="5495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1</xdr:row>
      <xdr:rowOff>6985</xdr:rowOff>
    </xdr:from>
    <xdr:to>
      <xdr:col>20</xdr:col>
      <xdr:colOff>27940</xdr:colOff>
      <xdr:row>6</xdr:row>
      <xdr:rowOff>171450</xdr:rowOff>
    </xdr:to>
    <xdr:pic>
      <xdr:nvPicPr>
        <xdr:cNvPr id="2" name="图片 1" descr="055~F}HS12I88X@LJ8XT@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15450" y="323850"/>
          <a:ext cx="4447540" cy="1939290"/>
        </a:xfrm>
        <a:prstGeom prst="rect">
          <a:avLst/>
        </a:prstGeom>
      </xdr:spPr>
    </xdr:pic>
    <xdr:clientData/>
  </xdr:twoCellAnchor>
  <xdr:twoCellAnchor editAs="oneCell">
    <xdr:from>
      <xdr:col>15</xdr:col>
      <xdr:colOff>581025</xdr:colOff>
      <xdr:row>6</xdr:row>
      <xdr:rowOff>238125</xdr:rowOff>
    </xdr:from>
    <xdr:to>
      <xdr:col>24</xdr:col>
      <xdr:colOff>409575</xdr:colOff>
      <xdr:row>24</xdr:row>
      <xdr:rowOff>27940</xdr:rowOff>
    </xdr:to>
    <xdr:pic>
      <xdr:nvPicPr>
        <xdr:cNvPr id="3" name="图片 2" descr="VFSU`T0@]OL$`~~TL$D01OU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44000" y="2329815"/>
          <a:ext cx="7915275" cy="5133340"/>
        </a:xfrm>
        <a:prstGeom prst="rect">
          <a:avLst/>
        </a:prstGeom>
      </xdr:spPr>
    </xdr:pic>
    <xdr:clientData/>
  </xdr:twoCellAnchor>
  <xdr:twoCellAnchor editAs="oneCell">
    <xdr:from>
      <xdr:col>7</xdr:col>
      <xdr:colOff>657225</xdr:colOff>
      <xdr:row>18</xdr:row>
      <xdr:rowOff>3175</xdr:rowOff>
    </xdr:from>
    <xdr:to>
      <xdr:col>13</xdr:col>
      <xdr:colOff>438150</xdr:colOff>
      <xdr:row>18</xdr:row>
      <xdr:rowOff>247650</xdr:rowOff>
    </xdr:to>
    <xdr:pic>
      <xdr:nvPicPr>
        <xdr:cNvPr id="4" name="图片 3" descr="{N$5]AJQ([KY0QF[CS5J9VI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10025" y="5906770"/>
          <a:ext cx="3733800" cy="2444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21</xdr:row>
      <xdr:rowOff>31115</xdr:rowOff>
    </xdr:from>
    <xdr:to>
      <xdr:col>10</xdr:col>
      <xdr:colOff>219710</xdr:colOff>
      <xdr:row>24</xdr:row>
      <xdr:rowOff>133350</xdr:rowOff>
    </xdr:to>
    <xdr:pic>
      <xdr:nvPicPr>
        <xdr:cNvPr id="5" name="图片 4" descr="`V)BI0PXXRB]MCRS`E1H)`X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95325" y="6700520"/>
          <a:ext cx="5163185" cy="86804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1</xdr:row>
      <xdr:rowOff>6985</xdr:rowOff>
    </xdr:from>
    <xdr:to>
      <xdr:col>20</xdr:col>
      <xdr:colOff>27940</xdr:colOff>
      <xdr:row>6</xdr:row>
      <xdr:rowOff>171450</xdr:rowOff>
    </xdr:to>
    <xdr:pic>
      <xdr:nvPicPr>
        <xdr:cNvPr id="2" name="图片 1" descr="055~F}HS12I88X@LJ8XT@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553700" y="323850"/>
          <a:ext cx="4447540" cy="1939290"/>
        </a:xfrm>
        <a:prstGeom prst="rect">
          <a:avLst/>
        </a:prstGeom>
      </xdr:spPr>
    </xdr:pic>
    <xdr:clientData/>
  </xdr:twoCellAnchor>
  <xdr:twoCellAnchor editAs="oneCell">
    <xdr:from>
      <xdr:col>7</xdr:col>
      <xdr:colOff>657225</xdr:colOff>
      <xdr:row>18</xdr:row>
      <xdr:rowOff>3175</xdr:rowOff>
    </xdr:from>
    <xdr:to>
      <xdr:col>13</xdr:col>
      <xdr:colOff>438150</xdr:colOff>
      <xdr:row>18</xdr:row>
      <xdr:rowOff>247650</xdr:rowOff>
    </xdr:to>
    <xdr:pic>
      <xdr:nvPicPr>
        <xdr:cNvPr id="4" name="图片 3" descr="{N$5]AJQ([KY0QF[CS5J9VI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10025" y="5906770"/>
          <a:ext cx="3733800" cy="2444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</xdr:row>
      <xdr:rowOff>31750</xdr:rowOff>
    </xdr:from>
    <xdr:to>
      <xdr:col>9</xdr:col>
      <xdr:colOff>610235</xdr:colOff>
      <xdr:row>24</xdr:row>
      <xdr:rowOff>76200</xdr:rowOff>
    </xdr:to>
    <xdr:pic>
      <xdr:nvPicPr>
        <xdr:cNvPr id="5" name="图片 4" descr="`V)BI0PXXRB]MCRS`E1H)`X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4850" y="6701155"/>
          <a:ext cx="4810760" cy="810260"/>
        </a:xfrm>
        <a:prstGeom prst="rect">
          <a:avLst/>
        </a:prstGeom>
      </xdr:spPr>
    </xdr:pic>
    <xdr:clientData/>
  </xdr:twoCellAnchor>
  <xdr:twoCellAnchor editAs="oneCell">
    <xdr:from>
      <xdr:col>15</xdr:col>
      <xdr:colOff>447675</xdr:colOff>
      <xdr:row>6</xdr:row>
      <xdr:rowOff>95250</xdr:rowOff>
    </xdr:from>
    <xdr:to>
      <xdr:col>24</xdr:col>
      <xdr:colOff>428625</xdr:colOff>
      <xdr:row>23</xdr:row>
      <xdr:rowOff>12700</xdr:rowOff>
    </xdr:to>
    <xdr:pic>
      <xdr:nvPicPr>
        <xdr:cNvPr id="6" name="图片 5" descr="0d41fdce9eadd0f25e6eefc1cf72f9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48900" y="2186940"/>
          <a:ext cx="8067675" cy="500570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66675</xdr:colOff>
      <xdr:row>1</xdr:row>
      <xdr:rowOff>6985</xdr:rowOff>
    </xdr:from>
    <xdr:to>
      <xdr:col>21</xdr:col>
      <xdr:colOff>27940</xdr:colOff>
      <xdr:row>6</xdr:row>
      <xdr:rowOff>171450</xdr:rowOff>
    </xdr:to>
    <xdr:pic>
      <xdr:nvPicPr>
        <xdr:cNvPr id="2" name="图片 1" descr="055~F}HS12I88X@LJ8XT@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763375" y="323850"/>
          <a:ext cx="4447540" cy="1939290"/>
        </a:xfrm>
        <a:prstGeom prst="rect">
          <a:avLst/>
        </a:prstGeom>
      </xdr:spPr>
    </xdr:pic>
    <xdr:clientData/>
  </xdr:twoCellAnchor>
  <xdr:twoCellAnchor editAs="oneCell">
    <xdr:from>
      <xdr:col>8</xdr:col>
      <xdr:colOff>657225</xdr:colOff>
      <xdr:row>18</xdr:row>
      <xdr:rowOff>3175</xdr:rowOff>
    </xdr:from>
    <xdr:to>
      <xdr:col>14</xdr:col>
      <xdr:colOff>438150</xdr:colOff>
      <xdr:row>18</xdr:row>
      <xdr:rowOff>247650</xdr:rowOff>
    </xdr:to>
    <xdr:pic>
      <xdr:nvPicPr>
        <xdr:cNvPr id="3" name="图片 2" descr="{N$5]AJQ([KY0QF[CS5J9VI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81550" y="5906770"/>
          <a:ext cx="3733800" cy="2444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</xdr:row>
      <xdr:rowOff>31750</xdr:rowOff>
    </xdr:from>
    <xdr:to>
      <xdr:col>9</xdr:col>
      <xdr:colOff>553085</xdr:colOff>
      <xdr:row>24</xdr:row>
      <xdr:rowOff>76200</xdr:rowOff>
    </xdr:to>
    <xdr:pic>
      <xdr:nvPicPr>
        <xdr:cNvPr id="4" name="图片 3" descr="`V)BI0PXXRB]MCRS`E1H)`X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4850" y="6701155"/>
          <a:ext cx="4810760" cy="810260"/>
        </a:xfrm>
        <a:prstGeom prst="rect">
          <a:avLst/>
        </a:prstGeom>
      </xdr:spPr>
    </xdr:pic>
    <xdr:clientData/>
  </xdr:twoCellAnchor>
  <xdr:twoCellAnchor editAs="oneCell">
    <xdr:from>
      <xdr:col>16</xdr:col>
      <xdr:colOff>447675</xdr:colOff>
      <xdr:row>6</xdr:row>
      <xdr:rowOff>95250</xdr:rowOff>
    </xdr:from>
    <xdr:to>
      <xdr:col>25</xdr:col>
      <xdr:colOff>428625</xdr:colOff>
      <xdr:row>23</xdr:row>
      <xdr:rowOff>12700</xdr:rowOff>
    </xdr:to>
    <xdr:pic>
      <xdr:nvPicPr>
        <xdr:cNvPr id="5" name="图片 4" descr="0d41fdce9eadd0f25e6eefc1cf72f9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458575" y="2186940"/>
          <a:ext cx="8067675" cy="5005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37"/>
  <sheetViews>
    <sheetView topLeftCell="A9" workbookViewId="0">
      <selection activeCell="C28" sqref="C28:H28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10.125" style="4" customWidth="1"/>
    <col min="5" max="5" width="6.625" style="3" customWidth="1"/>
    <col min="6" max="6" width="10.25" style="4" customWidth="1"/>
    <col min="7" max="7" width="3.625" style="1" customWidth="1"/>
    <col min="8" max="8" width="11" style="4" customWidth="1"/>
    <col min="9" max="9" width="9.375" style="1" customWidth="1"/>
    <col min="10" max="10" width="9.625" style="4" customWidth="1"/>
    <col min="11" max="11" width="9" style="1" customWidth="1"/>
    <col min="12" max="12" width="6.25" style="1" customWidth="1"/>
    <col min="13" max="13" width="5.625" style="1" customWidth="1"/>
    <col min="14" max="14" width="5.75" style="1" customWidth="1"/>
    <col min="15" max="15" width="9.7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6" t="s">
        <v>1</v>
      </c>
    </row>
    <row r="2" ht="27.9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7" t="s">
        <v>4</v>
      </c>
      <c r="M2" s="48">
        <v>8918</v>
      </c>
      <c r="N2" s="49" t="s">
        <v>5</v>
      </c>
      <c r="O2" s="49" t="s">
        <v>6</v>
      </c>
      <c r="Q2" s="72" t="s">
        <v>6</v>
      </c>
      <c r="R2" s="73">
        <v>121</v>
      </c>
      <c r="S2" s="74">
        <v>8918</v>
      </c>
      <c r="T2" s="75" t="s">
        <v>3</v>
      </c>
      <c r="U2" s="76" t="s">
        <v>7</v>
      </c>
      <c r="V2" s="77">
        <v>17746215.69</v>
      </c>
      <c r="W2" s="78" t="s">
        <v>8</v>
      </c>
      <c r="X2" s="78" t="s">
        <v>9</v>
      </c>
      <c r="Y2" s="81" t="s">
        <v>10</v>
      </c>
      <c r="Z2" s="82" t="s">
        <v>11</v>
      </c>
      <c r="AA2" s="82" t="s">
        <v>12</v>
      </c>
      <c r="AB2" s="83"/>
      <c r="AC2" s="82"/>
      <c r="AD2" s="84" t="s">
        <v>13</v>
      </c>
      <c r="AE2" s="85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</row>
    <row r="3" ht="27.95" customHeight="1" spans="1:15">
      <c r="A3" s="6" t="s">
        <v>14</v>
      </c>
      <c r="B3" s="6"/>
      <c r="C3" s="11">
        <v>17746215.69</v>
      </c>
      <c r="D3" s="11"/>
      <c r="E3" s="11" t="s">
        <v>15</v>
      </c>
      <c r="F3" s="12" t="s">
        <v>7</v>
      </c>
      <c r="G3" s="12"/>
      <c r="H3" s="50" t="s">
        <v>16</v>
      </c>
      <c r="I3" s="43" t="s">
        <v>17</v>
      </c>
      <c r="J3" s="44"/>
      <c r="K3" s="44"/>
      <c r="L3" s="44"/>
      <c r="M3" s="51" t="s">
        <v>18</v>
      </c>
      <c r="N3" s="6" t="s">
        <v>19</v>
      </c>
      <c r="O3" s="52" t="s">
        <v>20</v>
      </c>
    </row>
    <row r="4" ht="27.95" customHeight="1" spans="1:15">
      <c r="A4" s="6" t="s">
        <v>21</v>
      </c>
      <c r="B4" s="6"/>
      <c r="C4" s="88"/>
      <c r="D4" s="88"/>
      <c r="E4" s="11" t="s">
        <v>22</v>
      </c>
      <c r="F4" s="12"/>
      <c r="G4" s="12"/>
      <c r="H4" s="53"/>
      <c r="I4" s="54"/>
      <c r="J4" s="55"/>
      <c r="K4" s="55"/>
      <c r="L4" s="55"/>
      <c r="M4" s="51" t="s">
        <v>23</v>
      </c>
      <c r="N4" s="11" t="s">
        <v>24</v>
      </c>
      <c r="O4" s="56" t="s">
        <v>12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11" t="s">
        <v>32</v>
      </c>
      <c r="O5" s="11"/>
    </row>
    <row r="6" ht="27.95" customHeight="1" spans="1:15">
      <c r="A6" s="6"/>
      <c r="B6" s="16" t="s">
        <v>33</v>
      </c>
      <c r="C6" s="6" t="s">
        <v>34</v>
      </c>
      <c r="D6" s="11" t="s">
        <v>35</v>
      </c>
      <c r="E6" s="16" t="s">
        <v>33</v>
      </c>
      <c r="F6" s="11" t="s">
        <v>35</v>
      </c>
      <c r="G6" s="6" t="s">
        <v>36</v>
      </c>
      <c r="H6" s="11" t="s">
        <v>35</v>
      </c>
      <c r="I6" s="49" t="s">
        <v>35</v>
      </c>
      <c r="J6" s="11" t="s">
        <v>35</v>
      </c>
      <c r="K6" s="6" t="s">
        <v>37</v>
      </c>
      <c r="L6" s="6" t="s">
        <v>35</v>
      </c>
      <c r="M6" s="6" t="s">
        <v>37</v>
      </c>
      <c r="N6" s="11" t="s">
        <v>38</v>
      </c>
      <c r="O6" s="11" t="s">
        <v>35</v>
      </c>
    </row>
    <row r="7" s="2" customFormat="1" ht="33.95" customHeight="1" spans="1:17">
      <c r="A7" s="17">
        <v>1</v>
      </c>
      <c r="B7" s="18">
        <v>43236</v>
      </c>
      <c r="C7" s="19" t="s">
        <v>39</v>
      </c>
      <c r="D7" s="20">
        <v>1450000</v>
      </c>
      <c r="E7" s="21">
        <v>43228</v>
      </c>
      <c r="F7" s="20">
        <v>1450000</v>
      </c>
      <c r="G7" s="22">
        <v>0.02</v>
      </c>
      <c r="H7" s="57">
        <f>ROUNDUP(D7*G7,0)</f>
        <v>29000</v>
      </c>
      <c r="I7" s="57">
        <v>0</v>
      </c>
      <c r="J7" s="58">
        <v>650</v>
      </c>
      <c r="K7" s="59" t="s">
        <v>40</v>
      </c>
      <c r="L7" s="60"/>
      <c r="M7" s="11"/>
      <c r="N7" s="59" t="s">
        <v>41</v>
      </c>
      <c r="O7" s="58">
        <f>D7-H7-I7-J7-L7-O8</f>
        <v>1420350</v>
      </c>
      <c r="Q7" s="79"/>
    </row>
    <row r="8" s="2" customFormat="1" ht="26.1" customHeight="1" spans="1:15">
      <c r="A8" s="17"/>
      <c r="B8" s="23"/>
      <c r="C8" s="19"/>
      <c r="D8" s="24"/>
      <c r="E8" s="21"/>
      <c r="F8" s="24"/>
      <c r="G8" s="25"/>
      <c r="H8" s="57"/>
      <c r="I8" s="57"/>
      <c r="J8" s="58"/>
      <c r="K8" s="61" t="s">
        <v>42</v>
      </c>
      <c r="L8" s="58"/>
      <c r="M8" s="11"/>
      <c r="N8" s="59"/>
      <c r="O8" s="57"/>
    </row>
    <row r="9" ht="20.1" customHeight="1" spans="1:15">
      <c r="A9" s="17"/>
      <c r="B9" s="26"/>
      <c r="C9" s="19"/>
      <c r="D9" s="24"/>
      <c r="E9" s="21"/>
      <c r="F9" s="24"/>
      <c r="G9" s="25"/>
      <c r="H9" s="57"/>
      <c r="I9" s="57"/>
      <c r="J9" s="58"/>
      <c r="K9" s="62"/>
      <c r="L9" s="58"/>
      <c r="M9" s="63"/>
      <c r="N9" s="59"/>
      <c r="O9" s="64"/>
    </row>
    <row r="10" ht="25.5" customHeight="1" spans="1:15">
      <c r="A10" s="33"/>
      <c r="B10" s="90"/>
      <c r="C10" s="35"/>
      <c r="D10" s="91"/>
      <c r="E10" s="37"/>
      <c r="F10" s="91"/>
      <c r="G10" s="92"/>
      <c r="H10" s="64"/>
      <c r="I10" s="64"/>
      <c r="J10" s="66"/>
      <c r="K10" s="62"/>
      <c r="L10" s="65"/>
      <c r="M10" s="63"/>
      <c r="N10" s="62"/>
      <c r="O10" s="64"/>
    </row>
    <row r="11" ht="20.1" customHeight="1" spans="1:17">
      <c r="A11" s="33"/>
      <c r="B11" s="34"/>
      <c r="C11" s="35"/>
      <c r="D11" s="36"/>
      <c r="E11" s="37"/>
      <c r="F11" s="36"/>
      <c r="G11" s="38"/>
      <c r="H11" s="64"/>
      <c r="I11" s="64"/>
      <c r="J11" s="66"/>
      <c r="K11" s="97"/>
      <c r="L11" s="66"/>
      <c r="M11" s="63"/>
      <c r="N11" s="62"/>
      <c r="O11" s="64"/>
      <c r="Q11"/>
    </row>
    <row r="12" ht="20.1" customHeight="1" spans="1:15">
      <c r="A12" s="17"/>
      <c r="B12" s="23"/>
      <c r="C12" s="19"/>
      <c r="D12" s="24"/>
      <c r="E12" s="21"/>
      <c r="F12" s="96"/>
      <c r="G12" s="25"/>
      <c r="H12" s="57"/>
      <c r="I12" s="57"/>
      <c r="J12" s="58"/>
      <c r="K12" s="59"/>
      <c r="L12" s="58"/>
      <c r="M12" s="59"/>
      <c r="N12" s="59"/>
      <c r="O12" s="57"/>
    </row>
    <row r="13" ht="20.1" customHeight="1" spans="1:15">
      <c r="A13" s="33"/>
      <c r="B13" s="90"/>
      <c r="C13" s="35"/>
      <c r="D13" s="91"/>
      <c r="E13" s="37"/>
      <c r="F13" s="96"/>
      <c r="G13" s="92"/>
      <c r="H13" s="64"/>
      <c r="I13" s="64"/>
      <c r="J13" s="66"/>
      <c r="K13" s="62"/>
      <c r="L13" s="65"/>
      <c r="M13" s="63"/>
      <c r="N13" s="62"/>
      <c r="O13" s="57"/>
    </row>
    <row r="14" ht="20.1" customHeight="1" spans="1:15">
      <c r="A14" s="33"/>
      <c r="B14" s="34"/>
      <c r="C14" s="35"/>
      <c r="D14" s="36"/>
      <c r="E14" s="37"/>
      <c r="F14" s="36"/>
      <c r="G14" s="38"/>
      <c r="H14" s="64"/>
      <c r="I14" s="64"/>
      <c r="J14" s="66"/>
      <c r="K14" s="97"/>
      <c r="L14" s="66"/>
      <c r="M14" s="63"/>
      <c r="N14" s="62"/>
      <c r="O14" s="57"/>
    </row>
    <row r="15" ht="20.1" customHeight="1" spans="1:15">
      <c r="A15" s="17"/>
      <c r="B15" s="23"/>
      <c r="C15" s="19"/>
      <c r="D15" s="24"/>
      <c r="E15" s="21"/>
      <c r="F15" s="24"/>
      <c r="G15" s="25"/>
      <c r="H15" s="57"/>
      <c r="I15" s="57"/>
      <c r="J15" s="58"/>
      <c r="K15" s="59"/>
      <c r="L15" s="58"/>
      <c r="M15" s="59"/>
      <c r="N15" s="59"/>
      <c r="O15" s="57"/>
    </row>
    <row r="16" ht="20.1" customHeight="1" spans="1:15">
      <c r="A16" s="17"/>
      <c r="B16" s="23"/>
      <c r="C16" s="19"/>
      <c r="D16" s="24"/>
      <c r="E16" s="21"/>
      <c r="F16" s="24"/>
      <c r="G16" s="25"/>
      <c r="H16" s="57"/>
      <c r="I16" s="57"/>
      <c r="J16" s="58"/>
      <c r="K16" s="59"/>
      <c r="L16" s="58"/>
      <c r="M16" s="59"/>
      <c r="N16" s="59"/>
      <c r="O16" s="57"/>
    </row>
    <row r="17" ht="20.1" customHeight="1" spans="1:15">
      <c r="A17" s="17"/>
      <c r="B17" s="23"/>
      <c r="C17" s="19"/>
      <c r="D17" s="24"/>
      <c r="E17" s="21"/>
      <c r="F17" s="24"/>
      <c r="G17" s="25"/>
      <c r="H17" s="57"/>
      <c r="I17" s="57"/>
      <c r="J17" s="58"/>
      <c r="K17" s="59"/>
      <c r="L17" s="58"/>
      <c r="M17" s="59"/>
      <c r="N17" s="59"/>
      <c r="O17" s="57"/>
    </row>
    <row r="18" ht="20.1" customHeight="1" spans="1:15">
      <c r="A18" s="17"/>
      <c r="B18" s="23"/>
      <c r="C18" s="19"/>
      <c r="D18" s="24"/>
      <c r="E18" s="21"/>
      <c r="F18" s="24"/>
      <c r="G18" s="25"/>
      <c r="H18" s="57"/>
      <c r="I18" s="57"/>
      <c r="J18" s="58"/>
      <c r="K18" s="59"/>
      <c r="L18" s="58"/>
      <c r="M18" s="59"/>
      <c r="N18" s="59"/>
      <c r="O18" s="57"/>
    </row>
    <row r="19" ht="20.1" customHeight="1" spans="1:15">
      <c r="A19" s="17"/>
      <c r="B19" s="23"/>
      <c r="C19" s="19"/>
      <c r="D19" s="24"/>
      <c r="E19" s="21"/>
      <c r="F19" s="24"/>
      <c r="G19" s="25"/>
      <c r="H19" s="57"/>
      <c r="I19" s="57"/>
      <c r="J19" s="58"/>
      <c r="K19" s="59"/>
      <c r="L19" s="58"/>
      <c r="M19" s="59"/>
      <c r="N19" s="59"/>
      <c r="O19" s="57"/>
    </row>
    <row r="20" ht="20.1" customHeight="1" spans="1:15">
      <c r="A20" s="17"/>
      <c r="B20" s="23"/>
      <c r="C20" s="19"/>
      <c r="D20" s="24"/>
      <c r="E20" s="21"/>
      <c r="F20" s="24"/>
      <c r="G20" s="25"/>
      <c r="H20" s="57"/>
      <c r="I20" s="57"/>
      <c r="J20" s="58"/>
      <c r="K20" s="59"/>
      <c r="L20" s="58"/>
      <c r="M20" s="59"/>
      <c r="N20" s="59"/>
      <c r="O20" s="57"/>
    </row>
    <row r="21" ht="20.1" customHeight="1" spans="1:15">
      <c r="A21" s="17"/>
      <c r="B21" s="23"/>
      <c r="C21" s="19"/>
      <c r="D21" s="24"/>
      <c r="E21" s="21"/>
      <c r="F21" s="24"/>
      <c r="G21" s="25"/>
      <c r="H21" s="57"/>
      <c r="I21" s="57"/>
      <c r="J21" s="58"/>
      <c r="K21" s="59"/>
      <c r="L21" s="58"/>
      <c r="M21" s="59"/>
      <c r="N21" s="59"/>
      <c r="O21" s="57"/>
    </row>
    <row r="22" ht="20.1" customHeight="1" spans="1:15">
      <c r="A22" s="17"/>
      <c r="B22" s="23"/>
      <c r="C22" s="19"/>
      <c r="D22" s="24"/>
      <c r="E22" s="21"/>
      <c r="F22" s="24"/>
      <c r="G22" s="25"/>
      <c r="H22" s="57"/>
      <c r="I22" s="57"/>
      <c r="J22" s="58"/>
      <c r="K22" s="59"/>
      <c r="L22" s="58"/>
      <c r="M22" s="59"/>
      <c r="N22" s="59"/>
      <c r="O22" s="57"/>
    </row>
    <row r="23" ht="20.1" customHeight="1" spans="1:15">
      <c r="A23" s="17"/>
      <c r="B23" s="23"/>
      <c r="C23" s="19"/>
      <c r="D23" s="24"/>
      <c r="E23" s="21"/>
      <c r="F23" s="24"/>
      <c r="G23" s="25"/>
      <c r="H23" s="57"/>
      <c r="I23" s="57"/>
      <c r="J23" s="58"/>
      <c r="K23" s="59"/>
      <c r="L23" s="58"/>
      <c r="M23" s="59"/>
      <c r="N23" s="59"/>
      <c r="O23" s="57"/>
    </row>
    <row r="24" ht="20.1" customHeight="1" spans="1:15">
      <c r="A24" s="17"/>
      <c r="B24" s="23"/>
      <c r="C24" s="19"/>
      <c r="D24" s="24"/>
      <c r="E24" s="21"/>
      <c r="F24" s="24"/>
      <c r="G24" s="25"/>
      <c r="H24" s="57"/>
      <c r="I24" s="57"/>
      <c r="J24" s="58"/>
      <c r="K24" s="59"/>
      <c r="L24" s="58"/>
      <c r="M24" s="59"/>
      <c r="N24" s="59"/>
      <c r="O24" s="57"/>
    </row>
    <row r="25" ht="30" customHeight="1" spans="1:15">
      <c r="A25" s="6" t="s">
        <v>43</v>
      </c>
      <c r="B25" s="6"/>
      <c r="C25" s="39" t="s">
        <v>44</v>
      </c>
      <c r="D25" s="40">
        <f t="shared" ref="D25:J25" si="0">SUM(D7:D24)</f>
        <v>1450000</v>
      </c>
      <c r="E25" s="39" t="s">
        <v>44</v>
      </c>
      <c r="F25" s="40">
        <f t="shared" si="0"/>
        <v>1450000</v>
      </c>
      <c r="G25" s="39" t="s">
        <v>44</v>
      </c>
      <c r="H25" s="40">
        <f t="shared" si="0"/>
        <v>29000</v>
      </c>
      <c r="I25" s="40">
        <f t="shared" si="0"/>
        <v>0</v>
      </c>
      <c r="J25" s="40">
        <f t="shared" si="0"/>
        <v>650</v>
      </c>
      <c r="K25" s="39" t="s">
        <v>44</v>
      </c>
      <c r="L25" s="40">
        <f>SUM(L7:L24)</f>
        <v>0</v>
      </c>
      <c r="M25" s="39" t="s">
        <v>44</v>
      </c>
      <c r="N25" s="39" t="s">
        <v>44</v>
      </c>
      <c r="O25" s="40">
        <f>SUM(O7:O24)</f>
        <v>1420350</v>
      </c>
    </row>
    <row r="26" ht="30" customHeight="1" spans="1:15">
      <c r="A26" s="6" t="s">
        <v>45</v>
      </c>
      <c r="B26" s="6"/>
      <c r="C26" s="6" t="s">
        <v>46</v>
      </c>
      <c r="D26" s="6"/>
      <c r="E26" s="41">
        <f>E27+L26</f>
        <v>1420350</v>
      </c>
      <c r="F26" s="41"/>
      <c r="G26" s="41"/>
      <c r="H26" s="41"/>
      <c r="I26" s="6" t="s">
        <v>47</v>
      </c>
      <c r="J26" s="6"/>
      <c r="K26" s="6" t="s">
        <v>48</v>
      </c>
      <c r="L26" s="41">
        <v>0</v>
      </c>
      <c r="M26" s="41"/>
      <c r="N26" s="41"/>
      <c r="O26" s="41"/>
    </row>
    <row r="27" ht="30" customHeight="1" spans="1:15">
      <c r="A27" s="6"/>
      <c r="B27" s="6"/>
      <c r="C27" s="6" t="s">
        <v>49</v>
      </c>
      <c r="D27" s="6"/>
      <c r="E27" s="42">
        <f>O7</f>
        <v>1420350</v>
      </c>
      <c r="F27" s="42"/>
      <c r="G27" s="42"/>
      <c r="H27" s="42"/>
      <c r="I27" s="6"/>
      <c r="J27" s="6"/>
      <c r="K27" s="6" t="s">
        <v>50</v>
      </c>
      <c r="L27" s="70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70"/>
      <c r="N27" s="70"/>
      <c r="O27" s="70"/>
    </row>
    <row r="28" ht="50.1" customHeight="1" spans="1:15">
      <c r="A28" s="6" t="s">
        <v>51</v>
      </c>
      <c r="B28" s="6"/>
      <c r="C28" s="45"/>
      <c r="D28" s="45"/>
      <c r="E28" s="45"/>
      <c r="F28" s="45"/>
      <c r="G28" s="45"/>
      <c r="H28" s="45"/>
      <c r="I28" s="6" t="s">
        <v>52</v>
      </c>
      <c r="J28" s="6"/>
      <c r="K28" s="6" t="s">
        <v>53</v>
      </c>
      <c r="L28" s="6"/>
      <c r="M28" s="6"/>
      <c r="N28" s="6"/>
      <c r="O28" s="6"/>
    </row>
    <row r="29" ht="50.1" customHeight="1" spans="1:15">
      <c r="A29" s="6" t="s">
        <v>54</v>
      </c>
      <c r="B29" s="6"/>
      <c r="C29" s="45"/>
      <c r="D29" s="45"/>
      <c r="E29" s="45"/>
      <c r="F29" s="45"/>
      <c r="G29" s="45"/>
      <c r="H29" s="45"/>
      <c r="I29" s="6" t="s">
        <v>55</v>
      </c>
      <c r="J29" s="6"/>
      <c r="K29" s="45"/>
      <c r="L29" s="45"/>
      <c r="M29" s="45"/>
      <c r="N29" s="45"/>
      <c r="O29" s="45"/>
    </row>
    <row r="30" ht="50.1" customHeight="1" spans="1:15">
      <c r="A30" s="6" t="s">
        <v>56</v>
      </c>
      <c r="B30" s="6"/>
      <c r="C30" s="46"/>
      <c r="D30" s="46"/>
      <c r="E30" s="46"/>
      <c r="F30" s="46"/>
      <c r="G30" s="46"/>
      <c r="H30" s="46"/>
      <c r="I30" s="6" t="s">
        <v>57</v>
      </c>
      <c r="J30" s="6"/>
      <c r="K30" s="46"/>
      <c r="L30" s="46"/>
      <c r="M30" s="46"/>
      <c r="N30" s="46"/>
      <c r="O30" s="46"/>
    </row>
    <row r="31" ht="50.1" customHeight="1" spans="1:15">
      <c r="A31" s="6" t="s">
        <v>58</v>
      </c>
      <c r="B31" s="6"/>
      <c r="C31" s="46"/>
      <c r="D31" s="46"/>
      <c r="E31" s="46"/>
      <c r="F31" s="46"/>
      <c r="G31" s="46"/>
      <c r="H31" s="46"/>
      <c r="I31" s="6" t="s">
        <v>59</v>
      </c>
      <c r="J31" s="6"/>
      <c r="K31" s="46"/>
      <c r="L31" s="46"/>
      <c r="M31" s="46"/>
      <c r="N31" s="46"/>
      <c r="O31" s="46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38"/>
  <sheetViews>
    <sheetView workbookViewId="0">
      <selection activeCell="F12" sqref="F12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10.125" style="4" customWidth="1"/>
    <col min="5" max="5" width="6.625" style="3" customWidth="1"/>
    <col min="6" max="6" width="10.2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9" style="1" customWidth="1"/>
    <col min="12" max="12" width="6.25" style="1" customWidth="1"/>
    <col min="13" max="13" width="5.125" style="1" customWidth="1"/>
    <col min="14" max="14" width="6.75" style="1" customWidth="1"/>
    <col min="15" max="15" width="9.7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6" t="s">
        <v>1</v>
      </c>
    </row>
    <row r="2" ht="27.9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7" t="s">
        <v>4</v>
      </c>
      <c r="M2" s="48">
        <v>8918</v>
      </c>
      <c r="N2" s="49" t="s">
        <v>5</v>
      </c>
      <c r="O2" s="49" t="s">
        <v>6</v>
      </c>
      <c r="Q2" s="72" t="s">
        <v>6</v>
      </c>
      <c r="R2" s="73">
        <v>121</v>
      </c>
      <c r="S2" s="74">
        <v>8918</v>
      </c>
      <c r="T2" s="75" t="s">
        <v>3</v>
      </c>
      <c r="U2" s="76" t="s">
        <v>7</v>
      </c>
      <c r="V2" s="77">
        <v>17746215.69</v>
      </c>
      <c r="W2" s="78" t="s">
        <v>8</v>
      </c>
      <c r="X2" s="78" t="s">
        <v>9</v>
      </c>
      <c r="Y2" s="81" t="s">
        <v>10</v>
      </c>
      <c r="Z2" s="82" t="s">
        <v>11</v>
      </c>
      <c r="AA2" s="82" t="s">
        <v>12</v>
      </c>
      <c r="AB2" s="83"/>
      <c r="AC2" s="82"/>
      <c r="AD2" s="84" t="s">
        <v>13</v>
      </c>
      <c r="AE2" s="85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</row>
    <row r="3" ht="27.95" customHeight="1" spans="1:15">
      <c r="A3" s="6" t="s">
        <v>14</v>
      </c>
      <c r="B3" s="6"/>
      <c r="C3" s="11">
        <v>17746215.69</v>
      </c>
      <c r="D3" s="11"/>
      <c r="E3" s="11" t="s">
        <v>15</v>
      </c>
      <c r="F3" s="12" t="s">
        <v>7</v>
      </c>
      <c r="G3" s="12"/>
      <c r="H3" s="50" t="s">
        <v>16</v>
      </c>
      <c r="I3" s="43" t="s">
        <v>17</v>
      </c>
      <c r="J3" s="44"/>
      <c r="K3" s="44"/>
      <c r="L3" s="44"/>
      <c r="M3" s="51" t="s">
        <v>18</v>
      </c>
      <c r="N3" s="6" t="s">
        <v>19</v>
      </c>
      <c r="O3" s="52" t="s">
        <v>20</v>
      </c>
    </row>
    <row r="4" ht="27.95" customHeight="1" spans="1:15">
      <c r="A4" s="6" t="s">
        <v>21</v>
      </c>
      <c r="B4" s="6"/>
      <c r="C4" s="88"/>
      <c r="D4" s="88"/>
      <c r="E4" s="11" t="s">
        <v>22</v>
      </c>
      <c r="F4" s="12"/>
      <c r="G4" s="12"/>
      <c r="H4" s="53"/>
      <c r="I4" s="54"/>
      <c r="J4" s="55"/>
      <c r="K4" s="55"/>
      <c r="L4" s="55"/>
      <c r="M4" s="51" t="s">
        <v>23</v>
      </c>
      <c r="N4" s="11" t="s">
        <v>24</v>
      </c>
      <c r="O4" s="56" t="s">
        <v>12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11" t="s">
        <v>32</v>
      </c>
      <c r="O5" s="11"/>
    </row>
    <row r="6" ht="27.95" customHeight="1" spans="1:15">
      <c r="A6" s="6"/>
      <c r="B6" s="16" t="s">
        <v>33</v>
      </c>
      <c r="C6" s="6" t="s">
        <v>34</v>
      </c>
      <c r="D6" s="11" t="s">
        <v>35</v>
      </c>
      <c r="E6" s="16" t="s">
        <v>33</v>
      </c>
      <c r="F6" s="11" t="s">
        <v>35</v>
      </c>
      <c r="G6" s="6" t="s">
        <v>36</v>
      </c>
      <c r="H6" s="11" t="s">
        <v>35</v>
      </c>
      <c r="I6" s="49" t="s">
        <v>35</v>
      </c>
      <c r="J6" s="11" t="s">
        <v>35</v>
      </c>
      <c r="K6" s="6" t="s">
        <v>37</v>
      </c>
      <c r="L6" s="6" t="s">
        <v>35</v>
      </c>
      <c r="M6" s="6" t="s">
        <v>37</v>
      </c>
      <c r="N6" s="11" t="s">
        <v>38</v>
      </c>
      <c r="O6" s="11" t="s">
        <v>35</v>
      </c>
    </row>
    <row r="7" s="2" customFormat="1" ht="33.95" customHeight="1" spans="1:17">
      <c r="A7" s="17">
        <v>1</v>
      </c>
      <c r="B7" s="18">
        <v>43236</v>
      </c>
      <c r="C7" s="19" t="s">
        <v>39</v>
      </c>
      <c r="D7" s="20">
        <v>1450000</v>
      </c>
      <c r="E7" s="21">
        <v>43228</v>
      </c>
      <c r="F7" s="20">
        <v>1450000</v>
      </c>
      <c r="G7" s="22">
        <v>0.02</v>
      </c>
      <c r="H7" s="57">
        <f>ROUNDUP(D7*G7,0)</f>
        <v>29000</v>
      </c>
      <c r="I7" s="57">
        <v>0</v>
      </c>
      <c r="J7" s="58">
        <v>650</v>
      </c>
      <c r="K7" s="59" t="s">
        <v>40</v>
      </c>
      <c r="L7" s="60"/>
      <c r="M7" s="11"/>
      <c r="N7" s="59" t="s">
        <v>41</v>
      </c>
      <c r="O7" s="58">
        <f>D7-H7-I7-J7-L7-O8</f>
        <v>1420350</v>
      </c>
      <c r="Q7" s="79"/>
    </row>
    <row r="8" s="2" customFormat="1" ht="26.1" customHeight="1" spans="1:15">
      <c r="A8" s="17"/>
      <c r="B8" s="23"/>
      <c r="C8" s="19"/>
      <c r="D8" s="24"/>
      <c r="E8" s="21"/>
      <c r="F8" s="24"/>
      <c r="G8" s="25"/>
      <c r="H8" s="57"/>
      <c r="I8" s="57"/>
      <c r="J8" s="58"/>
      <c r="K8" s="61" t="s">
        <v>42</v>
      </c>
      <c r="L8" s="58"/>
      <c r="M8" s="11"/>
      <c r="N8" s="59"/>
      <c r="O8" s="57"/>
    </row>
    <row r="9" ht="20.1" customHeight="1" spans="1:15">
      <c r="A9" s="17"/>
      <c r="B9" s="26" t="s">
        <v>1</v>
      </c>
      <c r="C9" s="19"/>
      <c r="D9" s="24"/>
      <c r="E9" s="21"/>
      <c r="F9" s="24"/>
      <c r="G9" s="25"/>
      <c r="H9" s="57"/>
      <c r="I9" s="57"/>
      <c r="J9" s="58"/>
      <c r="K9" s="62"/>
      <c r="L9" s="58"/>
      <c r="M9" s="63"/>
      <c r="N9" s="59"/>
      <c r="O9" s="64"/>
    </row>
    <row r="10" ht="25.5" customHeight="1" spans="1:15">
      <c r="A10" s="94">
        <v>2</v>
      </c>
      <c r="B10" s="90">
        <v>43290</v>
      </c>
      <c r="C10" s="35" t="s">
        <v>39</v>
      </c>
      <c r="D10" s="91">
        <v>2460000</v>
      </c>
      <c r="E10" s="37">
        <v>43228</v>
      </c>
      <c r="F10" s="91">
        <v>2460000</v>
      </c>
      <c r="G10" s="92">
        <v>0.02</v>
      </c>
      <c r="H10" s="64">
        <f>ROUNDUP(D10*G10,0)</f>
        <v>49200</v>
      </c>
      <c r="I10" s="64">
        <v>0</v>
      </c>
      <c r="J10" s="66">
        <v>0</v>
      </c>
      <c r="K10" s="62"/>
      <c r="L10" s="65"/>
      <c r="M10" s="56"/>
      <c r="N10" s="62" t="s">
        <v>60</v>
      </c>
      <c r="O10" s="57">
        <f>D10-H10-I10-J10-O11</f>
        <v>1284246</v>
      </c>
    </row>
    <row r="11" ht="20.1" customHeight="1" spans="1:17">
      <c r="A11" s="95"/>
      <c r="B11" s="34"/>
      <c r="C11" s="35"/>
      <c r="D11" s="36"/>
      <c r="E11" s="37"/>
      <c r="F11" s="36"/>
      <c r="G11" s="38"/>
      <c r="H11" s="64"/>
      <c r="I11" s="64"/>
      <c r="J11" s="66"/>
      <c r="K11" s="97"/>
      <c r="L11" s="66"/>
      <c r="M11" s="63"/>
      <c r="N11" s="62" t="s">
        <v>61</v>
      </c>
      <c r="O11" s="91">
        <v>1126554</v>
      </c>
      <c r="Q11"/>
    </row>
    <row r="12" ht="20.1" customHeight="1" spans="1:15">
      <c r="A12" s="17"/>
      <c r="B12" s="23"/>
      <c r="C12" s="19"/>
      <c r="D12" s="24"/>
      <c r="E12" s="21"/>
      <c r="F12" s="96"/>
      <c r="G12" s="25"/>
      <c r="H12" s="57"/>
      <c r="I12" s="57"/>
      <c r="J12" s="58"/>
      <c r="K12" s="59"/>
      <c r="L12" s="58"/>
      <c r="M12" s="59"/>
      <c r="N12" s="59"/>
      <c r="O12" s="57"/>
    </row>
    <row r="13" ht="20.1" customHeight="1" spans="1:15">
      <c r="A13" s="33"/>
      <c r="B13" s="90"/>
      <c r="C13" s="35"/>
      <c r="D13" s="91"/>
      <c r="E13" s="37"/>
      <c r="F13" s="96"/>
      <c r="G13" s="92"/>
      <c r="H13" s="64"/>
      <c r="I13" s="64"/>
      <c r="J13" s="66"/>
      <c r="K13" s="62"/>
      <c r="L13" s="65"/>
      <c r="M13" s="63"/>
      <c r="N13" s="62"/>
      <c r="O13" s="57"/>
    </row>
    <row r="14" ht="20.1" customHeight="1" spans="1:15">
      <c r="A14" s="33"/>
      <c r="B14" s="34"/>
      <c r="C14" s="35"/>
      <c r="D14" s="36"/>
      <c r="E14" s="37"/>
      <c r="F14" s="36"/>
      <c r="G14" s="38"/>
      <c r="H14" s="64"/>
      <c r="I14" s="64"/>
      <c r="J14" s="66"/>
      <c r="K14" s="97"/>
      <c r="L14" s="66"/>
      <c r="M14" s="63"/>
      <c r="N14" s="62"/>
      <c r="O14" s="57"/>
    </row>
    <row r="15" ht="20.1" customHeight="1" spans="1:15">
      <c r="A15" s="17"/>
      <c r="B15" s="23"/>
      <c r="C15" s="19"/>
      <c r="D15" s="24"/>
      <c r="E15" s="21"/>
      <c r="F15" s="24"/>
      <c r="G15" s="25"/>
      <c r="H15" s="57"/>
      <c r="I15" s="57"/>
      <c r="J15" s="58"/>
      <c r="K15" s="59"/>
      <c r="L15" s="58"/>
      <c r="M15" s="59"/>
      <c r="N15" s="59"/>
      <c r="O15" s="57"/>
    </row>
    <row r="16" ht="20.1" customHeight="1" spans="1:15">
      <c r="A16" s="17"/>
      <c r="B16" s="23"/>
      <c r="C16" s="19"/>
      <c r="D16" s="24"/>
      <c r="E16" s="21"/>
      <c r="F16" s="24"/>
      <c r="G16" s="25"/>
      <c r="H16" s="57"/>
      <c r="I16" s="57"/>
      <c r="J16" s="58"/>
      <c r="K16" s="59"/>
      <c r="L16" s="58"/>
      <c r="M16" s="59"/>
      <c r="N16" s="59"/>
      <c r="O16" s="57"/>
    </row>
    <row r="17" ht="20.1" customHeight="1" spans="1:15">
      <c r="A17" s="17"/>
      <c r="B17" s="23"/>
      <c r="C17" s="19"/>
      <c r="D17" s="24"/>
      <c r="E17" s="21"/>
      <c r="F17" s="24"/>
      <c r="G17" s="25"/>
      <c r="H17" s="57"/>
      <c r="I17" s="57"/>
      <c r="J17" s="58"/>
      <c r="K17" s="59"/>
      <c r="L17" s="58"/>
      <c r="M17" s="59"/>
      <c r="N17" s="59"/>
      <c r="O17" s="57"/>
    </row>
    <row r="18" ht="20.1" customHeight="1" spans="1:15">
      <c r="A18" s="17"/>
      <c r="B18" s="23"/>
      <c r="C18" s="19"/>
      <c r="D18" s="24"/>
      <c r="E18" s="21"/>
      <c r="F18" s="24"/>
      <c r="G18" s="25"/>
      <c r="H18" s="57"/>
      <c r="I18" s="57"/>
      <c r="J18" s="58"/>
      <c r="K18" s="59"/>
      <c r="L18" s="58"/>
      <c r="M18" s="59"/>
      <c r="N18" s="59"/>
      <c r="O18" s="57"/>
    </row>
    <row r="19" ht="20.1" customHeight="1" spans="1:15">
      <c r="A19" s="17"/>
      <c r="B19" s="23"/>
      <c r="C19" s="19"/>
      <c r="D19" s="24"/>
      <c r="E19" s="21"/>
      <c r="F19" s="24"/>
      <c r="G19" s="25"/>
      <c r="H19" s="57"/>
      <c r="I19" s="57"/>
      <c r="J19" s="58"/>
      <c r="K19" s="59"/>
      <c r="L19" s="58"/>
      <c r="M19" s="59"/>
      <c r="N19" s="59"/>
      <c r="O19" s="57"/>
    </row>
    <row r="20" ht="20.1" customHeight="1" spans="1:15">
      <c r="A20" s="17"/>
      <c r="B20" s="23"/>
      <c r="C20" s="19"/>
      <c r="D20" s="24"/>
      <c r="E20" s="21"/>
      <c r="F20" s="24"/>
      <c r="G20" s="25"/>
      <c r="H20" s="57"/>
      <c r="I20" s="57"/>
      <c r="J20" s="58"/>
      <c r="K20" s="59"/>
      <c r="L20" s="58"/>
      <c r="M20" s="59"/>
      <c r="N20" s="59"/>
      <c r="O20" s="57"/>
    </row>
    <row r="21" ht="20.1" customHeight="1" spans="1:15">
      <c r="A21" s="17"/>
      <c r="B21" s="23"/>
      <c r="C21" s="19"/>
      <c r="D21" s="24"/>
      <c r="E21" s="21"/>
      <c r="F21" s="24"/>
      <c r="G21" s="25"/>
      <c r="H21" s="57"/>
      <c r="I21" s="57"/>
      <c r="J21" s="58"/>
      <c r="K21" s="59"/>
      <c r="L21" s="58"/>
      <c r="M21" s="59"/>
      <c r="N21" s="59"/>
      <c r="O21" s="57"/>
    </row>
    <row r="22" ht="20.1" customHeight="1" spans="1:15">
      <c r="A22" s="17"/>
      <c r="B22" s="23"/>
      <c r="C22" s="19"/>
      <c r="D22" s="24"/>
      <c r="E22" s="21"/>
      <c r="F22" s="24"/>
      <c r="G22" s="25"/>
      <c r="H22" s="57"/>
      <c r="I22" s="57"/>
      <c r="J22" s="58"/>
      <c r="K22" s="59"/>
      <c r="L22" s="58"/>
      <c r="M22" s="59"/>
      <c r="N22" s="59"/>
      <c r="O22" s="57"/>
    </row>
    <row r="23" ht="20.1" customHeight="1" spans="1:15">
      <c r="A23" s="17"/>
      <c r="B23" s="23"/>
      <c r="C23" s="19"/>
      <c r="D23" s="24"/>
      <c r="E23" s="21"/>
      <c r="F23" s="24"/>
      <c r="G23" s="25"/>
      <c r="H23" s="57"/>
      <c r="I23" s="57"/>
      <c r="J23" s="58"/>
      <c r="K23" s="59"/>
      <c r="L23" s="58"/>
      <c r="M23" s="59"/>
      <c r="N23" s="59"/>
      <c r="O23" s="57"/>
    </row>
    <row r="24" ht="20.1" customHeight="1" spans="1:15">
      <c r="A24" s="17"/>
      <c r="B24" s="23"/>
      <c r="C24" s="19"/>
      <c r="D24" s="24"/>
      <c r="E24" s="21"/>
      <c r="F24" s="24"/>
      <c r="G24" s="25"/>
      <c r="H24" s="57"/>
      <c r="I24" s="57"/>
      <c r="J24" s="58"/>
      <c r="K24" s="59"/>
      <c r="L24" s="58"/>
      <c r="M24" s="59"/>
      <c r="N24" s="59"/>
      <c r="O24" s="57"/>
    </row>
    <row r="25" ht="30" customHeight="1" spans="1:15">
      <c r="A25" s="6" t="s">
        <v>43</v>
      </c>
      <c r="B25" s="6"/>
      <c r="C25" s="39" t="s">
        <v>44</v>
      </c>
      <c r="D25" s="40">
        <f t="shared" ref="D25:J25" si="0">SUM(D7:D24)</f>
        <v>3910000</v>
      </c>
      <c r="E25" s="39" t="s">
        <v>44</v>
      </c>
      <c r="F25" s="40">
        <f t="shared" si="0"/>
        <v>3910000</v>
      </c>
      <c r="G25" s="39" t="s">
        <v>44</v>
      </c>
      <c r="H25" s="40">
        <f t="shared" si="0"/>
        <v>78200</v>
      </c>
      <c r="I25" s="40">
        <f t="shared" si="0"/>
        <v>0</v>
      </c>
      <c r="J25" s="40">
        <f t="shared" si="0"/>
        <v>650</v>
      </c>
      <c r="K25" s="39" t="s">
        <v>44</v>
      </c>
      <c r="L25" s="40">
        <f>SUM(L7:L24)</f>
        <v>0</v>
      </c>
      <c r="M25" s="39" t="s">
        <v>44</v>
      </c>
      <c r="N25" s="39" t="s">
        <v>44</v>
      </c>
      <c r="O25" s="40">
        <f>SUM(O7:O24)</f>
        <v>3831150</v>
      </c>
    </row>
    <row r="26" ht="30" customHeight="1" spans="1:15">
      <c r="A26" s="6" t="s">
        <v>45</v>
      </c>
      <c r="B26" s="6"/>
      <c r="C26" s="6" t="s">
        <v>46</v>
      </c>
      <c r="D26" s="6"/>
      <c r="E26" s="41">
        <f>E27+L26</f>
        <v>2410800</v>
      </c>
      <c r="F26" s="41"/>
      <c r="G26" s="41"/>
      <c r="H26" s="41"/>
      <c r="I26" s="6" t="s">
        <v>47</v>
      </c>
      <c r="J26" s="6"/>
      <c r="K26" s="6" t="s">
        <v>48</v>
      </c>
      <c r="L26" s="41">
        <f>O10</f>
        <v>1284246</v>
      </c>
      <c r="M26" s="41"/>
      <c r="N26" s="41"/>
      <c r="O26" s="41"/>
    </row>
    <row r="27" ht="30" customHeight="1" spans="1:15">
      <c r="A27" s="6"/>
      <c r="B27" s="6"/>
      <c r="C27" s="6" t="s">
        <v>49</v>
      </c>
      <c r="D27" s="6"/>
      <c r="E27" s="42">
        <f>O11</f>
        <v>1126554</v>
      </c>
      <c r="F27" s="42"/>
      <c r="G27" s="42"/>
      <c r="H27" s="42"/>
      <c r="I27" s="6"/>
      <c r="J27" s="6"/>
      <c r="K27" s="6" t="s">
        <v>50</v>
      </c>
      <c r="L27" s="70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壹佰贰拾捌万肆仟贰佰肆拾陆元整</v>
      </c>
      <c r="M27" s="70"/>
      <c r="N27" s="70"/>
      <c r="O27" s="70"/>
    </row>
    <row r="28" ht="50.1" customHeight="1" spans="1:15">
      <c r="A28" s="6" t="s">
        <v>51</v>
      </c>
      <c r="B28" s="6"/>
      <c r="C28" s="43" t="s">
        <v>62</v>
      </c>
      <c r="D28" s="44"/>
      <c r="E28" s="44"/>
      <c r="F28" s="44"/>
      <c r="G28" s="44"/>
      <c r="H28" s="71"/>
      <c r="I28" s="6" t="s">
        <v>52</v>
      </c>
      <c r="J28" s="6"/>
      <c r="K28" s="6" t="s">
        <v>53</v>
      </c>
      <c r="L28" s="6"/>
      <c r="M28" s="6"/>
      <c r="N28" s="6"/>
      <c r="O28" s="6"/>
    </row>
    <row r="29" ht="50.1" customHeight="1" spans="1:15">
      <c r="A29" s="6" t="s">
        <v>54</v>
      </c>
      <c r="B29" s="6"/>
      <c r="C29" s="45"/>
      <c r="D29" s="45"/>
      <c r="E29" s="45"/>
      <c r="F29" s="45"/>
      <c r="G29" s="45"/>
      <c r="H29" s="45"/>
      <c r="I29" s="6" t="s">
        <v>55</v>
      </c>
      <c r="J29" s="6"/>
      <c r="K29" s="45"/>
      <c r="L29" s="45"/>
      <c r="M29" s="45"/>
      <c r="N29" s="45"/>
      <c r="O29" s="45"/>
    </row>
    <row r="30" ht="50.1" customHeight="1" spans="1:15">
      <c r="A30" s="6" t="s">
        <v>56</v>
      </c>
      <c r="B30" s="6"/>
      <c r="C30" s="46"/>
      <c r="D30" s="46"/>
      <c r="E30" s="46"/>
      <c r="F30" s="46"/>
      <c r="G30" s="46"/>
      <c r="H30" s="46"/>
      <c r="I30" s="6" t="s">
        <v>57</v>
      </c>
      <c r="J30" s="6"/>
      <c r="K30" s="46"/>
      <c r="L30" s="46"/>
      <c r="M30" s="46"/>
      <c r="N30" s="46"/>
      <c r="O30" s="46"/>
    </row>
    <row r="31" ht="50.1" customHeight="1" spans="1:15">
      <c r="A31" s="6" t="s">
        <v>58</v>
      </c>
      <c r="B31" s="6"/>
      <c r="C31" s="46"/>
      <c r="D31" s="46"/>
      <c r="E31" s="46"/>
      <c r="F31" s="46"/>
      <c r="G31" s="46"/>
      <c r="H31" s="46"/>
      <c r="I31" s="6" t="s">
        <v>59</v>
      </c>
      <c r="J31" s="6"/>
      <c r="K31" s="46"/>
      <c r="L31" s="46"/>
      <c r="M31" s="46"/>
      <c r="N31" s="46"/>
      <c r="O31" s="46"/>
    </row>
    <row r="34" ht="13.5" spans="17:17">
      <c r="Q34"/>
    </row>
    <row r="37" ht="13.5" spans="2:2">
      <c r="B37"/>
    </row>
    <row r="38" ht="13.5" spans="2:2">
      <c r="B38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10:A11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39"/>
  <sheetViews>
    <sheetView workbookViewId="0">
      <selection activeCell="D38" sqref="D38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10.125" style="4" customWidth="1"/>
    <col min="5" max="5" width="6.625" style="3" customWidth="1"/>
    <col min="6" max="6" width="10.2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7.5" style="1" customWidth="1"/>
    <col min="12" max="12" width="8.625" style="1" customWidth="1"/>
    <col min="13" max="13" width="5.75" style="1" customWidth="1"/>
    <col min="14" max="14" width="6.75" style="1" customWidth="1"/>
    <col min="15" max="15" width="9.7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6" t="s">
        <v>1</v>
      </c>
    </row>
    <row r="2" ht="27.9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7" t="s">
        <v>4</v>
      </c>
      <c r="M2" s="48">
        <v>8918</v>
      </c>
      <c r="N2" s="49" t="s">
        <v>5</v>
      </c>
      <c r="O2" s="49" t="s">
        <v>6</v>
      </c>
      <c r="Q2" s="72" t="s">
        <v>6</v>
      </c>
      <c r="R2" s="73">
        <v>121</v>
      </c>
      <c r="S2" s="74">
        <v>8918</v>
      </c>
      <c r="T2" s="75" t="s">
        <v>3</v>
      </c>
      <c r="U2" s="76" t="s">
        <v>7</v>
      </c>
      <c r="V2" s="77">
        <v>17746215.69</v>
      </c>
      <c r="W2" s="78" t="s">
        <v>8</v>
      </c>
      <c r="X2" s="78" t="s">
        <v>9</v>
      </c>
      <c r="Y2" s="81" t="s">
        <v>10</v>
      </c>
      <c r="Z2" s="82" t="s">
        <v>11</v>
      </c>
      <c r="AA2" s="82" t="s">
        <v>12</v>
      </c>
      <c r="AB2" s="83"/>
      <c r="AC2" s="82"/>
      <c r="AD2" s="84" t="s">
        <v>13</v>
      </c>
      <c r="AE2" s="85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</row>
    <row r="3" ht="27.95" customHeight="1" spans="1:15">
      <c r="A3" s="6" t="s">
        <v>14</v>
      </c>
      <c r="B3" s="6"/>
      <c r="C3" s="11">
        <v>17746215.69</v>
      </c>
      <c r="D3" s="11"/>
      <c r="E3" s="11" t="s">
        <v>15</v>
      </c>
      <c r="F3" s="12" t="s">
        <v>7</v>
      </c>
      <c r="G3" s="12"/>
      <c r="H3" s="50" t="s">
        <v>16</v>
      </c>
      <c r="I3" s="43" t="s">
        <v>17</v>
      </c>
      <c r="J3" s="44"/>
      <c r="K3" s="44"/>
      <c r="L3" s="44"/>
      <c r="M3" s="51" t="s">
        <v>18</v>
      </c>
      <c r="N3" s="6" t="s">
        <v>19</v>
      </c>
      <c r="O3" s="52" t="s">
        <v>20</v>
      </c>
    </row>
    <row r="4" ht="27.95" customHeight="1" spans="1:15">
      <c r="A4" s="6" t="s">
        <v>21</v>
      </c>
      <c r="B4" s="6"/>
      <c r="C4" s="88"/>
      <c r="D4" s="88"/>
      <c r="E4" s="11" t="s">
        <v>22</v>
      </c>
      <c r="F4" s="12"/>
      <c r="G4" s="12"/>
      <c r="H4" s="53"/>
      <c r="I4" s="54"/>
      <c r="J4" s="55"/>
      <c r="K4" s="55"/>
      <c r="L4" s="55"/>
      <c r="M4" s="51" t="s">
        <v>23</v>
      </c>
      <c r="N4" s="11" t="s">
        <v>24</v>
      </c>
      <c r="O4" s="56" t="s">
        <v>12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11" t="s">
        <v>32</v>
      </c>
      <c r="O5" s="11"/>
    </row>
    <row r="6" ht="27.95" customHeight="1" spans="1:15">
      <c r="A6" s="6"/>
      <c r="B6" s="16" t="s">
        <v>33</v>
      </c>
      <c r="C6" s="6" t="s">
        <v>34</v>
      </c>
      <c r="D6" s="11" t="s">
        <v>35</v>
      </c>
      <c r="E6" s="16" t="s">
        <v>33</v>
      </c>
      <c r="F6" s="11" t="s">
        <v>35</v>
      </c>
      <c r="G6" s="6" t="s">
        <v>36</v>
      </c>
      <c r="H6" s="11" t="s">
        <v>35</v>
      </c>
      <c r="I6" s="49" t="s">
        <v>35</v>
      </c>
      <c r="J6" s="11" t="s">
        <v>35</v>
      </c>
      <c r="K6" s="6" t="s">
        <v>37</v>
      </c>
      <c r="L6" s="6" t="s">
        <v>35</v>
      </c>
      <c r="M6" s="6" t="s">
        <v>37</v>
      </c>
      <c r="N6" s="11" t="s">
        <v>38</v>
      </c>
      <c r="O6" s="11" t="s">
        <v>35</v>
      </c>
    </row>
    <row r="7" s="2" customFormat="1" ht="33.95" customHeight="1" spans="1:17">
      <c r="A7" s="17">
        <v>1</v>
      </c>
      <c r="B7" s="18">
        <v>43236</v>
      </c>
      <c r="C7" s="19" t="s">
        <v>39</v>
      </c>
      <c r="D7" s="20">
        <v>1450000</v>
      </c>
      <c r="E7" s="21">
        <v>43228</v>
      </c>
      <c r="F7" s="20">
        <v>1450000</v>
      </c>
      <c r="G7" s="22">
        <v>0.02</v>
      </c>
      <c r="H7" s="57">
        <f>ROUNDUP(D7*G7,0)</f>
        <v>29000</v>
      </c>
      <c r="I7" s="57">
        <v>0</v>
      </c>
      <c r="J7" s="58">
        <v>650</v>
      </c>
      <c r="K7" s="62" t="s">
        <v>40</v>
      </c>
      <c r="L7" s="60"/>
      <c r="M7" s="11"/>
      <c r="N7" s="59" t="s">
        <v>41</v>
      </c>
      <c r="O7" s="58">
        <f>D7-H7-I7-J7-L7-O8</f>
        <v>1420350</v>
      </c>
      <c r="Q7" s="79"/>
    </row>
    <row r="8" s="2" customFormat="1" ht="26.1" customHeight="1" spans="1:15">
      <c r="A8" s="17"/>
      <c r="B8" s="23"/>
      <c r="C8" s="19"/>
      <c r="D8" s="24"/>
      <c r="E8" s="21"/>
      <c r="F8" s="24"/>
      <c r="G8" s="25"/>
      <c r="H8" s="57"/>
      <c r="I8" s="57"/>
      <c r="J8" s="58"/>
      <c r="K8" s="61" t="s">
        <v>42</v>
      </c>
      <c r="L8" s="58"/>
      <c r="M8" s="11"/>
      <c r="N8" s="59"/>
      <c r="O8" s="57"/>
    </row>
    <row r="9" ht="20.1" customHeight="1" spans="1:15">
      <c r="A9" s="17"/>
      <c r="B9" s="26"/>
      <c r="C9" s="19"/>
      <c r="D9" s="24"/>
      <c r="E9" s="21"/>
      <c r="F9" s="24"/>
      <c r="G9" s="25"/>
      <c r="H9" s="57"/>
      <c r="I9" s="57"/>
      <c r="J9" s="58"/>
      <c r="K9" s="62"/>
      <c r="L9" s="58"/>
      <c r="M9" s="63"/>
      <c r="N9" s="59"/>
      <c r="O9" s="64"/>
    </row>
    <row r="10" ht="25.5" customHeight="1" spans="1:15">
      <c r="A10" s="27">
        <v>2</v>
      </c>
      <c r="B10" s="18">
        <v>43290</v>
      </c>
      <c r="C10" s="19" t="s">
        <v>39</v>
      </c>
      <c r="D10" s="20">
        <v>2460000</v>
      </c>
      <c r="E10" s="21">
        <v>43228</v>
      </c>
      <c r="F10" s="20">
        <v>2460000</v>
      </c>
      <c r="G10" s="22">
        <v>0.02</v>
      </c>
      <c r="H10" s="57">
        <f>ROUNDUP(D10*G10,0)</f>
        <v>49200</v>
      </c>
      <c r="I10" s="57">
        <v>0</v>
      </c>
      <c r="J10" s="58">
        <v>0</v>
      </c>
      <c r="K10" s="59"/>
      <c r="L10" s="60"/>
      <c r="M10" s="56"/>
      <c r="N10" s="59" t="s">
        <v>60</v>
      </c>
      <c r="O10" s="57">
        <f>D10-H10-I10-J10-O11</f>
        <v>1284246</v>
      </c>
    </row>
    <row r="11" ht="20.1" customHeight="1" spans="1:17">
      <c r="A11" s="28"/>
      <c r="B11" s="23"/>
      <c r="C11" s="19"/>
      <c r="D11" s="24"/>
      <c r="E11" s="21"/>
      <c r="F11" s="24"/>
      <c r="G11" s="25"/>
      <c r="H11" s="57"/>
      <c r="I11" s="57"/>
      <c r="J11" s="58"/>
      <c r="K11" s="61"/>
      <c r="L11" s="58"/>
      <c r="M11" s="11"/>
      <c r="N11" s="59" t="s">
        <v>61</v>
      </c>
      <c r="O11" s="20">
        <v>1126554</v>
      </c>
      <c r="Q11" s="80"/>
    </row>
    <row r="12" ht="20.1" customHeight="1" spans="1:15">
      <c r="A12" s="17"/>
      <c r="B12" s="26" t="s">
        <v>1</v>
      </c>
      <c r="C12" s="19"/>
      <c r="D12" s="24"/>
      <c r="E12" s="21"/>
      <c r="F12" s="24"/>
      <c r="G12" s="25"/>
      <c r="H12" s="57"/>
      <c r="I12" s="57"/>
      <c r="J12" s="58"/>
      <c r="K12" s="62"/>
      <c r="L12" s="58"/>
      <c r="M12" s="63"/>
      <c r="N12" s="59"/>
      <c r="O12" s="64"/>
    </row>
    <row r="13" ht="27" customHeight="1" spans="1:15">
      <c r="A13" s="33">
        <v>3</v>
      </c>
      <c r="B13" s="90">
        <v>43385</v>
      </c>
      <c r="C13" s="35" t="s">
        <v>39</v>
      </c>
      <c r="D13" s="91">
        <v>4020000</v>
      </c>
      <c r="E13" s="37">
        <v>43362</v>
      </c>
      <c r="F13" s="91">
        <v>4020000</v>
      </c>
      <c r="G13" s="92">
        <v>0.02</v>
      </c>
      <c r="H13" s="64">
        <f>ROUNDUP(D13*G13,0)</f>
        <v>80400</v>
      </c>
      <c r="I13" s="64">
        <v>41508</v>
      </c>
      <c r="J13" s="66">
        <v>0</v>
      </c>
      <c r="K13" s="62"/>
      <c r="L13" s="65">
        <v>40200</v>
      </c>
      <c r="M13" s="63" t="s">
        <v>63</v>
      </c>
      <c r="N13" s="62" t="s">
        <v>60</v>
      </c>
      <c r="O13" s="64">
        <f>D13-H13-I13-J13-L13-O14</f>
        <v>113898</v>
      </c>
    </row>
    <row r="14" ht="20.1" customHeight="1" spans="1:15">
      <c r="A14" s="17"/>
      <c r="B14" s="23"/>
      <c r="C14" s="19"/>
      <c r="D14" s="24"/>
      <c r="E14" s="21"/>
      <c r="F14" s="24"/>
      <c r="G14" s="25"/>
      <c r="H14" s="57"/>
      <c r="I14" s="57"/>
      <c r="J14" s="58"/>
      <c r="K14" s="59"/>
      <c r="L14" s="58"/>
      <c r="M14" s="59"/>
      <c r="N14" s="62" t="s">
        <v>64</v>
      </c>
      <c r="O14" s="66">
        <v>3743994</v>
      </c>
    </row>
    <row r="15" ht="20.1" customHeight="1" spans="1:15">
      <c r="A15" s="17"/>
      <c r="B15" s="23"/>
      <c r="C15" s="19"/>
      <c r="D15" s="24"/>
      <c r="E15" s="21"/>
      <c r="F15" s="24"/>
      <c r="G15" s="25"/>
      <c r="H15" s="57"/>
      <c r="I15" s="57"/>
      <c r="J15" s="58"/>
      <c r="K15" s="59"/>
      <c r="L15" s="58"/>
      <c r="M15" s="59"/>
      <c r="N15" s="59"/>
      <c r="O15" s="57"/>
    </row>
    <row r="16" ht="20.1" customHeight="1" spans="1:15">
      <c r="A16" s="17"/>
      <c r="B16" s="23"/>
      <c r="C16" s="19"/>
      <c r="D16" s="24"/>
      <c r="E16" s="21"/>
      <c r="F16" s="24"/>
      <c r="G16" s="25"/>
      <c r="H16" s="57"/>
      <c r="I16" s="57"/>
      <c r="J16" s="58"/>
      <c r="K16" s="59"/>
      <c r="L16" s="58"/>
      <c r="M16" s="59"/>
      <c r="N16" s="59"/>
      <c r="O16" s="57"/>
    </row>
    <row r="17" ht="20.1" customHeight="1" spans="1:15">
      <c r="A17" s="17"/>
      <c r="B17" s="23"/>
      <c r="C17" s="19"/>
      <c r="D17" s="24"/>
      <c r="E17" s="21"/>
      <c r="F17" s="24"/>
      <c r="G17" s="25"/>
      <c r="H17" s="57"/>
      <c r="I17" s="57"/>
      <c r="J17" s="58"/>
      <c r="K17" s="59"/>
      <c r="L17" s="58"/>
      <c r="M17" s="59"/>
      <c r="N17" s="59"/>
      <c r="O17" s="57"/>
    </row>
    <row r="18" ht="20.1" customHeight="1" spans="1:15">
      <c r="A18" s="17"/>
      <c r="B18" s="23"/>
      <c r="C18" s="19"/>
      <c r="D18" s="24"/>
      <c r="E18" s="21"/>
      <c r="F18" s="24"/>
      <c r="G18" s="25"/>
      <c r="H18" s="57"/>
      <c r="I18" s="57"/>
      <c r="J18" s="58"/>
      <c r="K18" s="59"/>
      <c r="L18" s="58"/>
      <c r="M18" s="59"/>
      <c r="N18" s="59"/>
      <c r="O18" s="57"/>
    </row>
    <row r="19" ht="20.1" customHeight="1" spans="1:15">
      <c r="A19" s="17"/>
      <c r="B19" s="23"/>
      <c r="C19" s="19"/>
      <c r="D19" s="24"/>
      <c r="E19" s="21"/>
      <c r="F19" s="24"/>
      <c r="G19" s="25"/>
      <c r="H19" s="57"/>
      <c r="I19" s="57"/>
      <c r="J19" s="58"/>
      <c r="K19" s="59"/>
      <c r="L19" s="58"/>
      <c r="M19" s="59"/>
      <c r="N19" s="59"/>
      <c r="O19" s="57"/>
    </row>
    <row r="20" ht="20.1" customHeight="1" spans="1:15">
      <c r="A20" s="17"/>
      <c r="B20" s="23"/>
      <c r="C20" s="19"/>
      <c r="D20" s="24"/>
      <c r="E20" s="21"/>
      <c r="F20" s="24"/>
      <c r="G20" s="25"/>
      <c r="H20" s="57"/>
      <c r="I20" s="57"/>
      <c r="J20" s="58"/>
      <c r="K20" s="59"/>
      <c r="L20" s="58"/>
      <c r="M20" s="59"/>
      <c r="N20" s="59"/>
      <c r="O20" s="57"/>
    </row>
    <row r="21" ht="20.1" customHeight="1" spans="1:15">
      <c r="A21" s="17"/>
      <c r="B21" s="23"/>
      <c r="C21" s="19"/>
      <c r="D21" s="24"/>
      <c r="E21" s="21"/>
      <c r="F21" s="24"/>
      <c r="G21" s="25"/>
      <c r="H21" s="57"/>
      <c r="I21" s="57"/>
      <c r="J21" s="58"/>
      <c r="K21" s="59"/>
      <c r="L21" s="58"/>
      <c r="M21" s="59"/>
      <c r="N21" s="59"/>
      <c r="O21" s="57"/>
    </row>
    <row r="22" ht="20.1" customHeight="1" spans="1:15">
      <c r="A22" s="17"/>
      <c r="B22" s="23"/>
      <c r="C22" s="19"/>
      <c r="D22" s="24"/>
      <c r="E22" s="21"/>
      <c r="F22" s="24"/>
      <c r="G22" s="25"/>
      <c r="H22" s="57"/>
      <c r="I22" s="57"/>
      <c r="J22" s="58"/>
      <c r="K22" s="59"/>
      <c r="L22" s="58"/>
      <c r="M22" s="59"/>
      <c r="N22" s="59"/>
      <c r="O22" s="57"/>
    </row>
    <row r="23" ht="20.1" customHeight="1" spans="1:15">
      <c r="A23" s="17"/>
      <c r="B23" s="23"/>
      <c r="C23" s="19"/>
      <c r="D23" s="24"/>
      <c r="E23" s="21"/>
      <c r="F23" s="24"/>
      <c r="G23" s="25"/>
      <c r="H23" s="57"/>
      <c r="I23" s="57"/>
      <c r="J23" s="58"/>
      <c r="K23" s="59"/>
      <c r="L23" s="58"/>
      <c r="M23" s="59"/>
      <c r="N23" s="59"/>
      <c r="O23" s="57"/>
    </row>
    <row r="24" ht="20.1" customHeight="1" spans="1:15">
      <c r="A24" s="17"/>
      <c r="B24" s="23"/>
      <c r="C24" s="19"/>
      <c r="D24" s="24"/>
      <c r="E24" s="21"/>
      <c r="F24" s="24"/>
      <c r="G24" s="25"/>
      <c r="H24" s="57"/>
      <c r="I24" s="57"/>
      <c r="J24" s="58"/>
      <c r="K24" s="59"/>
      <c r="L24" s="58"/>
      <c r="M24" s="59"/>
      <c r="N24" s="59"/>
      <c r="O24" s="57"/>
    </row>
    <row r="25" ht="20.1" customHeight="1" spans="1:15">
      <c r="A25" s="17"/>
      <c r="B25" s="23"/>
      <c r="C25" s="19"/>
      <c r="D25" s="24"/>
      <c r="E25" s="21"/>
      <c r="F25" s="24"/>
      <c r="G25" s="25"/>
      <c r="H25" s="57"/>
      <c r="I25" s="57"/>
      <c r="J25" s="58"/>
      <c r="K25" s="59"/>
      <c r="L25" s="58"/>
      <c r="M25" s="59"/>
      <c r="N25" s="59"/>
      <c r="O25" s="57"/>
    </row>
    <row r="26" ht="30" customHeight="1" spans="1:15">
      <c r="A26" s="6" t="s">
        <v>43</v>
      </c>
      <c r="B26" s="6"/>
      <c r="C26" s="39" t="s">
        <v>44</v>
      </c>
      <c r="D26" s="40">
        <f>SUM(D7:D25)</f>
        <v>7930000</v>
      </c>
      <c r="E26" s="39" t="s">
        <v>44</v>
      </c>
      <c r="F26" s="40">
        <f>SUM(F7:F25)</f>
        <v>7930000</v>
      </c>
      <c r="G26" s="39" t="s">
        <v>44</v>
      </c>
      <c r="H26" s="40">
        <f>SUM(H7:H25)</f>
        <v>158600</v>
      </c>
      <c r="I26" s="40">
        <f>SUM(I7:I25)</f>
        <v>41508</v>
      </c>
      <c r="J26" s="40">
        <f>SUM(J7:J25)</f>
        <v>650</v>
      </c>
      <c r="K26" s="39" t="s">
        <v>44</v>
      </c>
      <c r="L26" s="40">
        <f>SUM(L7:L25)</f>
        <v>40200</v>
      </c>
      <c r="M26" s="39" t="s">
        <v>44</v>
      </c>
      <c r="N26" s="39" t="s">
        <v>44</v>
      </c>
      <c r="O26" s="40">
        <f>SUM(O7:O25)</f>
        <v>7689042</v>
      </c>
    </row>
    <row r="27" ht="30" customHeight="1" spans="1:15">
      <c r="A27" s="6" t="s">
        <v>45</v>
      </c>
      <c r="B27" s="6"/>
      <c r="C27" s="6" t="s">
        <v>46</v>
      </c>
      <c r="D27" s="6"/>
      <c r="E27" s="41">
        <f>E28+L27</f>
        <v>3857892</v>
      </c>
      <c r="F27" s="41"/>
      <c r="G27" s="41"/>
      <c r="H27" s="41"/>
      <c r="I27" s="6" t="s">
        <v>47</v>
      </c>
      <c r="J27" s="6"/>
      <c r="K27" s="6" t="s">
        <v>48</v>
      </c>
      <c r="L27" s="41">
        <f>O13</f>
        <v>113898</v>
      </c>
      <c r="M27" s="41"/>
      <c r="N27" s="41"/>
      <c r="O27" s="41"/>
    </row>
    <row r="28" ht="30" customHeight="1" spans="1:15">
      <c r="A28" s="6"/>
      <c r="B28" s="6"/>
      <c r="C28" s="6" t="s">
        <v>49</v>
      </c>
      <c r="D28" s="6"/>
      <c r="E28" s="42">
        <f>O14</f>
        <v>3743994</v>
      </c>
      <c r="F28" s="42"/>
      <c r="G28" s="42"/>
      <c r="H28" s="42"/>
      <c r="I28" s="6"/>
      <c r="J28" s="6"/>
      <c r="K28" s="6" t="s">
        <v>50</v>
      </c>
      <c r="L28" s="70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壹拾壹万叁仟捌佰玖拾捌元整</v>
      </c>
      <c r="M28" s="70"/>
      <c r="N28" s="70"/>
      <c r="O28" s="70"/>
    </row>
    <row r="29" ht="50.1" customHeight="1" spans="1:15">
      <c r="A29" s="6" t="s">
        <v>51</v>
      </c>
      <c r="B29" s="6"/>
      <c r="C29" s="43" t="s">
        <v>62</v>
      </c>
      <c r="D29" s="44"/>
      <c r="E29" s="44"/>
      <c r="F29" s="44"/>
      <c r="G29" s="44"/>
      <c r="H29" s="71"/>
      <c r="I29" s="6" t="s">
        <v>52</v>
      </c>
      <c r="J29" s="6"/>
      <c r="K29" s="6" t="s">
        <v>53</v>
      </c>
      <c r="L29" s="6"/>
      <c r="M29" s="6"/>
      <c r="N29" s="6"/>
      <c r="O29" s="6"/>
    </row>
    <row r="30" ht="50.1" customHeight="1" spans="1:15">
      <c r="A30" s="6" t="s">
        <v>54</v>
      </c>
      <c r="B30" s="6"/>
      <c r="C30" s="45"/>
      <c r="D30" s="45"/>
      <c r="E30" s="45"/>
      <c r="F30" s="45"/>
      <c r="G30" s="45"/>
      <c r="H30" s="45"/>
      <c r="I30" s="6" t="s">
        <v>55</v>
      </c>
      <c r="J30" s="6"/>
      <c r="K30" s="45"/>
      <c r="L30" s="45"/>
      <c r="M30" s="45"/>
      <c r="N30" s="45"/>
      <c r="O30" s="45"/>
    </row>
    <row r="31" ht="50.1" customHeight="1" spans="1:15">
      <c r="A31" s="6" t="s">
        <v>56</v>
      </c>
      <c r="B31" s="6"/>
      <c r="C31" s="46"/>
      <c r="D31" s="46"/>
      <c r="E31" s="46"/>
      <c r="F31" s="46"/>
      <c r="G31" s="46"/>
      <c r="H31" s="46"/>
      <c r="I31" s="6" t="s">
        <v>57</v>
      </c>
      <c r="J31" s="6"/>
      <c r="K31" s="46"/>
      <c r="L31" s="46"/>
      <c r="M31" s="46"/>
      <c r="N31" s="46"/>
      <c r="O31" s="46"/>
    </row>
    <row r="32" ht="50.1" customHeight="1" spans="1:15">
      <c r="A32" s="6" t="s">
        <v>58</v>
      </c>
      <c r="B32" s="6"/>
      <c r="C32" s="46"/>
      <c r="D32" s="46"/>
      <c r="E32" s="46"/>
      <c r="F32" s="46"/>
      <c r="G32" s="46"/>
      <c r="H32" s="46"/>
      <c r="I32" s="6" t="s">
        <v>59</v>
      </c>
      <c r="J32" s="6"/>
      <c r="K32" s="46"/>
      <c r="L32" s="46"/>
      <c r="M32" s="46"/>
      <c r="N32" s="46"/>
      <c r="O32" s="46"/>
    </row>
    <row r="35" ht="13.5" spans="17:17">
      <c r="Q35"/>
    </row>
    <row r="38" ht="13.5" spans="2:2">
      <c r="B38"/>
    </row>
    <row r="39" ht="13.5" spans="2:2">
      <c r="B39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A10:A11"/>
    <mergeCell ref="H3:H4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40"/>
  <sheetViews>
    <sheetView workbookViewId="0">
      <selection activeCell="Q32" sqref="Q32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10.125" style="4" customWidth="1"/>
    <col min="5" max="5" width="6.625" style="3" customWidth="1"/>
    <col min="6" max="6" width="10.2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7.5" style="1" customWidth="1"/>
    <col min="12" max="12" width="8.625" style="1" customWidth="1"/>
    <col min="13" max="13" width="5.75" style="1" customWidth="1"/>
    <col min="14" max="14" width="6.75" style="1" customWidth="1"/>
    <col min="15" max="15" width="9.7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6" t="s">
        <v>1</v>
      </c>
    </row>
    <row r="2" ht="27.9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7" t="s">
        <v>4</v>
      </c>
      <c r="M2" s="48">
        <v>8918</v>
      </c>
      <c r="N2" s="49" t="s">
        <v>5</v>
      </c>
      <c r="O2" s="49" t="s">
        <v>6</v>
      </c>
      <c r="Q2" s="72" t="s">
        <v>6</v>
      </c>
      <c r="R2" s="73">
        <v>121</v>
      </c>
      <c r="S2" s="74">
        <v>8918</v>
      </c>
      <c r="T2" s="75" t="s">
        <v>3</v>
      </c>
      <c r="U2" s="76" t="s">
        <v>7</v>
      </c>
      <c r="V2" s="77">
        <v>17746215.69</v>
      </c>
      <c r="W2" s="78" t="s">
        <v>8</v>
      </c>
      <c r="X2" s="78" t="s">
        <v>9</v>
      </c>
      <c r="Y2" s="81" t="s">
        <v>10</v>
      </c>
      <c r="Z2" s="82" t="s">
        <v>11</v>
      </c>
      <c r="AA2" s="82" t="s">
        <v>12</v>
      </c>
      <c r="AB2" s="83"/>
      <c r="AC2" s="82"/>
      <c r="AD2" s="84" t="s">
        <v>13</v>
      </c>
      <c r="AE2" s="85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</row>
    <row r="3" ht="27.95" customHeight="1" spans="1:15">
      <c r="A3" s="6" t="s">
        <v>14</v>
      </c>
      <c r="B3" s="6"/>
      <c r="C3" s="11">
        <v>17746215.69</v>
      </c>
      <c r="D3" s="11"/>
      <c r="E3" s="11" t="s">
        <v>15</v>
      </c>
      <c r="F3" s="12" t="s">
        <v>7</v>
      </c>
      <c r="G3" s="12"/>
      <c r="H3" s="50" t="s">
        <v>16</v>
      </c>
      <c r="I3" s="43" t="s">
        <v>17</v>
      </c>
      <c r="J3" s="44"/>
      <c r="K3" s="44"/>
      <c r="L3" s="44"/>
      <c r="M3" s="51" t="s">
        <v>18</v>
      </c>
      <c r="N3" s="6" t="s">
        <v>19</v>
      </c>
      <c r="O3" s="52" t="s">
        <v>20</v>
      </c>
    </row>
    <row r="4" ht="27.95" customHeight="1" spans="1:15">
      <c r="A4" s="6" t="s">
        <v>21</v>
      </c>
      <c r="B4" s="6"/>
      <c r="C4" s="88"/>
      <c r="D4" s="88"/>
      <c r="E4" s="11" t="s">
        <v>22</v>
      </c>
      <c r="F4" s="12"/>
      <c r="G4" s="12"/>
      <c r="H4" s="53"/>
      <c r="I4" s="54"/>
      <c r="J4" s="55"/>
      <c r="K4" s="55"/>
      <c r="L4" s="55"/>
      <c r="M4" s="51" t="s">
        <v>23</v>
      </c>
      <c r="N4" s="11" t="s">
        <v>24</v>
      </c>
      <c r="O4" s="56" t="s">
        <v>12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11" t="s">
        <v>32</v>
      </c>
      <c r="O5" s="11"/>
    </row>
    <row r="6" ht="27.95" customHeight="1" spans="1:15">
      <c r="A6" s="6"/>
      <c r="B6" s="16" t="s">
        <v>33</v>
      </c>
      <c r="C6" s="6" t="s">
        <v>34</v>
      </c>
      <c r="D6" s="11" t="s">
        <v>35</v>
      </c>
      <c r="E6" s="16" t="s">
        <v>33</v>
      </c>
      <c r="F6" s="11" t="s">
        <v>35</v>
      </c>
      <c r="G6" s="6" t="s">
        <v>36</v>
      </c>
      <c r="H6" s="11" t="s">
        <v>35</v>
      </c>
      <c r="I6" s="49" t="s">
        <v>35</v>
      </c>
      <c r="J6" s="11" t="s">
        <v>35</v>
      </c>
      <c r="K6" s="6" t="s">
        <v>37</v>
      </c>
      <c r="L6" s="6" t="s">
        <v>35</v>
      </c>
      <c r="M6" s="6" t="s">
        <v>37</v>
      </c>
      <c r="N6" s="11" t="s">
        <v>38</v>
      </c>
      <c r="O6" s="11" t="s">
        <v>35</v>
      </c>
    </row>
    <row r="7" s="2" customFormat="1" ht="33.95" customHeight="1" spans="1:17">
      <c r="A7" s="17">
        <v>1</v>
      </c>
      <c r="B7" s="18">
        <v>43236</v>
      </c>
      <c r="C7" s="19" t="s">
        <v>39</v>
      </c>
      <c r="D7" s="20">
        <v>1450000</v>
      </c>
      <c r="E7" s="21">
        <v>43228</v>
      </c>
      <c r="F7" s="20">
        <v>1450000</v>
      </c>
      <c r="G7" s="22">
        <v>0.02</v>
      </c>
      <c r="H7" s="57">
        <f>ROUNDUP(D7*G7,0)</f>
        <v>29000</v>
      </c>
      <c r="I7" s="57">
        <v>0</v>
      </c>
      <c r="J7" s="58">
        <v>650</v>
      </c>
      <c r="K7" s="62" t="s">
        <v>40</v>
      </c>
      <c r="L7" s="60"/>
      <c r="M7" s="11"/>
      <c r="N7" s="59" t="s">
        <v>41</v>
      </c>
      <c r="O7" s="58">
        <f>D7-H7-I7-J7-L7-O8</f>
        <v>1420350</v>
      </c>
      <c r="Q7" s="79"/>
    </row>
    <row r="8" s="2" customFormat="1" ht="26.1" customHeight="1" spans="1:15">
      <c r="A8" s="17"/>
      <c r="B8" s="23"/>
      <c r="C8" s="19"/>
      <c r="D8" s="24"/>
      <c r="E8" s="21"/>
      <c r="F8" s="24"/>
      <c r="G8" s="25"/>
      <c r="H8" s="57"/>
      <c r="I8" s="57"/>
      <c r="J8" s="58"/>
      <c r="K8" s="61" t="s">
        <v>42</v>
      </c>
      <c r="L8" s="58"/>
      <c r="M8" s="11"/>
      <c r="N8" s="59"/>
      <c r="O8" s="57"/>
    </row>
    <row r="9" ht="20.1" customHeight="1" spans="1:15">
      <c r="A9" s="17"/>
      <c r="B9" s="26"/>
      <c r="C9" s="19"/>
      <c r="D9" s="24"/>
      <c r="E9" s="21"/>
      <c r="F9" s="24"/>
      <c r="G9" s="25"/>
      <c r="H9" s="57"/>
      <c r="I9" s="57"/>
      <c r="J9" s="58"/>
      <c r="K9" s="62"/>
      <c r="L9" s="58"/>
      <c r="M9" s="63"/>
      <c r="N9" s="59"/>
      <c r="O9" s="64"/>
    </row>
    <row r="10" ht="25.5" customHeight="1" spans="1:15">
      <c r="A10" s="27">
        <v>2</v>
      </c>
      <c r="B10" s="18">
        <v>43290</v>
      </c>
      <c r="C10" s="19" t="s">
        <v>39</v>
      </c>
      <c r="D10" s="20">
        <v>2460000</v>
      </c>
      <c r="E10" s="21">
        <v>43228</v>
      </c>
      <c r="F10" s="20">
        <v>2460000</v>
      </c>
      <c r="G10" s="22">
        <v>0.02</v>
      </c>
      <c r="H10" s="57">
        <f>ROUNDUP(D10*G10,0)</f>
        <v>49200</v>
      </c>
      <c r="I10" s="57">
        <v>0</v>
      </c>
      <c r="J10" s="58">
        <v>0</v>
      </c>
      <c r="K10" s="59"/>
      <c r="L10" s="60"/>
      <c r="M10" s="56"/>
      <c r="N10" s="59" t="s">
        <v>60</v>
      </c>
      <c r="O10" s="57">
        <f>D10-H10-I10-J10-O11</f>
        <v>1284246</v>
      </c>
    </row>
    <row r="11" ht="20.1" customHeight="1" spans="1:17">
      <c r="A11" s="28"/>
      <c r="B11" s="23"/>
      <c r="C11" s="19"/>
      <c r="D11" s="24"/>
      <c r="E11" s="21"/>
      <c r="F11" s="24"/>
      <c r="G11" s="25"/>
      <c r="H11" s="57"/>
      <c r="I11" s="57"/>
      <c r="J11" s="58"/>
      <c r="K11" s="61"/>
      <c r="L11" s="58"/>
      <c r="M11" s="11"/>
      <c r="N11" s="59" t="s">
        <v>61</v>
      </c>
      <c r="O11" s="20">
        <v>1126554</v>
      </c>
      <c r="Q11" s="80"/>
    </row>
    <row r="12" ht="20.1" customHeight="1" spans="1:15">
      <c r="A12" s="17"/>
      <c r="B12" s="26"/>
      <c r="C12" s="19"/>
      <c r="D12" s="24"/>
      <c r="E12" s="21"/>
      <c r="F12" s="24"/>
      <c r="G12" s="25"/>
      <c r="H12" s="57"/>
      <c r="I12" s="57"/>
      <c r="J12" s="58"/>
      <c r="K12" s="62"/>
      <c r="L12" s="58"/>
      <c r="M12" s="63"/>
      <c r="N12" s="59"/>
      <c r="O12" s="64"/>
    </row>
    <row r="13" ht="27" customHeight="1" spans="1:15">
      <c r="A13" s="17">
        <v>3</v>
      </c>
      <c r="B13" s="18">
        <v>43385</v>
      </c>
      <c r="C13" s="19" t="s">
        <v>39</v>
      </c>
      <c r="D13" s="20">
        <v>4020000</v>
      </c>
      <c r="E13" s="21">
        <v>43362</v>
      </c>
      <c r="F13" s="20">
        <v>4020000</v>
      </c>
      <c r="G13" s="22">
        <v>0.02</v>
      </c>
      <c r="H13" s="57">
        <f>ROUNDUP(D13*G13,0)</f>
        <v>80400</v>
      </c>
      <c r="I13" s="57">
        <v>41508</v>
      </c>
      <c r="J13" s="58">
        <v>0</v>
      </c>
      <c r="K13" s="62"/>
      <c r="L13" s="65">
        <v>40200</v>
      </c>
      <c r="M13" s="63" t="s">
        <v>63</v>
      </c>
      <c r="N13" s="59" t="s">
        <v>60</v>
      </c>
      <c r="O13" s="57">
        <f>D13-H13-I13-J13-L13-O14</f>
        <v>113898</v>
      </c>
    </row>
    <row r="14" ht="20.1" customHeight="1" spans="1:15">
      <c r="A14" s="17"/>
      <c r="B14" s="23"/>
      <c r="C14" s="19"/>
      <c r="D14" s="24"/>
      <c r="E14" s="21"/>
      <c r="F14" s="24"/>
      <c r="G14" s="25"/>
      <c r="H14" s="57"/>
      <c r="I14" s="57"/>
      <c r="J14" s="58"/>
      <c r="K14" s="59"/>
      <c r="L14" s="58"/>
      <c r="M14" s="59"/>
      <c r="N14" s="59" t="s">
        <v>64</v>
      </c>
      <c r="O14" s="58">
        <v>3743994</v>
      </c>
    </row>
    <row r="15" ht="20.1" customHeight="1" spans="1:15">
      <c r="A15" s="17"/>
      <c r="B15" s="23"/>
      <c r="C15" s="19"/>
      <c r="D15" s="24"/>
      <c r="E15" s="21"/>
      <c r="F15" s="24"/>
      <c r="G15" s="25"/>
      <c r="H15" s="57"/>
      <c r="I15" s="57"/>
      <c r="J15" s="58"/>
      <c r="K15" s="59"/>
      <c r="L15" s="58"/>
      <c r="M15" s="59"/>
      <c r="N15" s="62"/>
      <c r="O15" s="66"/>
    </row>
    <row r="16" s="2" customFormat="1" ht="26" customHeight="1" spans="1:15">
      <c r="A16" s="33">
        <v>4</v>
      </c>
      <c r="B16" s="93" t="s">
        <v>65</v>
      </c>
      <c r="C16" s="26"/>
      <c r="D16" s="35"/>
      <c r="E16" s="36"/>
      <c r="F16" s="36"/>
      <c r="G16" s="38"/>
      <c r="H16" s="64"/>
      <c r="I16" s="64">
        <v>-41508</v>
      </c>
      <c r="J16" s="66"/>
      <c r="K16" s="62"/>
      <c r="L16" s="66"/>
      <c r="M16" s="62"/>
      <c r="N16" s="62" t="s">
        <v>60</v>
      </c>
      <c r="O16" s="66">
        <f>D16-I16</f>
        <v>41508</v>
      </c>
    </row>
    <row r="17" ht="20.1" customHeight="1" spans="1:15">
      <c r="A17" s="17"/>
      <c r="B17" s="23"/>
      <c r="C17" s="19"/>
      <c r="D17" s="24"/>
      <c r="E17" s="21"/>
      <c r="F17" s="24"/>
      <c r="G17" s="25"/>
      <c r="H17" s="57"/>
      <c r="I17" s="57"/>
      <c r="J17" s="58"/>
      <c r="K17" s="59"/>
      <c r="L17" s="58"/>
      <c r="M17" s="59"/>
      <c r="N17" s="59"/>
      <c r="O17" s="57"/>
    </row>
    <row r="18" ht="20.1" customHeight="1" spans="1:15">
      <c r="A18" s="17"/>
      <c r="B18" s="23"/>
      <c r="C18" s="19"/>
      <c r="D18" s="24"/>
      <c r="E18" s="21"/>
      <c r="F18" s="24"/>
      <c r="G18" s="25"/>
      <c r="H18" s="57"/>
      <c r="I18" s="57"/>
      <c r="J18" s="58"/>
      <c r="K18" s="59"/>
      <c r="L18" s="58"/>
      <c r="M18" s="59"/>
      <c r="N18" s="59"/>
      <c r="O18" s="57"/>
    </row>
    <row r="19" ht="20.1" customHeight="1" spans="1:15">
      <c r="A19" s="17"/>
      <c r="B19" s="23"/>
      <c r="C19" s="19"/>
      <c r="D19" s="24"/>
      <c r="E19" s="21"/>
      <c r="F19" s="24"/>
      <c r="G19" s="25"/>
      <c r="H19" s="57"/>
      <c r="I19" s="57"/>
      <c r="J19" s="58"/>
      <c r="K19" s="59"/>
      <c r="L19" s="58"/>
      <c r="M19" s="59"/>
      <c r="N19" s="59"/>
      <c r="O19" s="57"/>
    </row>
    <row r="20" ht="20.1" customHeight="1" spans="1:15">
      <c r="A20" s="17"/>
      <c r="B20" s="23"/>
      <c r="C20" s="19"/>
      <c r="D20" s="24"/>
      <c r="E20" s="21"/>
      <c r="F20" s="24"/>
      <c r="G20" s="25"/>
      <c r="H20" s="57"/>
      <c r="I20" s="57"/>
      <c r="J20" s="58"/>
      <c r="K20" s="59"/>
      <c r="L20" s="58"/>
      <c r="M20" s="59"/>
      <c r="N20" s="59"/>
      <c r="O20" s="57"/>
    </row>
    <row r="21" ht="20.1" customHeight="1" spans="1:15">
      <c r="A21" s="17"/>
      <c r="B21" s="23"/>
      <c r="C21" s="19"/>
      <c r="D21" s="24"/>
      <c r="E21" s="21"/>
      <c r="F21" s="24"/>
      <c r="G21" s="25"/>
      <c r="H21" s="57"/>
      <c r="I21" s="57"/>
      <c r="J21" s="58"/>
      <c r="K21" s="59"/>
      <c r="L21" s="58"/>
      <c r="M21" s="59"/>
      <c r="N21" s="59"/>
      <c r="O21" s="57"/>
    </row>
    <row r="22" ht="20.1" customHeight="1" spans="1:15">
      <c r="A22" s="17"/>
      <c r="B22" s="23"/>
      <c r="C22" s="19"/>
      <c r="D22" s="24"/>
      <c r="E22" s="21"/>
      <c r="F22" s="24"/>
      <c r="G22" s="25"/>
      <c r="H22" s="57"/>
      <c r="I22" s="57"/>
      <c r="J22" s="58"/>
      <c r="K22" s="59"/>
      <c r="L22" s="58"/>
      <c r="M22" s="59"/>
      <c r="N22" s="59"/>
      <c r="O22" s="57"/>
    </row>
    <row r="23" ht="20.1" customHeight="1" spans="1:15">
      <c r="A23" s="17"/>
      <c r="B23" s="23"/>
      <c r="C23" s="19"/>
      <c r="D23" s="24"/>
      <c r="E23" s="21"/>
      <c r="F23" s="24"/>
      <c r="G23" s="25"/>
      <c r="H23" s="57"/>
      <c r="I23" s="57"/>
      <c r="J23" s="58"/>
      <c r="K23" s="59"/>
      <c r="L23" s="58"/>
      <c r="M23" s="59"/>
      <c r="N23" s="59"/>
      <c r="O23" s="57"/>
    </row>
    <row r="24" ht="20.1" customHeight="1" spans="1:15">
      <c r="A24" s="17"/>
      <c r="B24" s="23"/>
      <c r="C24" s="19"/>
      <c r="D24" s="24"/>
      <c r="E24" s="21"/>
      <c r="F24" s="24"/>
      <c r="G24" s="25"/>
      <c r="H24" s="57"/>
      <c r="I24" s="57"/>
      <c r="J24" s="58"/>
      <c r="K24" s="59"/>
      <c r="L24" s="58"/>
      <c r="M24" s="59"/>
      <c r="N24" s="59"/>
      <c r="O24" s="57"/>
    </row>
    <row r="25" ht="20.1" customHeight="1" spans="1:15">
      <c r="A25" s="17"/>
      <c r="B25" s="23"/>
      <c r="C25" s="19"/>
      <c r="D25" s="24"/>
      <c r="E25" s="21"/>
      <c r="F25" s="24"/>
      <c r="G25" s="25"/>
      <c r="H25" s="57"/>
      <c r="I25" s="57"/>
      <c r="J25" s="58"/>
      <c r="K25" s="59"/>
      <c r="L25" s="58"/>
      <c r="M25" s="59"/>
      <c r="N25" s="59"/>
      <c r="O25" s="57"/>
    </row>
    <row r="26" ht="20.1" customHeight="1" spans="1:15">
      <c r="A26" s="17"/>
      <c r="B26" s="23"/>
      <c r="C26" s="19"/>
      <c r="D26" s="24"/>
      <c r="E26" s="21"/>
      <c r="F26" s="24"/>
      <c r="G26" s="25"/>
      <c r="H26" s="57"/>
      <c r="I26" s="57"/>
      <c r="J26" s="58"/>
      <c r="K26" s="59"/>
      <c r="L26" s="58"/>
      <c r="M26" s="59"/>
      <c r="N26" s="59"/>
      <c r="O26" s="57"/>
    </row>
    <row r="27" ht="30" customHeight="1" spans="1:15">
      <c r="A27" s="6" t="s">
        <v>43</v>
      </c>
      <c r="B27" s="6"/>
      <c r="C27" s="39" t="s">
        <v>44</v>
      </c>
      <c r="D27" s="40">
        <f>SUM(D7:D26)</f>
        <v>7930000</v>
      </c>
      <c r="E27" s="39" t="s">
        <v>44</v>
      </c>
      <c r="F27" s="40">
        <f>SUM(F7:F26)</f>
        <v>7930000</v>
      </c>
      <c r="G27" s="39" t="s">
        <v>44</v>
      </c>
      <c r="H27" s="40">
        <f>SUM(H7:H26)</f>
        <v>158600</v>
      </c>
      <c r="I27" s="40">
        <f>SUM(I7:I26)</f>
        <v>0</v>
      </c>
      <c r="J27" s="40">
        <f>SUM(J7:J26)</f>
        <v>650</v>
      </c>
      <c r="K27" s="39" t="s">
        <v>44</v>
      </c>
      <c r="L27" s="40">
        <f>SUM(L7:L26)</f>
        <v>40200</v>
      </c>
      <c r="M27" s="39" t="s">
        <v>44</v>
      </c>
      <c r="N27" s="39" t="s">
        <v>44</v>
      </c>
      <c r="O27" s="40">
        <f>SUM(O7:O26)</f>
        <v>7730550</v>
      </c>
    </row>
    <row r="28" ht="30" customHeight="1" spans="1:15">
      <c r="A28" s="6" t="s">
        <v>45</v>
      </c>
      <c r="B28" s="6"/>
      <c r="C28" s="6" t="s">
        <v>46</v>
      </c>
      <c r="D28" s="6"/>
      <c r="E28" s="41">
        <f>E29+L28</f>
        <v>41508</v>
      </c>
      <c r="F28" s="41"/>
      <c r="G28" s="41"/>
      <c r="H28" s="41"/>
      <c r="I28" s="6" t="s">
        <v>47</v>
      </c>
      <c r="J28" s="6"/>
      <c r="K28" s="6" t="s">
        <v>48</v>
      </c>
      <c r="L28" s="41">
        <f>O16</f>
        <v>41508</v>
      </c>
      <c r="M28" s="41"/>
      <c r="N28" s="41"/>
      <c r="O28" s="41"/>
    </row>
    <row r="29" ht="30" customHeight="1" spans="1:15">
      <c r="A29" s="6"/>
      <c r="B29" s="6"/>
      <c r="C29" s="6" t="s">
        <v>49</v>
      </c>
      <c r="D29" s="6"/>
      <c r="E29" s="42">
        <v>0</v>
      </c>
      <c r="F29" s="42"/>
      <c r="G29" s="42"/>
      <c r="H29" s="42"/>
      <c r="I29" s="6"/>
      <c r="J29" s="6"/>
      <c r="K29" s="6" t="s">
        <v>50</v>
      </c>
      <c r="L29" s="70" t="str">
        <f>SUBSTITUTE(SUBSTITUTE(TEXT(INT(L28),"[DBNum2][$-804]G/通用格式元"&amp;IF(INT(L28)=L28,"整",""))&amp;TEXT(MID(L28,FIND(".",L28&amp;".0")+1,1),"[DBNum2][$-804]G/通用格式角")&amp;TEXT(MID(L28,FIND(".",L28&amp;".0")+2,1),"[DBNum2][$-804]G/通用格式分"),"零角","零"),"零分","")</f>
        <v>肆万壹仟伍佰零捌元整</v>
      </c>
      <c r="M29" s="70"/>
      <c r="N29" s="70"/>
      <c r="O29" s="70"/>
    </row>
    <row r="30" ht="50.1" customHeight="1" spans="1:15">
      <c r="A30" s="6" t="s">
        <v>51</v>
      </c>
      <c r="B30" s="6"/>
      <c r="C30" s="43" t="s">
        <v>62</v>
      </c>
      <c r="D30" s="44"/>
      <c r="E30" s="44"/>
      <c r="F30" s="44"/>
      <c r="G30" s="44"/>
      <c r="H30" s="71"/>
      <c r="I30" s="6" t="s">
        <v>52</v>
      </c>
      <c r="J30" s="6"/>
      <c r="K30" s="6" t="s">
        <v>53</v>
      </c>
      <c r="L30" s="6"/>
      <c r="M30" s="6"/>
      <c r="N30" s="6"/>
      <c r="O30" s="6"/>
    </row>
    <row r="31" ht="50.1" customHeight="1" spans="1:15">
      <c r="A31" s="6" t="s">
        <v>54</v>
      </c>
      <c r="B31" s="6"/>
      <c r="C31" s="45"/>
      <c r="D31" s="45"/>
      <c r="E31" s="45"/>
      <c r="F31" s="45"/>
      <c r="G31" s="45"/>
      <c r="H31" s="45"/>
      <c r="I31" s="6" t="s">
        <v>55</v>
      </c>
      <c r="J31" s="6"/>
      <c r="K31" s="45"/>
      <c r="L31" s="45"/>
      <c r="M31" s="45"/>
      <c r="N31" s="45"/>
      <c r="O31" s="45"/>
    </row>
    <row r="32" ht="50.1" customHeight="1" spans="1:15">
      <c r="A32" s="6" t="s">
        <v>56</v>
      </c>
      <c r="B32" s="6"/>
      <c r="C32" s="46"/>
      <c r="D32" s="46"/>
      <c r="E32" s="46"/>
      <c r="F32" s="46"/>
      <c r="G32" s="46"/>
      <c r="H32" s="46"/>
      <c r="I32" s="6" t="s">
        <v>57</v>
      </c>
      <c r="J32" s="6"/>
      <c r="K32" s="46"/>
      <c r="L32" s="46"/>
      <c r="M32" s="46"/>
      <c r="N32" s="46"/>
      <c r="O32" s="46"/>
    </row>
    <row r="33" ht="50.1" customHeight="1" spans="1:15">
      <c r="A33" s="6" t="s">
        <v>58</v>
      </c>
      <c r="B33" s="6"/>
      <c r="C33" s="46"/>
      <c r="D33" s="46"/>
      <c r="E33" s="46"/>
      <c r="F33" s="46"/>
      <c r="G33" s="46"/>
      <c r="H33" s="46"/>
      <c r="I33" s="6" t="s">
        <v>59</v>
      </c>
      <c r="J33" s="6"/>
      <c r="K33" s="46"/>
      <c r="L33" s="46"/>
      <c r="M33" s="46"/>
      <c r="N33" s="46"/>
      <c r="O33" s="46"/>
    </row>
    <row r="36" ht="13.5" spans="17:17">
      <c r="Q36"/>
    </row>
    <row r="39" ht="13.5" spans="2:2">
      <c r="B39"/>
    </row>
    <row r="40" ht="13.5" spans="2:2">
      <c r="B40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7:B27"/>
    <mergeCell ref="C28:D28"/>
    <mergeCell ref="E28:H28"/>
    <mergeCell ref="L28:O28"/>
    <mergeCell ref="C29:D29"/>
    <mergeCell ref="E29:H29"/>
    <mergeCell ref="L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5:A6"/>
    <mergeCell ref="A10:A11"/>
    <mergeCell ref="H3:H4"/>
    <mergeCell ref="A28:B29"/>
    <mergeCell ref="I28:J29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40"/>
  <sheetViews>
    <sheetView topLeftCell="A7" workbookViewId="0">
      <selection activeCell="I21" sqref="I21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10.125" style="4" customWidth="1"/>
    <col min="5" max="5" width="6.625" style="3" customWidth="1"/>
    <col min="6" max="6" width="10.2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7.5" style="1" customWidth="1"/>
    <col min="12" max="12" width="8.625" style="1" customWidth="1"/>
    <col min="13" max="13" width="5.75" style="1" customWidth="1"/>
    <col min="14" max="14" width="6.75" style="1" customWidth="1"/>
    <col min="15" max="15" width="9.7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6" t="s">
        <v>1</v>
      </c>
    </row>
    <row r="2" ht="27.9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7" t="s">
        <v>4</v>
      </c>
      <c r="M2" s="48">
        <v>8918</v>
      </c>
      <c r="N2" s="49" t="s">
        <v>5</v>
      </c>
      <c r="O2" s="49" t="s">
        <v>6</v>
      </c>
      <c r="Q2" s="72" t="s">
        <v>6</v>
      </c>
      <c r="R2" s="73">
        <v>121</v>
      </c>
      <c r="S2" s="74">
        <v>8918</v>
      </c>
      <c r="T2" s="75" t="s">
        <v>3</v>
      </c>
      <c r="U2" s="76" t="s">
        <v>7</v>
      </c>
      <c r="V2" s="77">
        <v>17746215.69</v>
      </c>
      <c r="W2" s="78" t="s">
        <v>8</v>
      </c>
      <c r="X2" s="78" t="s">
        <v>9</v>
      </c>
      <c r="Y2" s="81" t="s">
        <v>10</v>
      </c>
      <c r="Z2" s="82" t="s">
        <v>11</v>
      </c>
      <c r="AA2" s="82" t="s">
        <v>12</v>
      </c>
      <c r="AB2" s="83"/>
      <c r="AC2" s="82"/>
      <c r="AD2" s="84" t="s">
        <v>13</v>
      </c>
      <c r="AE2" s="85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</row>
    <row r="3" ht="27.95" customHeight="1" spans="1:15">
      <c r="A3" s="6" t="s">
        <v>14</v>
      </c>
      <c r="B3" s="6"/>
      <c r="C3" s="11">
        <v>17746215.69</v>
      </c>
      <c r="D3" s="11"/>
      <c r="E3" s="11" t="s">
        <v>15</v>
      </c>
      <c r="F3" s="12" t="s">
        <v>7</v>
      </c>
      <c r="G3" s="12"/>
      <c r="H3" s="50" t="s">
        <v>16</v>
      </c>
      <c r="I3" s="43" t="s">
        <v>17</v>
      </c>
      <c r="J3" s="44"/>
      <c r="K3" s="44"/>
      <c r="L3" s="44"/>
      <c r="M3" s="51" t="s">
        <v>18</v>
      </c>
      <c r="N3" s="6" t="s">
        <v>19</v>
      </c>
      <c r="O3" s="52" t="s">
        <v>20</v>
      </c>
    </row>
    <row r="4" ht="27.95" customHeight="1" spans="1:15">
      <c r="A4" s="6" t="s">
        <v>21</v>
      </c>
      <c r="B4" s="6"/>
      <c r="C4" s="88"/>
      <c r="D4" s="88"/>
      <c r="E4" s="11" t="s">
        <v>22</v>
      </c>
      <c r="F4" s="12"/>
      <c r="G4" s="12"/>
      <c r="H4" s="53"/>
      <c r="I4" s="54"/>
      <c r="J4" s="55"/>
      <c r="K4" s="55"/>
      <c r="L4" s="55"/>
      <c r="M4" s="51" t="s">
        <v>23</v>
      </c>
      <c r="N4" s="11" t="s">
        <v>24</v>
      </c>
      <c r="O4" s="56" t="s">
        <v>12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11" t="s">
        <v>32</v>
      </c>
      <c r="O5" s="11"/>
    </row>
    <row r="6" ht="27.95" customHeight="1" spans="1:15">
      <c r="A6" s="6"/>
      <c r="B6" s="16" t="s">
        <v>33</v>
      </c>
      <c r="C6" s="6" t="s">
        <v>34</v>
      </c>
      <c r="D6" s="11" t="s">
        <v>35</v>
      </c>
      <c r="E6" s="16" t="s">
        <v>33</v>
      </c>
      <c r="F6" s="11" t="s">
        <v>35</v>
      </c>
      <c r="G6" s="6" t="s">
        <v>36</v>
      </c>
      <c r="H6" s="11" t="s">
        <v>35</v>
      </c>
      <c r="I6" s="49" t="s">
        <v>35</v>
      </c>
      <c r="J6" s="11" t="s">
        <v>35</v>
      </c>
      <c r="K6" s="6" t="s">
        <v>37</v>
      </c>
      <c r="L6" s="6" t="s">
        <v>35</v>
      </c>
      <c r="M6" s="6" t="s">
        <v>37</v>
      </c>
      <c r="N6" s="11" t="s">
        <v>38</v>
      </c>
      <c r="O6" s="11" t="s">
        <v>35</v>
      </c>
    </row>
    <row r="7" s="2" customFormat="1" ht="33.95" customHeight="1" spans="1:17">
      <c r="A7" s="17">
        <v>1</v>
      </c>
      <c r="B7" s="18">
        <v>43236</v>
      </c>
      <c r="C7" s="19" t="s">
        <v>39</v>
      </c>
      <c r="D7" s="20">
        <v>1450000</v>
      </c>
      <c r="E7" s="21">
        <v>43228</v>
      </c>
      <c r="F7" s="20">
        <v>1450000</v>
      </c>
      <c r="G7" s="22">
        <v>0.02</v>
      </c>
      <c r="H7" s="57">
        <f>ROUNDUP(D7*G7,0)</f>
        <v>29000</v>
      </c>
      <c r="I7" s="57">
        <v>0</v>
      </c>
      <c r="J7" s="58">
        <v>650</v>
      </c>
      <c r="K7" s="62" t="s">
        <v>40</v>
      </c>
      <c r="L7" s="60"/>
      <c r="M7" s="11"/>
      <c r="N7" s="59" t="s">
        <v>41</v>
      </c>
      <c r="O7" s="58">
        <f>D7-H7-I7-J7-L7-O8</f>
        <v>1420350</v>
      </c>
      <c r="Q7" s="79"/>
    </row>
    <row r="8" s="2" customFormat="1" ht="26.1" customHeight="1" spans="1:15">
      <c r="A8" s="17"/>
      <c r="B8" s="23"/>
      <c r="C8" s="19"/>
      <c r="D8" s="24"/>
      <c r="E8" s="21"/>
      <c r="F8" s="24"/>
      <c r="G8" s="25"/>
      <c r="H8" s="57"/>
      <c r="I8" s="57"/>
      <c r="J8" s="58"/>
      <c r="K8" s="61" t="s">
        <v>42</v>
      </c>
      <c r="L8" s="58"/>
      <c r="M8" s="11"/>
      <c r="N8" s="59"/>
      <c r="O8" s="57"/>
    </row>
    <row r="9" ht="20.1" customHeight="1" spans="1:15">
      <c r="A9" s="17"/>
      <c r="B9" s="26"/>
      <c r="C9" s="19"/>
      <c r="D9" s="24"/>
      <c r="E9" s="21"/>
      <c r="F9" s="24"/>
      <c r="G9" s="25"/>
      <c r="H9" s="57"/>
      <c r="I9" s="57"/>
      <c r="J9" s="58"/>
      <c r="K9" s="62"/>
      <c r="L9" s="58"/>
      <c r="M9" s="63"/>
      <c r="N9" s="59"/>
      <c r="O9" s="64"/>
    </row>
    <row r="10" ht="25.5" customHeight="1" spans="1:15">
      <c r="A10" s="27">
        <v>2</v>
      </c>
      <c r="B10" s="18">
        <v>43290</v>
      </c>
      <c r="C10" s="19" t="s">
        <v>39</v>
      </c>
      <c r="D10" s="20">
        <v>2460000</v>
      </c>
      <c r="E10" s="21">
        <v>43228</v>
      </c>
      <c r="F10" s="20">
        <v>2460000</v>
      </c>
      <c r="G10" s="22">
        <v>0.02</v>
      </c>
      <c r="H10" s="57">
        <f>ROUNDUP(D10*G10,0)</f>
        <v>49200</v>
      </c>
      <c r="I10" s="57">
        <v>0</v>
      </c>
      <c r="J10" s="58">
        <v>0</v>
      </c>
      <c r="K10" s="59"/>
      <c r="L10" s="60"/>
      <c r="M10" s="56"/>
      <c r="N10" s="59" t="s">
        <v>60</v>
      </c>
      <c r="O10" s="57">
        <f>D10-H10-I10-J10-O11</f>
        <v>1284246</v>
      </c>
    </row>
    <row r="11" ht="20.1" customHeight="1" spans="1:17">
      <c r="A11" s="28"/>
      <c r="B11" s="23"/>
      <c r="C11" s="19"/>
      <c r="D11" s="24"/>
      <c r="E11" s="21"/>
      <c r="F11" s="24"/>
      <c r="G11" s="25"/>
      <c r="H11" s="57"/>
      <c r="I11" s="57"/>
      <c r="J11" s="58"/>
      <c r="K11" s="61"/>
      <c r="L11" s="58"/>
      <c r="M11" s="11"/>
      <c r="N11" s="59" t="s">
        <v>61</v>
      </c>
      <c r="O11" s="20">
        <v>1126554</v>
      </c>
      <c r="Q11" s="80"/>
    </row>
    <row r="12" ht="20.1" customHeight="1" spans="1:15">
      <c r="A12" s="17"/>
      <c r="B12" s="26"/>
      <c r="C12" s="19"/>
      <c r="D12" s="24"/>
      <c r="E12" s="21"/>
      <c r="F12" s="24"/>
      <c r="G12" s="25"/>
      <c r="H12" s="57"/>
      <c r="I12" s="57"/>
      <c r="J12" s="58"/>
      <c r="K12" s="62"/>
      <c r="L12" s="58"/>
      <c r="M12" s="63"/>
      <c r="N12" s="59"/>
      <c r="O12" s="64"/>
    </row>
    <row r="13" ht="27" customHeight="1" spans="1:15">
      <c r="A13" s="17">
        <v>3</v>
      </c>
      <c r="B13" s="18">
        <v>43385</v>
      </c>
      <c r="C13" s="19" t="s">
        <v>39</v>
      </c>
      <c r="D13" s="20">
        <v>4020000</v>
      </c>
      <c r="E13" s="21">
        <v>43362</v>
      </c>
      <c r="F13" s="20">
        <v>4020000</v>
      </c>
      <c r="G13" s="22">
        <v>0.02</v>
      </c>
      <c r="H13" s="57">
        <f>ROUNDUP(D13*G13,0)</f>
        <v>80400</v>
      </c>
      <c r="I13" s="57">
        <v>41508</v>
      </c>
      <c r="J13" s="58">
        <v>0</v>
      </c>
      <c r="K13" s="62"/>
      <c r="L13" s="65">
        <v>40200</v>
      </c>
      <c r="M13" s="63" t="s">
        <v>63</v>
      </c>
      <c r="N13" s="59" t="s">
        <v>60</v>
      </c>
      <c r="O13" s="57">
        <f>D13-H13-I13-J13-L13-O14</f>
        <v>113898</v>
      </c>
    </row>
    <row r="14" ht="20.1" customHeight="1" spans="1:15">
      <c r="A14" s="17"/>
      <c r="B14" s="23"/>
      <c r="C14" s="19"/>
      <c r="D14" s="24"/>
      <c r="E14" s="21"/>
      <c r="F14" s="24"/>
      <c r="G14" s="25"/>
      <c r="H14" s="57"/>
      <c r="I14" s="57"/>
      <c r="J14" s="58"/>
      <c r="K14" s="59"/>
      <c r="L14" s="58"/>
      <c r="M14" s="59"/>
      <c r="N14" s="59" t="s">
        <v>64</v>
      </c>
      <c r="O14" s="58">
        <v>3743994</v>
      </c>
    </row>
    <row r="15" ht="20.1" customHeight="1" spans="1:15">
      <c r="A15" s="17"/>
      <c r="B15" s="23"/>
      <c r="C15" s="19"/>
      <c r="D15" s="24"/>
      <c r="E15" s="21"/>
      <c r="F15" s="24"/>
      <c r="G15" s="25"/>
      <c r="H15" s="57"/>
      <c r="I15" s="57"/>
      <c r="J15" s="58"/>
      <c r="K15" s="59"/>
      <c r="L15" s="58"/>
      <c r="M15" s="59"/>
      <c r="N15" s="62"/>
      <c r="O15" s="66"/>
    </row>
    <row r="16" s="2" customFormat="1" ht="26" customHeight="1" spans="1:15">
      <c r="A16" s="17">
        <v>4</v>
      </c>
      <c r="B16" s="29" t="s">
        <v>65</v>
      </c>
      <c r="C16" s="30"/>
      <c r="D16" s="19"/>
      <c r="E16" s="24"/>
      <c r="F16" s="24"/>
      <c r="G16" s="25"/>
      <c r="H16" s="57"/>
      <c r="I16" s="57">
        <v>-41508</v>
      </c>
      <c r="J16" s="58"/>
      <c r="K16" s="59"/>
      <c r="L16" s="58"/>
      <c r="M16" s="59"/>
      <c r="N16" s="59" t="s">
        <v>60</v>
      </c>
      <c r="O16" s="58">
        <f>D16-I16</f>
        <v>41508</v>
      </c>
    </row>
    <row r="17" ht="20.1" customHeight="1" spans="1:15">
      <c r="A17" s="17"/>
      <c r="B17" s="26" t="s">
        <v>1</v>
      </c>
      <c r="C17" s="19"/>
      <c r="D17" s="24"/>
      <c r="E17" s="21"/>
      <c r="F17" s="24"/>
      <c r="G17" s="25"/>
      <c r="H17" s="57"/>
      <c r="I17" s="57"/>
      <c r="J17" s="58"/>
      <c r="K17" s="59"/>
      <c r="L17" s="58"/>
      <c r="M17" s="59"/>
      <c r="N17" s="59"/>
      <c r="O17" s="57"/>
    </row>
    <row r="18" ht="41" customHeight="1" spans="1:15">
      <c r="A18" s="33">
        <v>5</v>
      </c>
      <c r="B18" s="90">
        <v>43497</v>
      </c>
      <c r="C18" s="35" t="s">
        <v>39</v>
      </c>
      <c r="D18" s="91">
        <v>5260000</v>
      </c>
      <c r="E18" s="37">
        <v>43484</v>
      </c>
      <c r="F18" s="91">
        <v>5260000</v>
      </c>
      <c r="G18" s="92">
        <v>0.02</v>
      </c>
      <c r="H18" s="64">
        <f>ROUNDUP(D18*G18,0)</f>
        <v>105200</v>
      </c>
      <c r="I18" s="64">
        <v>148277.78</v>
      </c>
      <c r="J18" s="66">
        <v>0</v>
      </c>
      <c r="K18" s="62"/>
      <c r="L18" s="67">
        <f>ROUNDUP(D18*1%,0)</f>
        <v>52600</v>
      </c>
      <c r="M18" s="68" t="s">
        <v>66</v>
      </c>
      <c r="N18" s="62" t="s">
        <v>67</v>
      </c>
      <c r="O18" s="66">
        <f>D18-H18-I18-J18-L18-O19</f>
        <v>4953922.22</v>
      </c>
    </row>
    <row r="19" ht="20.1" customHeight="1" spans="1:15">
      <c r="A19" s="17"/>
      <c r="B19" s="23"/>
      <c r="C19" s="19"/>
      <c r="D19" s="24"/>
      <c r="E19" s="21"/>
      <c r="F19" s="24"/>
      <c r="G19" s="25"/>
      <c r="H19" s="57"/>
      <c r="I19" s="57"/>
      <c r="J19" s="58"/>
      <c r="K19" s="61"/>
      <c r="L19" s="58"/>
      <c r="M19" s="11"/>
      <c r="N19" s="59"/>
      <c r="O19" s="57"/>
    </row>
    <row r="20" ht="20.1" customHeight="1" spans="1:15">
      <c r="A20" s="17"/>
      <c r="B20" s="23"/>
      <c r="C20" s="19"/>
      <c r="D20" s="24"/>
      <c r="E20" s="21"/>
      <c r="F20" s="24"/>
      <c r="G20" s="25"/>
      <c r="H20" s="57"/>
      <c r="I20" s="57"/>
      <c r="J20" s="58"/>
      <c r="K20" s="59"/>
      <c r="L20" s="58"/>
      <c r="M20" s="59"/>
      <c r="N20" s="59"/>
      <c r="O20" s="57"/>
    </row>
    <row r="21" ht="20.1" customHeight="1" spans="1:15">
      <c r="A21" s="17"/>
      <c r="B21" s="23"/>
      <c r="C21" s="19"/>
      <c r="D21" s="24"/>
      <c r="E21" s="21"/>
      <c r="F21" s="24"/>
      <c r="G21" s="25"/>
      <c r="H21" s="57"/>
      <c r="I21" s="57"/>
      <c r="J21" s="58"/>
      <c r="K21" s="59"/>
      <c r="L21" s="58"/>
      <c r="M21" s="59"/>
      <c r="N21" s="59"/>
      <c r="O21" s="57"/>
    </row>
    <row r="22" ht="20.1" customHeight="1" spans="1:15">
      <c r="A22" s="17"/>
      <c r="B22" s="23"/>
      <c r="C22" s="19"/>
      <c r="D22" s="24"/>
      <c r="E22" s="21"/>
      <c r="F22" s="24"/>
      <c r="G22" s="25"/>
      <c r="H22" s="57"/>
      <c r="I22" s="57"/>
      <c r="J22" s="58"/>
      <c r="K22" s="59"/>
      <c r="L22" s="58"/>
      <c r="M22" s="59"/>
      <c r="N22" s="59"/>
      <c r="O22" s="57"/>
    </row>
    <row r="23" ht="20.1" customHeight="1" spans="1:15">
      <c r="A23" s="17"/>
      <c r="B23" s="23"/>
      <c r="C23" s="19"/>
      <c r="D23" s="24"/>
      <c r="E23" s="21"/>
      <c r="F23" s="24"/>
      <c r="G23" s="25"/>
      <c r="H23" s="57"/>
      <c r="I23" s="57"/>
      <c r="J23" s="58"/>
      <c r="K23" s="59"/>
      <c r="L23" s="58"/>
      <c r="M23" s="59"/>
      <c r="N23" s="59"/>
      <c r="O23" s="57"/>
    </row>
    <row r="24" ht="20.1" customHeight="1" spans="1:15">
      <c r="A24" s="17"/>
      <c r="B24" s="23"/>
      <c r="C24" s="19"/>
      <c r="D24" s="24"/>
      <c r="E24" s="21"/>
      <c r="F24" s="24"/>
      <c r="G24" s="25"/>
      <c r="H24" s="57"/>
      <c r="I24" s="57"/>
      <c r="J24" s="58"/>
      <c r="K24" s="59"/>
      <c r="L24" s="58"/>
      <c r="M24" s="59"/>
      <c r="N24" s="59"/>
      <c r="O24" s="57"/>
    </row>
    <row r="25" ht="20.1" customHeight="1" spans="1:15">
      <c r="A25" s="17"/>
      <c r="B25" s="23"/>
      <c r="C25" s="19"/>
      <c r="D25" s="24"/>
      <c r="E25" s="21"/>
      <c r="F25" s="24"/>
      <c r="G25" s="25"/>
      <c r="H25" s="57"/>
      <c r="I25" s="57"/>
      <c r="J25" s="58"/>
      <c r="K25" s="59"/>
      <c r="L25" s="58"/>
      <c r="M25" s="59"/>
      <c r="N25" s="59"/>
      <c r="O25" s="57"/>
    </row>
    <row r="26" ht="20.1" customHeight="1" spans="1:15">
      <c r="A26" s="17"/>
      <c r="B26" s="23"/>
      <c r="C26" s="19"/>
      <c r="D26" s="24"/>
      <c r="E26" s="21"/>
      <c r="F26" s="24"/>
      <c r="G26" s="25"/>
      <c r="H26" s="57"/>
      <c r="I26" s="57"/>
      <c r="J26" s="58"/>
      <c r="K26" s="59"/>
      <c r="L26" s="58"/>
      <c r="M26" s="59"/>
      <c r="N26" s="59"/>
      <c r="O26" s="57"/>
    </row>
    <row r="27" ht="30" customHeight="1" spans="1:15">
      <c r="A27" s="6" t="s">
        <v>43</v>
      </c>
      <c r="B27" s="6"/>
      <c r="C27" s="39" t="s">
        <v>44</v>
      </c>
      <c r="D27" s="40">
        <f t="shared" ref="D27:J27" si="0">SUM(D7:D26)</f>
        <v>13190000</v>
      </c>
      <c r="E27" s="39" t="s">
        <v>44</v>
      </c>
      <c r="F27" s="40">
        <f t="shared" si="0"/>
        <v>13190000</v>
      </c>
      <c r="G27" s="39" t="s">
        <v>44</v>
      </c>
      <c r="H27" s="40">
        <f t="shared" si="0"/>
        <v>263800</v>
      </c>
      <c r="I27" s="40">
        <f t="shared" si="0"/>
        <v>148277.78</v>
      </c>
      <c r="J27" s="40">
        <f t="shared" si="0"/>
        <v>650</v>
      </c>
      <c r="K27" s="39" t="s">
        <v>44</v>
      </c>
      <c r="L27" s="40">
        <f>SUM(L7:L26)</f>
        <v>92800</v>
      </c>
      <c r="M27" s="39" t="s">
        <v>44</v>
      </c>
      <c r="N27" s="39" t="s">
        <v>44</v>
      </c>
      <c r="O27" s="40">
        <f>SUM(O7:O26)</f>
        <v>12684472.22</v>
      </c>
    </row>
    <row r="28" ht="30" customHeight="1" spans="1:15">
      <c r="A28" s="6" t="s">
        <v>45</v>
      </c>
      <c r="B28" s="6"/>
      <c r="C28" s="6" t="s">
        <v>46</v>
      </c>
      <c r="D28" s="6"/>
      <c r="E28" s="41">
        <f>E29+L28</f>
        <v>4953922.22</v>
      </c>
      <c r="F28" s="41"/>
      <c r="G28" s="41"/>
      <c r="H28" s="41"/>
      <c r="I28" s="6" t="s">
        <v>47</v>
      </c>
      <c r="J28" s="6"/>
      <c r="K28" s="6" t="s">
        <v>48</v>
      </c>
      <c r="L28" s="41">
        <v>0</v>
      </c>
      <c r="M28" s="41"/>
      <c r="N28" s="41"/>
      <c r="O28" s="41"/>
    </row>
    <row r="29" ht="30" customHeight="1" spans="1:15">
      <c r="A29" s="6"/>
      <c r="B29" s="6"/>
      <c r="C29" s="6" t="s">
        <v>49</v>
      </c>
      <c r="D29" s="6"/>
      <c r="E29" s="42">
        <f>O18</f>
        <v>4953922.22</v>
      </c>
      <c r="F29" s="42"/>
      <c r="G29" s="42"/>
      <c r="H29" s="42"/>
      <c r="I29" s="6"/>
      <c r="J29" s="6"/>
      <c r="K29" s="6" t="s">
        <v>50</v>
      </c>
      <c r="L29" s="70" t="str">
        <f>SUBSTITUTE(SUBSTITUTE(TEXT(INT(L28),"[DBNum2][$-804]G/通用格式元"&amp;IF(INT(L28)=L28,"整",""))&amp;TEXT(MID(L28,FIND(".",L28&amp;".0")+1,1),"[DBNum2][$-804]G/通用格式角")&amp;TEXT(MID(L28,FIND(".",L28&amp;".0")+2,1),"[DBNum2][$-804]G/通用格式分"),"零角","零"),"零分","")</f>
        <v>零元整</v>
      </c>
      <c r="M29" s="70"/>
      <c r="N29" s="70"/>
      <c r="O29" s="70"/>
    </row>
    <row r="30" ht="39" customHeight="1" spans="1:15">
      <c r="A30" s="6" t="s">
        <v>51</v>
      </c>
      <c r="B30" s="6"/>
      <c r="C30" s="43" t="s">
        <v>62</v>
      </c>
      <c r="D30" s="44"/>
      <c r="E30" s="44"/>
      <c r="F30" s="44"/>
      <c r="G30" s="44"/>
      <c r="H30" s="71"/>
      <c r="I30" s="6" t="s">
        <v>52</v>
      </c>
      <c r="J30" s="6"/>
      <c r="K30" s="6"/>
      <c r="L30" s="6"/>
      <c r="M30" s="6"/>
      <c r="N30" s="6"/>
      <c r="O30" s="6"/>
    </row>
    <row r="31" ht="39" customHeight="1" spans="1:15">
      <c r="A31" s="6" t="s">
        <v>54</v>
      </c>
      <c r="B31" s="6"/>
      <c r="C31" s="45"/>
      <c r="D31" s="45"/>
      <c r="E31" s="45"/>
      <c r="F31" s="45"/>
      <c r="G31" s="45"/>
      <c r="H31" s="45"/>
      <c r="I31" s="6" t="s">
        <v>55</v>
      </c>
      <c r="J31" s="6"/>
      <c r="K31" s="6" t="s">
        <v>53</v>
      </c>
      <c r="L31" s="6"/>
      <c r="M31" s="6"/>
      <c r="N31" s="6"/>
      <c r="O31" s="6"/>
    </row>
    <row r="32" ht="39" customHeight="1" spans="1:15">
      <c r="A32" s="6" t="s">
        <v>56</v>
      </c>
      <c r="B32" s="6"/>
      <c r="C32" s="46"/>
      <c r="D32" s="46"/>
      <c r="E32" s="46"/>
      <c r="F32" s="46"/>
      <c r="G32" s="46"/>
      <c r="H32" s="46"/>
      <c r="I32" s="6" t="s">
        <v>57</v>
      </c>
      <c r="J32" s="6"/>
      <c r="K32" s="46"/>
      <c r="L32" s="46"/>
      <c r="M32" s="46"/>
      <c r="N32" s="46"/>
      <c r="O32" s="46"/>
    </row>
    <row r="33" ht="39" customHeight="1" spans="1:15">
      <c r="A33" s="6" t="s">
        <v>58</v>
      </c>
      <c r="B33" s="6"/>
      <c r="C33" s="46"/>
      <c r="D33" s="46"/>
      <c r="E33" s="46"/>
      <c r="F33" s="46"/>
      <c r="G33" s="46"/>
      <c r="H33" s="46"/>
      <c r="I33" s="6" t="s">
        <v>59</v>
      </c>
      <c r="J33" s="6"/>
      <c r="K33" s="46"/>
      <c r="L33" s="46"/>
      <c r="M33" s="46"/>
      <c r="N33" s="46"/>
      <c r="O33" s="46"/>
    </row>
    <row r="36" ht="13.5" spans="17:17">
      <c r="Q36"/>
    </row>
    <row r="39" ht="13.5" spans="2:2">
      <c r="B39"/>
    </row>
    <row r="40" ht="13.5" spans="2:2">
      <c r="B40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7:B27"/>
    <mergeCell ref="C28:D28"/>
    <mergeCell ref="E28:H28"/>
    <mergeCell ref="L28:O28"/>
    <mergeCell ref="C29:D29"/>
    <mergeCell ref="E29:H29"/>
    <mergeCell ref="L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5:A6"/>
    <mergeCell ref="A10:A11"/>
    <mergeCell ref="H3:H4"/>
    <mergeCell ref="A28:B29"/>
    <mergeCell ref="I28:J29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40"/>
  <sheetViews>
    <sheetView topLeftCell="A5" workbookViewId="0">
      <selection activeCell="A1" sqref="$A1:$XFD1048576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10.125" style="4" customWidth="1"/>
    <col min="5" max="5" width="6.625" style="3" customWidth="1"/>
    <col min="6" max="6" width="10.2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7.5" style="1" customWidth="1"/>
    <col min="12" max="12" width="8.625" style="1" customWidth="1"/>
    <col min="13" max="13" width="5.75" style="1" customWidth="1"/>
    <col min="14" max="14" width="6.75" style="1" customWidth="1"/>
    <col min="15" max="15" width="9.7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6" t="s">
        <v>1</v>
      </c>
    </row>
    <row r="2" ht="27.9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7" t="s">
        <v>4</v>
      </c>
      <c r="M2" s="48">
        <v>8918</v>
      </c>
      <c r="N2" s="49" t="s">
        <v>5</v>
      </c>
      <c r="O2" s="49" t="s">
        <v>6</v>
      </c>
      <c r="Q2" s="72" t="s">
        <v>6</v>
      </c>
      <c r="R2" s="73">
        <v>121</v>
      </c>
      <c r="S2" s="74">
        <v>8918</v>
      </c>
      <c r="T2" s="75" t="s">
        <v>3</v>
      </c>
      <c r="U2" s="76" t="s">
        <v>7</v>
      </c>
      <c r="V2" s="77">
        <v>17746215.69</v>
      </c>
      <c r="W2" s="78" t="s">
        <v>8</v>
      </c>
      <c r="X2" s="78" t="s">
        <v>9</v>
      </c>
      <c r="Y2" s="81" t="s">
        <v>10</v>
      </c>
      <c r="Z2" s="82" t="s">
        <v>11</v>
      </c>
      <c r="AA2" s="82" t="s">
        <v>12</v>
      </c>
      <c r="AB2" s="83"/>
      <c r="AC2" s="82"/>
      <c r="AD2" s="84" t="s">
        <v>13</v>
      </c>
      <c r="AE2" s="85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</row>
    <row r="3" ht="27.95" customHeight="1" spans="1:15">
      <c r="A3" s="6" t="s">
        <v>14</v>
      </c>
      <c r="B3" s="6"/>
      <c r="C3" s="11">
        <v>17746215.69</v>
      </c>
      <c r="D3" s="11"/>
      <c r="E3" s="11" t="s">
        <v>15</v>
      </c>
      <c r="F3" s="12" t="s">
        <v>7</v>
      </c>
      <c r="G3" s="12"/>
      <c r="H3" s="50" t="s">
        <v>16</v>
      </c>
      <c r="I3" s="43" t="s">
        <v>17</v>
      </c>
      <c r="J3" s="44"/>
      <c r="K3" s="44"/>
      <c r="L3" s="44"/>
      <c r="M3" s="51" t="s">
        <v>18</v>
      </c>
      <c r="N3" s="6" t="s">
        <v>19</v>
      </c>
      <c r="O3" s="52" t="s">
        <v>20</v>
      </c>
    </row>
    <row r="4" ht="27.95" customHeight="1" spans="1:15">
      <c r="A4" s="6" t="s">
        <v>21</v>
      </c>
      <c r="B4" s="6"/>
      <c r="C4" s="88"/>
      <c r="D4" s="88"/>
      <c r="E4" s="11" t="s">
        <v>22</v>
      </c>
      <c r="F4" s="12"/>
      <c r="G4" s="12"/>
      <c r="H4" s="53"/>
      <c r="I4" s="54"/>
      <c r="J4" s="55"/>
      <c r="K4" s="55"/>
      <c r="L4" s="55"/>
      <c r="M4" s="51" t="s">
        <v>23</v>
      </c>
      <c r="N4" s="11" t="s">
        <v>24</v>
      </c>
      <c r="O4" s="56" t="s">
        <v>12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11" t="s">
        <v>32</v>
      </c>
      <c r="O5" s="11"/>
    </row>
    <row r="6" ht="27.95" customHeight="1" spans="1:15">
      <c r="A6" s="6"/>
      <c r="B6" s="16" t="s">
        <v>33</v>
      </c>
      <c r="C6" s="6" t="s">
        <v>34</v>
      </c>
      <c r="D6" s="11" t="s">
        <v>35</v>
      </c>
      <c r="E6" s="16" t="s">
        <v>33</v>
      </c>
      <c r="F6" s="11" t="s">
        <v>35</v>
      </c>
      <c r="G6" s="6" t="s">
        <v>36</v>
      </c>
      <c r="H6" s="11" t="s">
        <v>35</v>
      </c>
      <c r="I6" s="49" t="s">
        <v>35</v>
      </c>
      <c r="J6" s="11" t="s">
        <v>35</v>
      </c>
      <c r="K6" s="6" t="s">
        <v>37</v>
      </c>
      <c r="L6" s="6" t="s">
        <v>35</v>
      </c>
      <c r="M6" s="6" t="s">
        <v>37</v>
      </c>
      <c r="N6" s="11" t="s">
        <v>38</v>
      </c>
      <c r="O6" s="11" t="s">
        <v>35</v>
      </c>
    </row>
    <row r="7" s="2" customFormat="1" ht="33.95" customHeight="1" spans="1:17">
      <c r="A7" s="17">
        <v>1</v>
      </c>
      <c r="B7" s="18">
        <v>43236</v>
      </c>
      <c r="C7" s="19" t="s">
        <v>39</v>
      </c>
      <c r="D7" s="20">
        <v>1450000</v>
      </c>
      <c r="E7" s="21">
        <v>43228</v>
      </c>
      <c r="F7" s="20">
        <v>1450000</v>
      </c>
      <c r="G7" s="22">
        <v>0.02</v>
      </c>
      <c r="H7" s="57">
        <f>ROUNDUP(D7*G7,0)</f>
        <v>29000</v>
      </c>
      <c r="I7" s="57">
        <v>0</v>
      </c>
      <c r="J7" s="58">
        <v>650</v>
      </c>
      <c r="K7" s="62" t="s">
        <v>40</v>
      </c>
      <c r="L7" s="60"/>
      <c r="M7" s="11"/>
      <c r="N7" s="59" t="s">
        <v>41</v>
      </c>
      <c r="O7" s="58">
        <f>D7-H7-I7-J7-L7-O8</f>
        <v>1420350</v>
      </c>
      <c r="Q7" s="79"/>
    </row>
    <row r="8" s="2" customFormat="1" ht="26.1" customHeight="1" spans="1:15">
      <c r="A8" s="17"/>
      <c r="B8" s="23"/>
      <c r="C8" s="19"/>
      <c r="D8" s="24"/>
      <c r="E8" s="21"/>
      <c r="F8" s="24"/>
      <c r="G8" s="25"/>
      <c r="H8" s="57"/>
      <c r="I8" s="57"/>
      <c r="J8" s="58"/>
      <c r="K8" s="61" t="s">
        <v>42</v>
      </c>
      <c r="L8" s="58"/>
      <c r="M8" s="11"/>
      <c r="N8" s="59"/>
      <c r="O8" s="57"/>
    </row>
    <row r="9" ht="20.1" customHeight="1" spans="1:15">
      <c r="A9" s="17"/>
      <c r="B9" s="26"/>
      <c r="C9" s="19"/>
      <c r="D9" s="24"/>
      <c r="E9" s="21"/>
      <c r="F9" s="24"/>
      <c r="G9" s="25"/>
      <c r="H9" s="57"/>
      <c r="I9" s="57"/>
      <c r="J9" s="58"/>
      <c r="K9" s="62"/>
      <c r="L9" s="58"/>
      <c r="M9" s="63"/>
      <c r="N9" s="59"/>
      <c r="O9" s="64"/>
    </row>
    <row r="10" ht="25.5" customHeight="1" spans="1:15">
      <c r="A10" s="27">
        <v>2</v>
      </c>
      <c r="B10" s="18">
        <v>43290</v>
      </c>
      <c r="C10" s="19" t="s">
        <v>39</v>
      </c>
      <c r="D10" s="20">
        <v>2460000</v>
      </c>
      <c r="E10" s="21">
        <v>43228</v>
      </c>
      <c r="F10" s="20">
        <v>2460000</v>
      </c>
      <c r="G10" s="22">
        <v>0.02</v>
      </c>
      <c r="H10" s="57">
        <f>ROUNDUP(D10*G10,0)</f>
        <v>49200</v>
      </c>
      <c r="I10" s="57">
        <v>0</v>
      </c>
      <c r="J10" s="58">
        <v>0</v>
      </c>
      <c r="K10" s="59"/>
      <c r="L10" s="60"/>
      <c r="M10" s="56"/>
      <c r="N10" s="59" t="s">
        <v>60</v>
      </c>
      <c r="O10" s="57">
        <f>D10-H10-I10-J10-O11</f>
        <v>1284246</v>
      </c>
    </row>
    <row r="11" ht="20.1" customHeight="1" spans="1:17">
      <c r="A11" s="28"/>
      <c r="B11" s="23"/>
      <c r="C11" s="19"/>
      <c r="D11" s="24"/>
      <c r="E11" s="21"/>
      <c r="F11" s="24"/>
      <c r="G11" s="25"/>
      <c r="H11" s="57"/>
      <c r="I11" s="57"/>
      <c r="J11" s="58"/>
      <c r="K11" s="61"/>
      <c r="L11" s="58"/>
      <c r="M11" s="11"/>
      <c r="N11" s="59" t="s">
        <v>61</v>
      </c>
      <c r="O11" s="20">
        <v>1126554</v>
      </c>
      <c r="Q11" s="80"/>
    </row>
    <row r="12" ht="20.1" customHeight="1" spans="1:15">
      <c r="A12" s="17"/>
      <c r="B12" s="26"/>
      <c r="C12" s="19"/>
      <c r="D12" s="24"/>
      <c r="E12" s="21"/>
      <c r="F12" s="24"/>
      <c r="G12" s="25"/>
      <c r="H12" s="57"/>
      <c r="I12" s="57"/>
      <c r="J12" s="58"/>
      <c r="K12" s="62"/>
      <c r="L12" s="58"/>
      <c r="M12" s="63"/>
      <c r="N12" s="59"/>
      <c r="O12" s="64"/>
    </row>
    <row r="13" ht="27" customHeight="1" spans="1:15">
      <c r="A13" s="17">
        <v>3</v>
      </c>
      <c r="B13" s="18">
        <v>43385</v>
      </c>
      <c r="C13" s="19" t="s">
        <v>39</v>
      </c>
      <c r="D13" s="20">
        <v>4020000</v>
      </c>
      <c r="E13" s="21">
        <v>43362</v>
      </c>
      <c r="F13" s="20">
        <v>4020000</v>
      </c>
      <c r="G13" s="22">
        <v>0.02</v>
      </c>
      <c r="H13" s="57">
        <f>ROUNDUP(D13*G13,0)</f>
        <v>80400</v>
      </c>
      <c r="I13" s="57">
        <v>41508</v>
      </c>
      <c r="J13" s="58">
        <v>0</v>
      </c>
      <c r="K13" s="62"/>
      <c r="L13" s="65">
        <v>40200</v>
      </c>
      <c r="M13" s="63" t="s">
        <v>63</v>
      </c>
      <c r="N13" s="59" t="s">
        <v>60</v>
      </c>
      <c r="O13" s="57">
        <f>D13-H13-I13-J13-L13-O14</f>
        <v>113898</v>
      </c>
    </row>
    <row r="14" ht="20.1" customHeight="1" spans="1:15">
      <c r="A14" s="17"/>
      <c r="B14" s="23"/>
      <c r="C14" s="19"/>
      <c r="D14" s="24"/>
      <c r="E14" s="21"/>
      <c r="F14" s="24"/>
      <c r="G14" s="25"/>
      <c r="H14" s="57"/>
      <c r="I14" s="57"/>
      <c r="J14" s="58"/>
      <c r="K14" s="59"/>
      <c r="L14" s="58"/>
      <c r="M14" s="59"/>
      <c r="N14" s="59" t="s">
        <v>64</v>
      </c>
      <c r="O14" s="58">
        <v>3743994</v>
      </c>
    </row>
    <row r="15" ht="20.1" customHeight="1" spans="1:15">
      <c r="A15" s="17"/>
      <c r="B15" s="23"/>
      <c r="C15" s="19"/>
      <c r="D15" s="24"/>
      <c r="E15" s="21"/>
      <c r="F15" s="24"/>
      <c r="G15" s="25"/>
      <c r="H15" s="57"/>
      <c r="I15" s="57"/>
      <c r="J15" s="58"/>
      <c r="K15" s="59"/>
      <c r="L15" s="58"/>
      <c r="M15" s="59"/>
      <c r="N15" s="62"/>
      <c r="O15" s="66"/>
    </row>
    <row r="16" s="2" customFormat="1" ht="26" customHeight="1" spans="1:15">
      <c r="A16" s="17">
        <v>4</v>
      </c>
      <c r="B16" s="29" t="s">
        <v>65</v>
      </c>
      <c r="C16" s="30"/>
      <c r="D16" s="19"/>
      <c r="E16" s="24"/>
      <c r="F16" s="24"/>
      <c r="G16" s="25"/>
      <c r="H16" s="57"/>
      <c r="I16" s="57">
        <v>-41508</v>
      </c>
      <c r="J16" s="58"/>
      <c r="K16" s="59"/>
      <c r="L16" s="58"/>
      <c r="M16" s="59"/>
      <c r="N16" s="59" t="s">
        <v>60</v>
      </c>
      <c r="O16" s="58">
        <f>D16-I16</f>
        <v>41508</v>
      </c>
    </row>
    <row r="17" ht="20.1" customHeight="1" spans="1:15">
      <c r="A17" s="17"/>
      <c r="B17" s="26"/>
      <c r="C17" s="19"/>
      <c r="D17" s="24"/>
      <c r="E17" s="21"/>
      <c r="F17" s="24"/>
      <c r="G17" s="25"/>
      <c r="H17" s="57"/>
      <c r="I17" s="57"/>
      <c r="J17" s="58"/>
      <c r="K17" s="59"/>
      <c r="L17" s="58"/>
      <c r="M17" s="59"/>
      <c r="N17" s="59"/>
      <c r="O17" s="57"/>
    </row>
    <row r="18" ht="41" customHeight="1" spans="1:15">
      <c r="A18" s="17">
        <v>5</v>
      </c>
      <c r="B18" s="18">
        <v>43497</v>
      </c>
      <c r="C18" s="19" t="s">
        <v>39</v>
      </c>
      <c r="D18" s="20">
        <v>5260000</v>
      </c>
      <c r="E18" s="21">
        <v>43484</v>
      </c>
      <c r="F18" s="20">
        <v>5260000</v>
      </c>
      <c r="G18" s="22">
        <v>0.02</v>
      </c>
      <c r="H18" s="57">
        <f>ROUNDUP(D18*G18,0)</f>
        <v>105200</v>
      </c>
      <c r="I18" s="57">
        <v>148277.78</v>
      </c>
      <c r="J18" s="58">
        <v>0</v>
      </c>
      <c r="K18" s="62"/>
      <c r="L18" s="67">
        <f>ROUNDUP(D18*1%,0)</f>
        <v>52600</v>
      </c>
      <c r="M18" s="68" t="s">
        <v>66</v>
      </c>
      <c r="N18" s="59" t="s">
        <v>67</v>
      </c>
      <c r="O18" s="58">
        <f>D18-H18-I18-J18-L18-O19</f>
        <v>4953922.22</v>
      </c>
    </row>
    <row r="19" ht="20.1" customHeight="1" spans="1:15">
      <c r="A19" s="17"/>
      <c r="B19" s="23"/>
      <c r="C19" s="19"/>
      <c r="D19" s="24"/>
      <c r="E19" s="21"/>
      <c r="F19" s="24"/>
      <c r="G19" s="25"/>
      <c r="H19" s="57"/>
      <c r="I19" s="57"/>
      <c r="J19" s="58"/>
      <c r="K19" s="61"/>
      <c r="L19" s="58"/>
      <c r="M19" s="11"/>
      <c r="N19" s="59"/>
      <c r="O19" s="57"/>
    </row>
    <row r="20" ht="20.1" customHeight="1" spans="1:15">
      <c r="A20" s="17"/>
      <c r="B20" s="26" t="s">
        <v>1</v>
      </c>
      <c r="C20" s="19"/>
      <c r="D20" s="24"/>
      <c r="E20" s="21"/>
      <c r="F20" s="24"/>
      <c r="G20" s="25"/>
      <c r="H20" s="57"/>
      <c r="I20" s="57"/>
      <c r="J20" s="58"/>
      <c r="K20" s="59"/>
      <c r="L20" s="58"/>
      <c r="M20" s="59"/>
      <c r="N20" s="59"/>
      <c r="O20" s="57"/>
    </row>
    <row r="21" s="2" customFormat="1" ht="20.1" customHeight="1" spans="1:15">
      <c r="A21" s="33">
        <v>6</v>
      </c>
      <c r="B21" s="89" t="s">
        <v>68</v>
      </c>
      <c r="C21" s="26"/>
      <c r="D21" s="35"/>
      <c r="E21" s="36"/>
      <c r="F21" s="36"/>
      <c r="G21" s="38"/>
      <c r="H21" s="64"/>
      <c r="I21" s="64">
        <v>-148277.78</v>
      </c>
      <c r="J21" s="66"/>
      <c r="K21" s="62"/>
      <c r="L21" s="66"/>
      <c r="M21" s="62"/>
      <c r="N21" s="62" t="s">
        <v>60</v>
      </c>
      <c r="O21" s="66">
        <f>D21-I21</f>
        <v>148277.78</v>
      </c>
    </row>
    <row r="22" ht="20.1" customHeight="1" spans="1:15">
      <c r="A22" s="17"/>
      <c r="B22" s="23"/>
      <c r="C22" s="19"/>
      <c r="D22" s="24"/>
      <c r="E22" s="21"/>
      <c r="F22" s="24"/>
      <c r="G22" s="25"/>
      <c r="H22" s="57"/>
      <c r="I22" s="57"/>
      <c r="J22" s="58"/>
      <c r="K22" s="59"/>
      <c r="L22" s="58"/>
      <c r="M22" s="59"/>
      <c r="N22" s="59"/>
      <c r="O22" s="57"/>
    </row>
    <row r="23" ht="20.1" customHeight="1" spans="1:15">
      <c r="A23" s="17"/>
      <c r="B23" s="23"/>
      <c r="C23" s="19"/>
      <c r="D23" s="24"/>
      <c r="E23" s="21"/>
      <c r="F23" s="24"/>
      <c r="G23" s="25"/>
      <c r="H23" s="57"/>
      <c r="I23" s="57"/>
      <c r="J23" s="58"/>
      <c r="K23" s="59"/>
      <c r="L23" s="58"/>
      <c r="M23" s="59"/>
      <c r="N23" s="59"/>
      <c r="O23" s="57"/>
    </row>
    <row r="24" ht="20.1" customHeight="1" spans="1:15">
      <c r="A24" s="17"/>
      <c r="B24" s="23"/>
      <c r="C24" s="19"/>
      <c r="D24" s="24"/>
      <c r="E24" s="21"/>
      <c r="F24" s="24"/>
      <c r="G24" s="25"/>
      <c r="H24" s="57"/>
      <c r="I24" s="57"/>
      <c r="J24" s="58"/>
      <c r="K24" s="59"/>
      <c r="L24" s="58"/>
      <c r="M24" s="59"/>
      <c r="N24" s="59"/>
      <c r="O24" s="57"/>
    </row>
    <row r="25" ht="20.1" customHeight="1" spans="1:15">
      <c r="A25" s="17"/>
      <c r="B25" s="23"/>
      <c r="C25" s="19"/>
      <c r="D25" s="24"/>
      <c r="E25" s="21"/>
      <c r="F25" s="24"/>
      <c r="G25" s="25"/>
      <c r="H25" s="57"/>
      <c r="I25" s="57"/>
      <c r="J25" s="58"/>
      <c r="K25" s="59"/>
      <c r="L25" s="58"/>
      <c r="M25" s="59"/>
      <c r="N25" s="59"/>
      <c r="O25" s="57"/>
    </row>
    <row r="26" ht="20.1" customHeight="1" spans="1:15">
      <c r="A26" s="17"/>
      <c r="B26" s="23"/>
      <c r="C26" s="19"/>
      <c r="D26" s="24"/>
      <c r="E26" s="21"/>
      <c r="F26" s="24"/>
      <c r="G26" s="25"/>
      <c r="H26" s="57"/>
      <c r="I26" s="57"/>
      <c r="J26" s="58"/>
      <c r="K26" s="59"/>
      <c r="L26" s="58"/>
      <c r="M26" s="59"/>
      <c r="N26" s="59"/>
      <c r="O26" s="57"/>
    </row>
    <row r="27" ht="30" customHeight="1" spans="1:15">
      <c r="A27" s="6" t="s">
        <v>43</v>
      </c>
      <c r="B27" s="6"/>
      <c r="C27" s="39" t="s">
        <v>44</v>
      </c>
      <c r="D27" s="40">
        <f t="shared" ref="D27:J27" si="0">SUM(D7:D26)</f>
        <v>13190000</v>
      </c>
      <c r="E27" s="39" t="s">
        <v>44</v>
      </c>
      <c r="F27" s="40">
        <f t="shared" si="0"/>
        <v>13190000</v>
      </c>
      <c r="G27" s="39" t="s">
        <v>44</v>
      </c>
      <c r="H27" s="40">
        <f t="shared" si="0"/>
        <v>263800</v>
      </c>
      <c r="I27" s="40">
        <f t="shared" si="0"/>
        <v>0</v>
      </c>
      <c r="J27" s="40">
        <f t="shared" si="0"/>
        <v>650</v>
      </c>
      <c r="K27" s="39" t="s">
        <v>44</v>
      </c>
      <c r="L27" s="40">
        <f>SUM(L7:L26)</f>
        <v>92800</v>
      </c>
      <c r="M27" s="39" t="s">
        <v>44</v>
      </c>
      <c r="N27" s="39" t="s">
        <v>44</v>
      </c>
      <c r="O27" s="40">
        <f>SUM(O7:O26)</f>
        <v>12832750</v>
      </c>
    </row>
    <row r="28" ht="30" customHeight="1" spans="1:15">
      <c r="A28" s="6" t="s">
        <v>45</v>
      </c>
      <c r="B28" s="6"/>
      <c r="C28" s="6" t="s">
        <v>46</v>
      </c>
      <c r="D28" s="6"/>
      <c r="E28" s="41">
        <f>E29+L28</f>
        <v>148277.78</v>
      </c>
      <c r="F28" s="41"/>
      <c r="G28" s="41"/>
      <c r="H28" s="41"/>
      <c r="I28" s="6" t="s">
        <v>47</v>
      </c>
      <c r="J28" s="6"/>
      <c r="K28" s="6" t="s">
        <v>48</v>
      </c>
      <c r="L28" s="41">
        <v>0</v>
      </c>
      <c r="M28" s="41"/>
      <c r="N28" s="41"/>
      <c r="O28" s="41"/>
    </row>
    <row r="29" ht="30" customHeight="1" spans="1:15">
      <c r="A29" s="6"/>
      <c r="B29" s="6"/>
      <c r="C29" s="6" t="s">
        <v>49</v>
      </c>
      <c r="D29" s="6"/>
      <c r="E29" s="42">
        <f>O21</f>
        <v>148277.78</v>
      </c>
      <c r="F29" s="42"/>
      <c r="G29" s="42"/>
      <c r="H29" s="42"/>
      <c r="I29" s="6"/>
      <c r="J29" s="6"/>
      <c r="K29" s="6" t="s">
        <v>50</v>
      </c>
      <c r="L29" s="70" t="str">
        <f>SUBSTITUTE(SUBSTITUTE(TEXT(INT(L28),"[DBNum2][$-804]G/通用格式元"&amp;IF(INT(L28)=L28,"整",""))&amp;TEXT(MID(L28,FIND(".",L28&amp;".0")+1,1),"[DBNum2][$-804]G/通用格式角")&amp;TEXT(MID(L28,FIND(".",L28&amp;".0")+2,1),"[DBNum2][$-804]G/通用格式分"),"零角","零"),"零分","")</f>
        <v>零元整</v>
      </c>
      <c r="M29" s="70"/>
      <c r="N29" s="70"/>
      <c r="O29" s="70"/>
    </row>
    <row r="30" ht="39" customHeight="1" spans="1:15">
      <c r="A30" s="6" t="s">
        <v>51</v>
      </c>
      <c r="B30" s="6"/>
      <c r="C30" s="43" t="s">
        <v>62</v>
      </c>
      <c r="D30" s="44"/>
      <c r="E30" s="44"/>
      <c r="F30" s="44"/>
      <c r="G30" s="44"/>
      <c r="H30" s="71"/>
      <c r="I30" s="6" t="s">
        <v>52</v>
      </c>
      <c r="J30" s="6"/>
      <c r="K30" s="6" t="s">
        <v>53</v>
      </c>
      <c r="L30" s="6"/>
      <c r="M30" s="6"/>
      <c r="N30" s="6"/>
      <c r="O30" s="6"/>
    </row>
    <row r="31" ht="39" customHeight="1" spans="1:15">
      <c r="A31" s="6" t="s">
        <v>54</v>
      </c>
      <c r="B31" s="6"/>
      <c r="C31" s="45"/>
      <c r="D31" s="45"/>
      <c r="E31" s="45"/>
      <c r="F31" s="45"/>
      <c r="G31" s="45"/>
      <c r="H31" s="45"/>
      <c r="I31" s="6" t="s">
        <v>55</v>
      </c>
      <c r="J31" s="6"/>
      <c r="K31" s="6"/>
      <c r="L31" s="6"/>
      <c r="M31" s="6"/>
      <c r="N31" s="6"/>
      <c r="O31" s="6"/>
    </row>
    <row r="32" ht="39" customHeight="1" spans="1:15">
      <c r="A32" s="6" t="s">
        <v>56</v>
      </c>
      <c r="B32" s="6"/>
      <c r="C32" s="46"/>
      <c r="D32" s="46"/>
      <c r="E32" s="46"/>
      <c r="F32" s="46"/>
      <c r="G32" s="46"/>
      <c r="H32" s="46"/>
      <c r="I32" s="6" t="s">
        <v>57</v>
      </c>
      <c r="J32" s="6"/>
      <c r="K32" s="46"/>
      <c r="L32" s="46"/>
      <c r="M32" s="46"/>
      <c r="N32" s="46"/>
      <c r="O32" s="46"/>
    </row>
    <row r="33" ht="39" customHeight="1" spans="1:15">
      <c r="A33" s="6" t="s">
        <v>58</v>
      </c>
      <c r="B33" s="6"/>
      <c r="C33" s="46"/>
      <c r="D33" s="46"/>
      <c r="E33" s="46"/>
      <c r="F33" s="46"/>
      <c r="G33" s="46"/>
      <c r="H33" s="46"/>
      <c r="I33" s="6" t="s">
        <v>59</v>
      </c>
      <c r="J33" s="6"/>
      <c r="K33" s="46"/>
      <c r="L33" s="46"/>
      <c r="M33" s="46"/>
      <c r="N33" s="46"/>
      <c r="O33" s="46"/>
    </row>
    <row r="36" ht="13.5" spans="17:17">
      <c r="Q36"/>
    </row>
    <row r="39" ht="13.5" spans="2:2">
      <c r="B39"/>
    </row>
    <row r="40" ht="13.5" spans="2:2">
      <c r="B40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7:B27"/>
    <mergeCell ref="C28:D28"/>
    <mergeCell ref="E28:H28"/>
    <mergeCell ref="L28:O28"/>
    <mergeCell ref="C29:D29"/>
    <mergeCell ref="E29:H29"/>
    <mergeCell ref="L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5:A6"/>
    <mergeCell ref="A10:A11"/>
    <mergeCell ref="H3:H4"/>
    <mergeCell ref="A28:B29"/>
    <mergeCell ref="I28:J29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40"/>
  <sheetViews>
    <sheetView topLeftCell="A10" workbookViewId="0">
      <selection activeCell="A10" sqref="$A1:$XFD1048576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10.125" style="4" customWidth="1"/>
    <col min="5" max="5" width="6.625" style="3" customWidth="1"/>
    <col min="6" max="6" width="10.2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7.5" style="1" customWidth="1"/>
    <col min="12" max="12" width="8.625" style="1" customWidth="1"/>
    <col min="13" max="13" width="5.75" style="1" customWidth="1"/>
    <col min="14" max="14" width="6.75" style="1" customWidth="1"/>
    <col min="15" max="15" width="9.7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6" t="s">
        <v>1</v>
      </c>
    </row>
    <row r="2" s="1" customFormat="1" ht="27.9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7" t="s">
        <v>4</v>
      </c>
      <c r="M2" s="48">
        <v>8918</v>
      </c>
      <c r="N2" s="49" t="s">
        <v>5</v>
      </c>
      <c r="O2" s="49" t="s">
        <v>6</v>
      </c>
      <c r="Q2" s="72" t="s">
        <v>6</v>
      </c>
      <c r="R2" s="73">
        <v>121</v>
      </c>
      <c r="S2" s="74">
        <v>8918</v>
      </c>
      <c r="T2" s="75" t="s">
        <v>3</v>
      </c>
      <c r="U2" s="76" t="s">
        <v>7</v>
      </c>
      <c r="V2" s="77">
        <v>17746215.69</v>
      </c>
      <c r="W2" s="78" t="s">
        <v>8</v>
      </c>
      <c r="X2" s="78" t="s">
        <v>9</v>
      </c>
      <c r="Y2" s="81" t="s">
        <v>10</v>
      </c>
      <c r="Z2" s="82" t="s">
        <v>11</v>
      </c>
      <c r="AA2" s="82" t="s">
        <v>12</v>
      </c>
      <c r="AB2" s="83"/>
      <c r="AC2" s="82"/>
      <c r="AD2" s="84" t="s">
        <v>13</v>
      </c>
      <c r="AE2" s="85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</row>
    <row r="3" s="1" customFormat="1" ht="27.95" customHeight="1" spans="1:15">
      <c r="A3" s="6" t="s">
        <v>14</v>
      </c>
      <c r="B3" s="6"/>
      <c r="C3" s="11">
        <v>17746215.69</v>
      </c>
      <c r="D3" s="11"/>
      <c r="E3" s="11" t="s">
        <v>15</v>
      </c>
      <c r="F3" s="12" t="s">
        <v>7</v>
      </c>
      <c r="G3" s="12"/>
      <c r="H3" s="50" t="s">
        <v>16</v>
      </c>
      <c r="I3" s="43" t="s">
        <v>17</v>
      </c>
      <c r="J3" s="44"/>
      <c r="K3" s="44"/>
      <c r="L3" s="44"/>
      <c r="M3" s="51" t="s">
        <v>18</v>
      </c>
      <c r="N3" s="6" t="s">
        <v>19</v>
      </c>
      <c r="O3" s="52" t="s">
        <v>20</v>
      </c>
    </row>
    <row r="4" s="1" customFormat="1" ht="27.95" customHeight="1" spans="1:15">
      <c r="A4" s="6" t="s">
        <v>21</v>
      </c>
      <c r="B4" s="6"/>
      <c r="C4" s="88"/>
      <c r="D4" s="88"/>
      <c r="E4" s="11" t="s">
        <v>22</v>
      </c>
      <c r="F4" s="12"/>
      <c r="G4" s="12"/>
      <c r="H4" s="53"/>
      <c r="I4" s="54"/>
      <c r="J4" s="55"/>
      <c r="K4" s="55"/>
      <c r="L4" s="55"/>
      <c r="M4" s="51" t="s">
        <v>23</v>
      </c>
      <c r="N4" s="11" t="s">
        <v>24</v>
      </c>
      <c r="O4" s="56" t="s">
        <v>12</v>
      </c>
    </row>
    <row r="5" s="1" customFormat="1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11" t="s">
        <v>32</v>
      </c>
      <c r="O5" s="11"/>
    </row>
    <row r="6" s="1" customFormat="1" ht="27.95" customHeight="1" spans="1:15">
      <c r="A6" s="6"/>
      <c r="B6" s="16" t="s">
        <v>33</v>
      </c>
      <c r="C6" s="6" t="s">
        <v>34</v>
      </c>
      <c r="D6" s="11" t="s">
        <v>35</v>
      </c>
      <c r="E6" s="16" t="s">
        <v>33</v>
      </c>
      <c r="F6" s="11" t="s">
        <v>35</v>
      </c>
      <c r="G6" s="6" t="s">
        <v>36</v>
      </c>
      <c r="H6" s="11" t="s">
        <v>35</v>
      </c>
      <c r="I6" s="49" t="s">
        <v>35</v>
      </c>
      <c r="J6" s="11" t="s">
        <v>35</v>
      </c>
      <c r="K6" s="6" t="s">
        <v>37</v>
      </c>
      <c r="L6" s="6" t="s">
        <v>35</v>
      </c>
      <c r="M6" s="6" t="s">
        <v>37</v>
      </c>
      <c r="N6" s="11" t="s">
        <v>38</v>
      </c>
      <c r="O6" s="11" t="s">
        <v>35</v>
      </c>
    </row>
    <row r="7" s="2" customFormat="1" ht="33.95" customHeight="1" spans="1:17">
      <c r="A7" s="17">
        <v>1</v>
      </c>
      <c r="B7" s="18">
        <v>43236</v>
      </c>
      <c r="C7" s="19" t="s">
        <v>39</v>
      </c>
      <c r="D7" s="20">
        <v>1450000</v>
      </c>
      <c r="E7" s="21">
        <v>43228</v>
      </c>
      <c r="F7" s="20">
        <v>1450000</v>
      </c>
      <c r="G7" s="22">
        <v>0.02</v>
      </c>
      <c r="H7" s="57">
        <f>ROUNDUP(D7*G7,0)</f>
        <v>29000</v>
      </c>
      <c r="I7" s="57">
        <v>0</v>
      </c>
      <c r="J7" s="58">
        <v>650</v>
      </c>
      <c r="K7" s="62" t="s">
        <v>40</v>
      </c>
      <c r="L7" s="60"/>
      <c r="M7" s="11"/>
      <c r="N7" s="59" t="s">
        <v>41</v>
      </c>
      <c r="O7" s="58">
        <f>D7-H7-I7-J7-L7-O8</f>
        <v>1420350</v>
      </c>
      <c r="Q7" s="79"/>
    </row>
    <row r="8" s="2" customFormat="1" ht="26.1" customHeight="1" spans="1:15">
      <c r="A8" s="17"/>
      <c r="B8" s="23"/>
      <c r="C8" s="19"/>
      <c r="D8" s="24"/>
      <c r="E8" s="21"/>
      <c r="F8" s="24"/>
      <c r="G8" s="25"/>
      <c r="H8" s="57"/>
      <c r="I8" s="57"/>
      <c r="J8" s="58"/>
      <c r="K8" s="61" t="s">
        <v>42</v>
      </c>
      <c r="L8" s="58"/>
      <c r="M8" s="11"/>
      <c r="N8" s="59"/>
      <c r="O8" s="57"/>
    </row>
    <row r="9" s="1" customFormat="1" ht="20.1" customHeight="1" spans="1:15">
      <c r="A9" s="17"/>
      <c r="B9" s="26"/>
      <c r="C9" s="19"/>
      <c r="D9" s="24"/>
      <c r="E9" s="21"/>
      <c r="F9" s="24"/>
      <c r="G9" s="25"/>
      <c r="H9" s="57"/>
      <c r="I9" s="57"/>
      <c r="J9" s="58"/>
      <c r="K9" s="62"/>
      <c r="L9" s="58"/>
      <c r="M9" s="63"/>
      <c r="N9" s="59"/>
      <c r="O9" s="64"/>
    </row>
    <row r="10" s="1" customFormat="1" ht="25.5" customHeight="1" spans="1:15">
      <c r="A10" s="27">
        <v>2</v>
      </c>
      <c r="B10" s="18">
        <v>43290</v>
      </c>
      <c r="C10" s="19" t="s">
        <v>39</v>
      </c>
      <c r="D10" s="20">
        <v>2460000</v>
      </c>
      <c r="E10" s="21">
        <v>43228</v>
      </c>
      <c r="F10" s="20">
        <v>2460000</v>
      </c>
      <c r="G10" s="22">
        <v>0.02</v>
      </c>
      <c r="H10" s="57">
        <f>ROUNDUP(D10*G10,0)</f>
        <v>49200</v>
      </c>
      <c r="I10" s="57">
        <v>0</v>
      </c>
      <c r="J10" s="58">
        <v>0</v>
      </c>
      <c r="K10" s="59"/>
      <c r="L10" s="60"/>
      <c r="M10" s="56"/>
      <c r="N10" s="59" t="s">
        <v>60</v>
      </c>
      <c r="O10" s="57">
        <f>D10-H10-I10-J10-O11</f>
        <v>1284246</v>
      </c>
    </row>
    <row r="11" s="1" customFormat="1" ht="20.1" customHeight="1" spans="1:17">
      <c r="A11" s="28"/>
      <c r="B11" s="23"/>
      <c r="C11" s="19"/>
      <c r="D11" s="24"/>
      <c r="E11" s="21"/>
      <c r="F11" s="24"/>
      <c r="G11" s="25"/>
      <c r="H11" s="57"/>
      <c r="I11" s="57"/>
      <c r="J11" s="58"/>
      <c r="K11" s="61"/>
      <c r="L11" s="58"/>
      <c r="M11" s="11"/>
      <c r="N11" s="59" t="s">
        <v>61</v>
      </c>
      <c r="O11" s="20">
        <v>1126554</v>
      </c>
      <c r="Q11" s="80"/>
    </row>
    <row r="12" s="1" customFormat="1" ht="20.1" customHeight="1" spans="1:15">
      <c r="A12" s="17"/>
      <c r="B12" s="26"/>
      <c r="C12" s="19"/>
      <c r="D12" s="24"/>
      <c r="E12" s="21"/>
      <c r="F12" s="24"/>
      <c r="G12" s="25"/>
      <c r="H12" s="57"/>
      <c r="I12" s="57"/>
      <c r="J12" s="58"/>
      <c r="K12" s="62"/>
      <c r="L12" s="58"/>
      <c r="M12" s="63"/>
      <c r="N12" s="59"/>
      <c r="O12" s="64"/>
    </row>
    <row r="13" s="1" customFormat="1" ht="27" customHeight="1" spans="1:15">
      <c r="A13" s="17">
        <v>3</v>
      </c>
      <c r="B13" s="18">
        <v>43385</v>
      </c>
      <c r="C13" s="19" t="s">
        <v>39</v>
      </c>
      <c r="D13" s="20">
        <v>4020000</v>
      </c>
      <c r="E13" s="21">
        <v>43362</v>
      </c>
      <c r="F13" s="20">
        <v>4020000</v>
      </c>
      <c r="G13" s="22">
        <v>0.02</v>
      </c>
      <c r="H13" s="57">
        <f>ROUNDUP(D13*G13,0)</f>
        <v>80400</v>
      </c>
      <c r="I13" s="57">
        <v>41508</v>
      </c>
      <c r="J13" s="58">
        <v>0</v>
      </c>
      <c r="K13" s="62"/>
      <c r="L13" s="65">
        <v>40200</v>
      </c>
      <c r="M13" s="63" t="s">
        <v>63</v>
      </c>
      <c r="N13" s="59" t="s">
        <v>60</v>
      </c>
      <c r="O13" s="57">
        <f>D13-H13-I13-J13-L13-O14</f>
        <v>113898</v>
      </c>
    </row>
    <row r="14" s="1" customFormat="1" ht="20.1" customHeight="1" spans="1:15">
      <c r="A14" s="17"/>
      <c r="B14" s="23"/>
      <c r="C14" s="19"/>
      <c r="D14" s="24"/>
      <c r="E14" s="21"/>
      <c r="F14" s="24"/>
      <c r="G14" s="25"/>
      <c r="H14" s="57"/>
      <c r="I14" s="57"/>
      <c r="J14" s="58"/>
      <c r="K14" s="59"/>
      <c r="L14" s="58"/>
      <c r="M14" s="59"/>
      <c r="N14" s="59" t="s">
        <v>64</v>
      </c>
      <c r="O14" s="58">
        <v>3743994</v>
      </c>
    </row>
    <row r="15" s="1" customFormat="1" ht="20.1" customHeight="1" spans="1:15">
      <c r="A15" s="17"/>
      <c r="B15" s="23"/>
      <c r="C15" s="19"/>
      <c r="D15" s="24"/>
      <c r="E15" s="21"/>
      <c r="F15" s="24"/>
      <c r="G15" s="25"/>
      <c r="H15" s="57"/>
      <c r="I15" s="57"/>
      <c r="J15" s="58"/>
      <c r="K15" s="59"/>
      <c r="L15" s="58"/>
      <c r="M15" s="59"/>
      <c r="N15" s="62"/>
      <c r="O15" s="66"/>
    </row>
    <row r="16" s="2" customFormat="1" ht="26" customHeight="1" spans="1:15">
      <c r="A16" s="17">
        <v>4</v>
      </c>
      <c r="B16" s="29" t="s">
        <v>65</v>
      </c>
      <c r="C16" s="30"/>
      <c r="D16" s="19"/>
      <c r="E16" s="24"/>
      <c r="F16" s="24"/>
      <c r="G16" s="25"/>
      <c r="H16" s="57"/>
      <c r="I16" s="57">
        <v>-41508</v>
      </c>
      <c r="J16" s="58"/>
      <c r="K16" s="59"/>
      <c r="L16" s="58"/>
      <c r="M16" s="59"/>
      <c r="N16" s="59" t="s">
        <v>60</v>
      </c>
      <c r="O16" s="58">
        <f>D16-I16</f>
        <v>41508</v>
      </c>
    </row>
    <row r="17" s="1" customFormat="1" ht="20.1" customHeight="1" spans="1:15">
      <c r="A17" s="17"/>
      <c r="B17" s="26"/>
      <c r="C17" s="19"/>
      <c r="D17" s="24"/>
      <c r="E17" s="21"/>
      <c r="F17" s="24"/>
      <c r="G17" s="25"/>
      <c r="H17" s="57"/>
      <c r="I17" s="57"/>
      <c r="J17" s="58"/>
      <c r="K17" s="59"/>
      <c r="L17" s="58"/>
      <c r="M17" s="59"/>
      <c r="N17" s="59"/>
      <c r="O17" s="57"/>
    </row>
    <row r="18" s="1" customFormat="1" ht="41" customHeight="1" spans="1:15">
      <c r="A18" s="17">
        <v>5</v>
      </c>
      <c r="B18" s="18">
        <v>43497</v>
      </c>
      <c r="C18" s="19" t="s">
        <v>39</v>
      </c>
      <c r="D18" s="20">
        <v>5260000</v>
      </c>
      <c r="E18" s="21">
        <v>43484</v>
      </c>
      <c r="F18" s="20">
        <v>5260000</v>
      </c>
      <c r="G18" s="22">
        <v>0.02</v>
      </c>
      <c r="H18" s="57">
        <f>ROUNDUP(D18*G18,0)</f>
        <v>105200</v>
      </c>
      <c r="I18" s="57">
        <v>148277.78</v>
      </c>
      <c r="J18" s="58">
        <v>0</v>
      </c>
      <c r="K18" s="62"/>
      <c r="L18" s="67">
        <f>ROUNDUP(D18*1%,0)</f>
        <v>52600</v>
      </c>
      <c r="M18" s="68" t="s">
        <v>66</v>
      </c>
      <c r="N18" s="59" t="s">
        <v>67</v>
      </c>
      <c r="O18" s="58">
        <f>D18-H18-I18-J18-L18-O19</f>
        <v>4953922.22</v>
      </c>
    </row>
    <row r="19" s="1" customFormat="1" ht="20.1" customHeight="1" spans="1:15">
      <c r="A19" s="17"/>
      <c r="B19" s="23"/>
      <c r="C19" s="19"/>
      <c r="D19" s="24"/>
      <c r="E19" s="21"/>
      <c r="F19" s="24"/>
      <c r="G19" s="25"/>
      <c r="H19" s="57"/>
      <c r="I19" s="57"/>
      <c r="J19" s="58"/>
      <c r="K19" s="61"/>
      <c r="L19" s="58"/>
      <c r="M19" s="11"/>
      <c r="N19" s="59"/>
      <c r="O19" s="57"/>
    </row>
    <row r="20" s="1" customFormat="1" ht="20.1" customHeight="1" spans="1:15">
      <c r="A20" s="17"/>
      <c r="B20" s="26"/>
      <c r="C20" s="19"/>
      <c r="D20" s="24"/>
      <c r="E20" s="21"/>
      <c r="F20" s="24"/>
      <c r="G20" s="25"/>
      <c r="H20" s="57"/>
      <c r="I20" s="57"/>
      <c r="J20" s="58"/>
      <c r="K20" s="59"/>
      <c r="L20" s="58"/>
      <c r="M20" s="59"/>
      <c r="N20" s="59"/>
      <c r="O20" s="57"/>
    </row>
    <row r="21" s="2" customFormat="1" ht="20.1" customHeight="1" spans="1:15">
      <c r="A21" s="33">
        <v>6</v>
      </c>
      <c r="B21" s="89" t="s">
        <v>68</v>
      </c>
      <c r="C21" s="26"/>
      <c r="D21" s="35"/>
      <c r="E21" s="36"/>
      <c r="F21" s="36"/>
      <c r="G21" s="38"/>
      <c r="H21" s="64"/>
      <c r="I21" s="64">
        <v>-148277.78</v>
      </c>
      <c r="J21" s="66"/>
      <c r="K21" s="62"/>
      <c r="L21" s="66"/>
      <c r="M21" s="62"/>
      <c r="N21" s="62" t="s">
        <v>60</v>
      </c>
      <c r="O21" s="66">
        <f>D21-I21</f>
        <v>148277.78</v>
      </c>
    </row>
    <row r="22" s="1" customFormat="1" ht="20.1" customHeight="1" spans="1:15">
      <c r="A22" s="17"/>
      <c r="B22" s="23"/>
      <c r="C22" s="19"/>
      <c r="D22" s="24"/>
      <c r="E22" s="21"/>
      <c r="F22" s="24"/>
      <c r="G22" s="25"/>
      <c r="H22" s="57"/>
      <c r="I22" s="57"/>
      <c r="J22" s="58"/>
      <c r="K22" s="59"/>
      <c r="L22" s="58"/>
      <c r="M22" s="59"/>
      <c r="N22" s="59"/>
      <c r="O22" s="57"/>
    </row>
    <row r="23" s="1" customFormat="1" ht="20.1" customHeight="1" spans="1:15">
      <c r="A23" s="17"/>
      <c r="B23" s="23"/>
      <c r="C23" s="19"/>
      <c r="D23" s="24"/>
      <c r="E23" s="21"/>
      <c r="F23" s="24"/>
      <c r="G23" s="25"/>
      <c r="H23" s="57"/>
      <c r="I23" s="57"/>
      <c r="J23" s="58"/>
      <c r="K23" s="59"/>
      <c r="L23" s="58"/>
      <c r="M23" s="59"/>
      <c r="N23" s="59"/>
      <c r="O23" s="57"/>
    </row>
    <row r="24" s="1" customFormat="1" ht="20.1" customHeight="1" spans="1:15">
      <c r="A24" s="17"/>
      <c r="B24" s="23"/>
      <c r="C24" s="19"/>
      <c r="D24" s="24"/>
      <c r="E24" s="21"/>
      <c r="F24" s="24"/>
      <c r="G24" s="25"/>
      <c r="H24" s="57"/>
      <c r="I24" s="57"/>
      <c r="J24" s="58"/>
      <c r="K24" s="59"/>
      <c r="L24" s="58"/>
      <c r="M24" s="59"/>
      <c r="N24" s="59"/>
      <c r="O24" s="57"/>
    </row>
    <row r="25" s="1" customFormat="1" ht="20.1" customHeight="1" spans="1:15">
      <c r="A25" s="17"/>
      <c r="B25" s="23"/>
      <c r="C25" s="19"/>
      <c r="D25" s="24"/>
      <c r="E25" s="21"/>
      <c r="F25" s="24"/>
      <c r="G25" s="25"/>
      <c r="H25" s="57"/>
      <c r="I25" s="57"/>
      <c r="J25" s="58"/>
      <c r="K25" s="59"/>
      <c r="L25" s="58"/>
      <c r="M25" s="59"/>
      <c r="N25" s="59"/>
      <c r="O25" s="57"/>
    </row>
    <row r="26" s="1" customFormat="1" ht="20.1" customHeight="1" spans="1:15">
      <c r="A26" s="17"/>
      <c r="B26" s="23"/>
      <c r="C26" s="19"/>
      <c r="D26" s="24"/>
      <c r="E26" s="21"/>
      <c r="F26" s="24"/>
      <c r="G26" s="25"/>
      <c r="H26" s="57"/>
      <c r="I26" s="57"/>
      <c r="J26" s="58"/>
      <c r="K26" s="59"/>
      <c r="L26" s="58"/>
      <c r="M26" s="59"/>
      <c r="N26" s="59"/>
      <c r="O26" s="57"/>
    </row>
    <row r="27" s="1" customFormat="1" ht="30" customHeight="1" spans="1:15">
      <c r="A27" s="6" t="s">
        <v>43</v>
      </c>
      <c r="B27" s="6"/>
      <c r="C27" s="39" t="s">
        <v>44</v>
      </c>
      <c r="D27" s="40">
        <f t="shared" ref="D27:J27" si="0">SUM(D7:D26)</f>
        <v>13190000</v>
      </c>
      <c r="E27" s="39" t="s">
        <v>44</v>
      </c>
      <c r="F27" s="40">
        <f t="shared" si="0"/>
        <v>13190000</v>
      </c>
      <c r="G27" s="39" t="s">
        <v>44</v>
      </c>
      <c r="H27" s="40">
        <f t="shared" si="0"/>
        <v>263800</v>
      </c>
      <c r="I27" s="40">
        <f t="shared" si="0"/>
        <v>0</v>
      </c>
      <c r="J27" s="40">
        <f t="shared" si="0"/>
        <v>650</v>
      </c>
      <c r="K27" s="39" t="s">
        <v>44</v>
      </c>
      <c r="L27" s="40">
        <f>SUM(L7:L26)</f>
        <v>92800</v>
      </c>
      <c r="M27" s="39" t="s">
        <v>44</v>
      </c>
      <c r="N27" s="39" t="s">
        <v>44</v>
      </c>
      <c r="O27" s="40">
        <f>SUM(O7:O26)</f>
        <v>12832750</v>
      </c>
    </row>
    <row r="28" s="1" customFormat="1" ht="30" customHeight="1" spans="1:15">
      <c r="A28" s="6" t="s">
        <v>45</v>
      </c>
      <c r="B28" s="6"/>
      <c r="C28" s="6" t="s">
        <v>46</v>
      </c>
      <c r="D28" s="6"/>
      <c r="E28" s="41">
        <f>E29+L28</f>
        <v>148277.78</v>
      </c>
      <c r="F28" s="41"/>
      <c r="G28" s="41"/>
      <c r="H28" s="41"/>
      <c r="I28" s="6" t="s">
        <v>47</v>
      </c>
      <c r="J28" s="6"/>
      <c r="K28" s="6" t="s">
        <v>48</v>
      </c>
      <c r="L28" s="41">
        <v>0</v>
      </c>
      <c r="M28" s="41"/>
      <c r="N28" s="41"/>
      <c r="O28" s="41"/>
    </row>
    <row r="29" s="1" customFormat="1" ht="30" customHeight="1" spans="1:15">
      <c r="A29" s="6"/>
      <c r="B29" s="6"/>
      <c r="C29" s="6" t="s">
        <v>49</v>
      </c>
      <c r="D29" s="6"/>
      <c r="E29" s="42">
        <f>O21</f>
        <v>148277.78</v>
      </c>
      <c r="F29" s="42"/>
      <c r="G29" s="42"/>
      <c r="H29" s="42"/>
      <c r="I29" s="6"/>
      <c r="J29" s="6"/>
      <c r="K29" s="6" t="s">
        <v>50</v>
      </c>
      <c r="L29" s="70" t="str">
        <f>SUBSTITUTE(SUBSTITUTE(TEXT(INT(L28),"[DBNum2][$-804]G/通用格式元"&amp;IF(INT(L28)=L28,"整",""))&amp;TEXT(MID(L28,FIND(".",L28&amp;".0")+1,1),"[DBNum2][$-804]G/通用格式角")&amp;TEXT(MID(L28,FIND(".",L28&amp;".0")+2,1),"[DBNum2][$-804]G/通用格式分"),"零角","零"),"零分","")</f>
        <v>零元整</v>
      </c>
      <c r="M29" s="70"/>
      <c r="N29" s="70"/>
      <c r="O29" s="70"/>
    </row>
    <row r="30" s="1" customFormat="1" ht="39" customHeight="1" spans="1:15">
      <c r="A30" s="6" t="s">
        <v>51</v>
      </c>
      <c r="B30" s="6"/>
      <c r="C30" s="43" t="s">
        <v>62</v>
      </c>
      <c r="D30" s="44"/>
      <c r="E30" s="44"/>
      <c r="F30" s="44"/>
      <c r="G30" s="44"/>
      <c r="H30" s="71"/>
      <c r="I30" s="6" t="s">
        <v>52</v>
      </c>
      <c r="J30" s="6"/>
      <c r="K30" s="6"/>
      <c r="L30" s="6"/>
      <c r="M30" s="6"/>
      <c r="N30" s="6"/>
      <c r="O30" s="6"/>
    </row>
    <row r="31" s="1" customFormat="1" ht="39" customHeight="1" spans="1:15">
      <c r="A31" s="6" t="s">
        <v>54</v>
      </c>
      <c r="B31" s="6"/>
      <c r="C31" s="45"/>
      <c r="D31" s="45"/>
      <c r="E31" s="45"/>
      <c r="F31" s="45"/>
      <c r="G31" s="45"/>
      <c r="H31" s="45"/>
      <c r="I31" s="6" t="s">
        <v>55</v>
      </c>
      <c r="J31" s="6"/>
      <c r="K31" s="6"/>
      <c r="L31" s="6"/>
      <c r="M31" s="6"/>
      <c r="N31" s="6"/>
      <c r="O31" s="6"/>
    </row>
    <row r="32" s="1" customFormat="1" ht="39" customHeight="1" spans="1:15">
      <c r="A32" s="6" t="s">
        <v>56</v>
      </c>
      <c r="B32" s="6"/>
      <c r="C32" s="46"/>
      <c r="D32" s="46"/>
      <c r="E32" s="46"/>
      <c r="F32" s="46"/>
      <c r="G32" s="46"/>
      <c r="H32" s="46"/>
      <c r="I32" s="6" t="s">
        <v>57</v>
      </c>
      <c r="J32" s="6"/>
      <c r="K32" s="46"/>
      <c r="L32" s="46"/>
      <c r="M32" s="46"/>
      <c r="N32" s="46"/>
      <c r="O32" s="46"/>
    </row>
    <row r="33" s="1" customFormat="1" ht="39" customHeight="1" spans="1:15">
      <c r="A33" s="6" t="s">
        <v>58</v>
      </c>
      <c r="B33" s="6"/>
      <c r="C33" s="46"/>
      <c r="D33" s="46"/>
      <c r="E33" s="46"/>
      <c r="F33" s="46"/>
      <c r="G33" s="46"/>
      <c r="H33" s="46"/>
      <c r="I33" s="6" t="s">
        <v>59</v>
      </c>
      <c r="J33" s="6"/>
      <c r="K33" s="46"/>
      <c r="L33" s="46"/>
      <c r="M33" s="46"/>
      <c r="N33" s="46"/>
      <c r="O33" s="46"/>
    </row>
    <row r="34" s="1" customFormat="1" spans="2:15">
      <c r="B34" s="3"/>
      <c r="D34" s="4"/>
      <c r="E34" s="3"/>
      <c r="F34" s="4"/>
      <c r="H34" s="4"/>
      <c r="J34" s="4"/>
      <c r="O34" s="4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ht="13.5" spans="2:17">
      <c r="B36" s="3"/>
      <c r="D36" s="4"/>
      <c r="E36" s="3"/>
      <c r="F36" s="4"/>
      <c r="H36" s="4"/>
      <c r="J36" s="4"/>
      <c r="O36" s="4"/>
      <c r="Q36"/>
    </row>
    <row r="37" s="1" customFormat="1" spans="2:15">
      <c r="B37" s="3"/>
      <c r="D37" s="4"/>
      <c r="E37" s="3"/>
      <c r="F37" s="4"/>
      <c r="H37" s="4"/>
      <c r="J37" s="4"/>
      <c r="O37" s="4"/>
    </row>
    <row r="38" s="1" customFormat="1" spans="2:15">
      <c r="B38" s="3"/>
      <c r="D38" s="4"/>
      <c r="E38" s="3"/>
      <c r="F38" s="4"/>
      <c r="H38" s="4"/>
      <c r="J38" s="4"/>
      <c r="O38" s="4"/>
    </row>
    <row r="39" s="1" customFormat="1" ht="13.5" spans="2:15">
      <c r="B39"/>
      <c r="D39" s="4"/>
      <c r="E39" s="3"/>
      <c r="F39" s="4"/>
      <c r="H39" s="4"/>
      <c r="J39" s="4"/>
      <c r="O39" s="4"/>
    </row>
    <row r="40" s="1" customFormat="1" ht="13.5" spans="2:15">
      <c r="B40"/>
      <c r="D40" s="4"/>
      <c r="E40" s="3"/>
      <c r="F40" s="4"/>
      <c r="H40" s="4"/>
      <c r="J40" s="4"/>
      <c r="O40" s="4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7:B27"/>
    <mergeCell ref="C28:D28"/>
    <mergeCell ref="E28:H28"/>
    <mergeCell ref="L28:O28"/>
    <mergeCell ref="C29:D29"/>
    <mergeCell ref="E29:H29"/>
    <mergeCell ref="L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5:A6"/>
    <mergeCell ref="A10:A11"/>
    <mergeCell ref="H3:H4"/>
    <mergeCell ref="A28:B29"/>
    <mergeCell ref="I28:J29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44"/>
  <sheetViews>
    <sheetView topLeftCell="A8" workbookViewId="0">
      <selection activeCell="A8" sqref="$A1:$XFD1048576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10.125" style="4" customWidth="1"/>
    <col min="5" max="5" width="6.625" style="3" customWidth="1"/>
    <col min="6" max="6" width="10.2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7.5" style="1" customWidth="1"/>
    <col min="12" max="12" width="8.625" style="1" customWidth="1"/>
    <col min="13" max="13" width="5.75" style="1" customWidth="1"/>
    <col min="14" max="14" width="23" style="1" customWidth="1"/>
    <col min="15" max="15" width="9.7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6" t="s">
        <v>1</v>
      </c>
    </row>
    <row r="2" s="1" customFormat="1" ht="27.9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7" t="s">
        <v>4</v>
      </c>
      <c r="M2" s="48">
        <v>8918</v>
      </c>
      <c r="N2" s="49" t="s">
        <v>5</v>
      </c>
      <c r="O2" s="49" t="s">
        <v>6</v>
      </c>
      <c r="Q2" s="72" t="s">
        <v>6</v>
      </c>
      <c r="R2" s="73">
        <v>121</v>
      </c>
      <c r="S2" s="74">
        <v>8918</v>
      </c>
      <c r="T2" s="75" t="s">
        <v>3</v>
      </c>
      <c r="U2" s="76" t="s">
        <v>7</v>
      </c>
      <c r="V2" s="77">
        <v>17746215.69</v>
      </c>
      <c r="W2" s="78" t="s">
        <v>8</v>
      </c>
      <c r="X2" s="78" t="s">
        <v>9</v>
      </c>
      <c r="Y2" s="81" t="s">
        <v>10</v>
      </c>
      <c r="Z2" s="82" t="s">
        <v>11</v>
      </c>
      <c r="AA2" s="82" t="s">
        <v>12</v>
      </c>
      <c r="AB2" s="83"/>
      <c r="AC2" s="82"/>
      <c r="AD2" s="84" t="s">
        <v>13</v>
      </c>
      <c r="AE2" s="85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</row>
    <row r="3" s="1" customFormat="1" ht="27.95" customHeight="1" spans="1:15">
      <c r="A3" s="6" t="s">
        <v>14</v>
      </c>
      <c r="B3" s="6"/>
      <c r="C3" s="11">
        <v>17746215.69</v>
      </c>
      <c r="D3" s="11"/>
      <c r="E3" s="11" t="s">
        <v>15</v>
      </c>
      <c r="F3" s="12" t="s">
        <v>7</v>
      </c>
      <c r="G3" s="12"/>
      <c r="H3" s="50" t="s">
        <v>16</v>
      </c>
      <c r="I3" s="43" t="s">
        <v>69</v>
      </c>
      <c r="J3" s="44"/>
      <c r="K3" s="44"/>
      <c r="L3" s="44"/>
      <c r="M3" s="51" t="s">
        <v>18</v>
      </c>
      <c r="N3" s="6" t="s">
        <v>19</v>
      </c>
      <c r="O3" s="52" t="s">
        <v>20</v>
      </c>
    </row>
    <row r="4" s="1" customFormat="1" ht="27.95" customHeight="1" spans="1:15">
      <c r="A4" s="6" t="s">
        <v>21</v>
      </c>
      <c r="B4" s="6"/>
      <c r="C4" s="11">
        <v>15904502.38</v>
      </c>
      <c r="D4" s="11"/>
      <c r="E4" s="11" t="s">
        <v>22</v>
      </c>
      <c r="F4" s="12">
        <v>43476</v>
      </c>
      <c r="G4" s="12"/>
      <c r="H4" s="53"/>
      <c r="I4" s="54"/>
      <c r="J4" s="55"/>
      <c r="K4" s="55"/>
      <c r="L4" s="55"/>
      <c r="M4" s="51" t="s">
        <v>23</v>
      </c>
      <c r="N4" s="11" t="s">
        <v>24</v>
      </c>
      <c r="O4" s="56" t="s">
        <v>70</v>
      </c>
    </row>
    <row r="5" s="1" customFormat="1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11" t="s">
        <v>32</v>
      </c>
      <c r="O5" s="11"/>
    </row>
    <row r="6" s="1" customFormat="1" ht="27.95" customHeight="1" spans="1:15">
      <c r="A6" s="6"/>
      <c r="B6" s="16" t="s">
        <v>33</v>
      </c>
      <c r="C6" s="6" t="s">
        <v>34</v>
      </c>
      <c r="D6" s="11" t="s">
        <v>35</v>
      </c>
      <c r="E6" s="16" t="s">
        <v>33</v>
      </c>
      <c r="F6" s="11" t="s">
        <v>35</v>
      </c>
      <c r="G6" s="6" t="s">
        <v>36</v>
      </c>
      <c r="H6" s="11" t="s">
        <v>35</v>
      </c>
      <c r="I6" s="49" t="s">
        <v>35</v>
      </c>
      <c r="J6" s="11" t="s">
        <v>35</v>
      </c>
      <c r="K6" s="6" t="s">
        <v>37</v>
      </c>
      <c r="L6" s="6" t="s">
        <v>35</v>
      </c>
      <c r="M6" s="6" t="s">
        <v>37</v>
      </c>
      <c r="N6" s="11" t="s">
        <v>38</v>
      </c>
      <c r="O6" s="11" t="s">
        <v>35</v>
      </c>
    </row>
    <row r="7" s="2" customFormat="1" ht="33.95" customHeight="1" spans="1:17">
      <c r="A7" s="17">
        <v>1</v>
      </c>
      <c r="B7" s="18">
        <v>43236</v>
      </c>
      <c r="C7" s="19" t="s">
        <v>39</v>
      </c>
      <c r="D7" s="20">
        <v>1450000</v>
      </c>
      <c r="E7" s="21">
        <v>43228</v>
      </c>
      <c r="F7" s="20">
        <v>1450000</v>
      </c>
      <c r="G7" s="22">
        <v>0.02</v>
      </c>
      <c r="H7" s="57">
        <f>ROUNDUP(D7*G7,0)</f>
        <v>29000</v>
      </c>
      <c r="I7" s="57">
        <v>0</v>
      </c>
      <c r="J7" s="58">
        <v>650</v>
      </c>
      <c r="K7" s="59" t="s">
        <v>40</v>
      </c>
      <c r="L7" s="60"/>
      <c r="M7" s="11"/>
      <c r="N7" s="59" t="s">
        <v>41</v>
      </c>
      <c r="O7" s="58">
        <f>D7-H7-I7-J7-L7-O8</f>
        <v>1420350</v>
      </c>
      <c r="Q7" s="79"/>
    </row>
    <row r="8" s="2" customFormat="1" ht="26.1" customHeight="1" spans="1:15">
      <c r="A8" s="17"/>
      <c r="B8" s="23"/>
      <c r="C8" s="19"/>
      <c r="D8" s="24"/>
      <c r="E8" s="21"/>
      <c r="F8" s="24"/>
      <c r="G8" s="25"/>
      <c r="H8" s="57"/>
      <c r="I8" s="57"/>
      <c r="J8" s="58"/>
      <c r="K8" s="61" t="s">
        <v>42</v>
      </c>
      <c r="L8" s="58"/>
      <c r="M8" s="11"/>
      <c r="N8" s="59"/>
      <c r="O8" s="57"/>
    </row>
    <row r="9" s="1" customFormat="1" ht="20.1" customHeight="1" spans="1:15">
      <c r="A9" s="17"/>
      <c r="B9" s="26"/>
      <c r="C9" s="19"/>
      <c r="D9" s="24"/>
      <c r="E9" s="21"/>
      <c r="F9" s="24"/>
      <c r="G9" s="25"/>
      <c r="H9" s="57"/>
      <c r="I9" s="57"/>
      <c r="J9" s="58"/>
      <c r="K9" s="62"/>
      <c r="L9" s="58"/>
      <c r="M9" s="63"/>
      <c r="N9" s="59"/>
      <c r="O9" s="64"/>
    </row>
    <row r="10" s="1" customFormat="1" ht="25.5" customHeight="1" spans="1:15">
      <c r="A10" s="27">
        <v>2</v>
      </c>
      <c r="B10" s="18">
        <v>43290</v>
      </c>
      <c r="C10" s="19" t="s">
        <v>39</v>
      </c>
      <c r="D10" s="20">
        <v>2460000</v>
      </c>
      <c r="E10" s="21">
        <v>43228</v>
      </c>
      <c r="F10" s="20">
        <v>2460000</v>
      </c>
      <c r="G10" s="22">
        <v>0.02</v>
      </c>
      <c r="H10" s="57">
        <f>ROUNDUP(D10*G10,0)</f>
        <v>49200</v>
      </c>
      <c r="I10" s="57">
        <v>0</v>
      </c>
      <c r="J10" s="58">
        <v>0</v>
      </c>
      <c r="K10" s="59"/>
      <c r="L10" s="60"/>
      <c r="M10" s="56"/>
      <c r="N10" s="59" t="s">
        <v>60</v>
      </c>
      <c r="O10" s="57">
        <f>D10-H10-I10-J10-O11</f>
        <v>1284246</v>
      </c>
    </row>
    <row r="11" s="1" customFormat="1" ht="20.1" customHeight="1" spans="1:17">
      <c r="A11" s="28"/>
      <c r="B11" s="23"/>
      <c r="C11" s="19"/>
      <c r="D11" s="24"/>
      <c r="E11" s="21"/>
      <c r="F11" s="24"/>
      <c r="G11" s="25"/>
      <c r="H11" s="57"/>
      <c r="I11" s="57"/>
      <c r="J11" s="58"/>
      <c r="K11" s="61"/>
      <c r="L11" s="58"/>
      <c r="M11" s="11"/>
      <c r="N11" s="59" t="s">
        <v>61</v>
      </c>
      <c r="O11" s="20">
        <v>1126554</v>
      </c>
      <c r="Q11" s="80"/>
    </row>
    <row r="12" s="1" customFormat="1" ht="20.1" customHeight="1" spans="1:15">
      <c r="A12" s="17"/>
      <c r="B12" s="26"/>
      <c r="C12" s="19"/>
      <c r="D12" s="24"/>
      <c r="E12" s="21"/>
      <c r="F12" s="24"/>
      <c r="G12" s="25"/>
      <c r="H12" s="57"/>
      <c r="I12" s="57"/>
      <c r="J12" s="58"/>
      <c r="K12" s="62"/>
      <c r="L12" s="58"/>
      <c r="M12" s="63"/>
      <c r="N12" s="59"/>
      <c r="O12" s="64"/>
    </row>
    <row r="13" s="1" customFormat="1" ht="27" customHeight="1" spans="1:15">
      <c r="A13" s="17">
        <v>3</v>
      </c>
      <c r="B13" s="18">
        <v>43385</v>
      </c>
      <c r="C13" s="19" t="s">
        <v>39</v>
      </c>
      <c r="D13" s="20">
        <v>4020000</v>
      </c>
      <c r="E13" s="21">
        <v>43362</v>
      </c>
      <c r="F13" s="20">
        <v>4020000</v>
      </c>
      <c r="G13" s="22">
        <v>0.02</v>
      </c>
      <c r="H13" s="57">
        <f>ROUNDUP(D13*G13,0)</f>
        <v>80400</v>
      </c>
      <c r="I13" s="57">
        <v>41508</v>
      </c>
      <c r="J13" s="58">
        <v>0</v>
      </c>
      <c r="K13" s="62"/>
      <c r="L13" s="65">
        <v>40200</v>
      </c>
      <c r="M13" s="63" t="s">
        <v>63</v>
      </c>
      <c r="N13" s="59" t="s">
        <v>60</v>
      </c>
      <c r="O13" s="57">
        <f>D13-H13-I13-J13-L13-O14</f>
        <v>113898</v>
      </c>
    </row>
    <row r="14" s="1" customFormat="1" ht="20.1" customHeight="1" spans="1:15">
      <c r="A14" s="17"/>
      <c r="B14" s="23"/>
      <c r="C14" s="19"/>
      <c r="D14" s="24"/>
      <c r="E14" s="21"/>
      <c r="F14" s="24"/>
      <c r="G14" s="25"/>
      <c r="H14" s="57"/>
      <c r="I14" s="57"/>
      <c r="J14" s="58"/>
      <c r="K14" s="59"/>
      <c r="L14" s="58"/>
      <c r="M14" s="59"/>
      <c r="N14" s="59" t="s">
        <v>64</v>
      </c>
      <c r="O14" s="58">
        <v>3743994</v>
      </c>
    </row>
    <row r="15" s="1" customFormat="1" ht="20.1" customHeight="1" spans="1:15">
      <c r="A15" s="17"/>
      <c r="B15" s="23"/>
      <c r="C15" s="19"/>
      <c r="D15" s="24"/>
      <c r="E15" s="21"/>
      <c r="F15" s="24"/>
      <c r="G15" s="25"/>
      <c r="H15" s="57"/>
      <c r="I15" s="57"/>
      <c r="J15" s="58"/>
      <c r="K15" s="59"/>
      <c r="L15" s="58"/>
      <c r="M15" s="59"/>
      <c r="N15" s="62"/>
      <c r="O15" s="66"/>
    </row>
    <row r="16" s="2" customFormat="1" ht="26" customHeight="1" spans="1:15">
      <c r="A16" s="17">
        <v>4</v>
      </c>
      <c r="B16" s="29" t="s">
        <v>65</v>
      </c>
      <c r="C16" s="30"/>
      <c r="D16" s="19"/>
      <c r="E16" s="24"/>
      <c r="F16" s="24"/>
      <c r="G16" s="25"/>
      <c r="H16" s="57"/>
      <c r="I16" s="57">
        <v>-41508</v>
      </c>
      <c r="J16" s="58"/>
      <c r="K16" s="59"/>
      <c r="L16" s="58"/>
      <c r="M16" s="59"/>
      <c r="N16" s="59" t="s">
        <v>60</v>
      </c>
      <c r="O16" s="58">
        <f>D16-I16</f>
        <v>41508</v>
      </c>
    </row>
    <row r="17" s="1" customFormat="1" ht="20.1" customHeight="1" spans="1:15">
      <c r="A17" s="17"/>
      <c r="B17" s="26"/>
      <c r="C17" s="19"/>
      <c r="D17" s="24"/>
      <c r="E17" s="21"/>
      <c r="F17" s="24"/>
      <c r="G17" s="25"/>
      <c r="H17" s="57"/>
      <c r="I17" s="57"/>
      <c r="J17" s="58"/>
      <c r="K17" s="59"/>
      <c r="L17" s="58"/>
      <c r="M17" s="59"/>
      <c r="N17" s="59"/>
      <c r="O17" s="57"/>
    </row>
    <row r="18" s="1" customFormat="1" ht="41" customHeight="1" spans="1:15">
      <c r="A18" s="17">
        <v>5</v>
      </c>
      <c r="B18" s="18">
        <v>43497</v>
      </c>
      <c r="C18" s="19" t="s">
        <v>39</v>
      </c>
      <c r="D18" s="20">
        <v>5260000</v>
      </c>
      <c r="E18" s="21">
        <v>43484</v>
      </c>
      <c r="F18" s="20">
        <v>5260000</v>
      </c>
      <c r="G18" s="22">
        <v>0.02</v>
      </c>
      <c r="H18" s="57">
        <f>ROUNDUP(D18*G18,0)</f>
        <v>105200</v>
      </c>
      <c r="I18" s="57">
        <v>148277.78</v>
      </c>
      <c r="J18" s="58">
        <v>0</v>
      </c>
      <c r="K18" s="62"/>
      <c r="L18" s="67">
        <f>ROUNDUP(D18*1%,0)</f>
        <v>52600</v>
      </c>
      <c r="M18" s="68" t="s">
        <v>66</v>
      </c>
      <c r="N18" s="59" t="s">
        <v>67</v>
      </c>
      <c r="O18" s="58">
        <f>D18-H18-I18-J18-L18-O19</f>
        <v>4953922.22</v>
      </c>
    </row>
    <row r="19" s="1" customFormat="1" ht="20.1" customHeight="1" spans="1:15">
      <c r="A19" s="17"/>
      <c r="B19" s="23"/>
      <c r="C19" s="19"/>
      <c r="D19" s="24"/>
      <c r="E19" s="21"/>
      <c r="F19" s="24"/>
      <c r="G19" s="25"/>
      <c r="H19" s="57"/>
      <c r="I19" s="57"/>
      <c r="J19" s="58"/>
      <c r="K19" s="61"/>
      <c r="L19" s="58"/>
      <c r="M19" s="11"/>
      <c r="N19" s="59"/>
      <c r="O19" s="57"/>
    </row>
    <row r="20" s="1" customFormat="1" ht="20.1" customHeight="1" spans="1:15">
      <c r="A20" s="17"/>
      <c r="B20" s="26"/>
      <c r="C20" s="19"/>
      <c r="D20" s="24"/>
      <c r="E20" s="21"/>
      <c r="F20" s="24"/>
      <c r="G20" s="25"/>
      <c r="H20" s="57"/>
      <c r="I20" s="57"/>
      <c r="J20" s="58"/>
      <c r="K20" s="59"/>
      <c r="L20" s="58"/>
      <c r="M20" s="59"/>
      <c r="N20" s="59"/>
      <c r="O20" s="57"/>
    </row>
    <row r="21" s="2" customFormat="1" ht="20.1" customHeight="1" spans="1:15">
      <c r="A21" s="17">
        <v>6</v>
      </c>
      <c r="B21" s="31" t="s">
        <v>68</v>
      </c>
      <c r="C21" s="30"/>
      <c r="D21" s="19"/>
      <c r="E21" s="24"/>
      <c r="F21" s="24"/>
      <c r="G21" s="25"/>
      <c r="H21" s="57"/>
      <c r="I21" s="57">
        <v>-148277.78</v>
      </c>
      <c r="J21" s="58"/>
      <c r="K21" s="59"/>
      <c r="L21" s="58"/>
      <c r="M21" s="59"/>
      <c r="N21" s="59" t="s">
        <v>60</v>
      </c>
      <c r="O21" s="58">
        <f>D21-I21</f>
        <v>148277.78</v>
      </c>
    </row>
    <row r="22" s="1" customFormat="1" ht="20.1" customHeight="1" spans="1:15">
      <c r="A22" s="17"/>
      <c r="B22" s="23"/>
      <c r="C22" s="19"/>
      <c r="D22" s="24"/>
      <c r="E22" s="21"/>
      <c r="F22" s="24"/>
      <c r="G22" s="25"/>
      <c r="H22" s="57"/>
      <c r="I22" s="57"/>
      <c r="J22" s="58"/>
      <c r="K22" s="59"/>
      <c r="L22" s="58"/>
      <c r="M22" s="59"/>
      <c r="N22" s="59"/>
      <c r="O22" s="57"/>
    </row>
    <row r="23" s="1" customFormat="1" ht="20.1" customHeight="1" spans="1:15">
      <c r="A23" s="17"/>
      <c r="B23" s="23"/>
      <c r="C23" s="19"/>
      <c r="D23" s="24"/>
      <c r="E23" s="21"/>
      <c r="F23" s="24"/>
      <c r="G23" s="25"/>
      <c r="H23" s="57"/>
      <c r="I23" s="57"/>
      <c r="J23" s="58"/>
      <c r="K23" s="59"/>
      <c r="L23" s="58"/>
      <c r="M23" s="59"/>
      <c r="N23" s="59"/>
      <c r="O23" s="57"/>
    </row>
    <row r="24" s="1" customFormat="1" ht="20.1" customHeight="1" spans="1:15">
      <c r="A24" s="17"/>
      <c r="B24" s="23"/>
      <c r="C24" s="19"/>
      <c r="D24" s="24"/>
      <c r="E24" s="21"/>
      <c r="F24" s="24"/>
      <c r="G24" s="25"/>
      <c r="H24" s="57"/>
      <c r="I24" s="57"/>
      <c r="J24" s="58"/>
      <c r="K24" s="59"/>
      <c r="L24" s="58"/>
      <c r="M24" s="59"/>
      <c r="N24" s="59"/>
      <c r="O24" s="57"/>
    </row>
    <row r="25" s="1" customFormat="1" ht="20.1" customHeight="1" spans="1:15">
      <c r="A25" s="17"/>
      <c r="B25" s="23"/>
      <c r="C25" s="19"/>
      <c r="D25" s="24"/>
      <c r="E25" s="21"/>
      <c r="F25" s="24"/>
      <c r="G25" s="25"/>
      <c r="H25" s="57"/>
      <c r="I25" s="57"/>
      <c r="J25" s="58"/>
      <c r="K25" s="59"/>
      <c r="L25" s="58"/>
      <c r="M25" s="59"/>
      <c r="N25" s="59"/>
      <c r="O25" s="57"/>
    </row>
    <row r="26" s="1" customFormat="1" ht="20.1" customHeight="1" spans="1:15">
      <c r="A26" s="33">
        <v>7</v>
      </c>
      <c r="B26" s="34">
        <v>44217</v>
      </c>
      <c r="C26" s="35" t="s">
        <v>39</v>
      </c>
      <c r="D26" s="36">
        <v>2237367</v>
      </c>
      <c r="E26" s="37"/>
      <c r="F26" s="36"/>
      <c r="G26" s="87">
        <v>0.02</v>
      </c>
      <c r="H26" s="64">
        <v>54290.05</v>
      </c>
      <c r="I26" s="64">
        <v>0</v>
      </c>
      <c r="J26" s="66">
        <v>500</v>
      </c>
      <c r="K26" s="62" t="s">
        <v>71</v>
      </c>
      <c r="L26" s="66">
        <v>-92800</v>
      </c>
      <c r="M26" s="62"/>
      <c r="N26" s="62" t="s">
        <v>72</v>
      </c>
      <c r="O26" s="64">
        <v>294000</v>
      </c>
    </row>
    <row r="27" s="1" customFormat="1" ht="20.1" customHeight="1" spans="1:15">
      <c r="A27" s="33"/>
      <c r="B27" s="34"/>
      <c r="C27" s="35"/>
      <c r="D27" s="36"/>
      <c r="E27" s="37"/>
      <c r="F27" s="36"/>
      <c r="G27" s="38"/>
      <c r="H27" s="64" t="s">
        <v>73</v>
      </c>
      <c r="I27" s="64"/>
      <c r="J27" s="66">
        <v>500</v>
      </c>
      <c r="K27" s="62" t="s">
        <v>74</v>
      </c>
      <c r="L27" s="66"/>
      <c r="M27" s="62"/>
      <c r="N27" s="62" t="s">
        <v>75</v>
      </c>
      <c r="O27" s="64">
        <v>300000</v>
      </c>
    </row>
    <row r="28" s="1" customFormat="1" ht="20.1" customHeight="1" spans="1:15">
      <c r="A28" s="33"/>
      <c r="B28" s="34"/>
      <c r="C28" s="35"/>
      <c r="D28" s="36"/>
      <c r="E28" s="37"/>
      <c r="F28" s="36"/>
      <c r="G28" s="38"/>
      <c r="H28" s="64"/>
      <c r="I28" s="64"/>
      <c r="J28" s="66"/>
      <c r="K28" s="62"/>
      <c r="L28" s="66"/>
      <c r="M28" s="62"/>
      <c r="N28" s="62" t="s">
        <v>76</v>
      </c>
      <c r="O28" s="64">
        <v>1460000</v>
      </c>
    </row>
    <row r="29" s="1" customFormat="1" ht="20.1" customHeight="1" spans="1:15">
      <c r="A29" s="33"/>
      <c r="B29" s="34"/>
      <c r="C29" s="35"/>
      <c r="D29" s="36"/>
      <c r="E29" s="37"/>
      <c r="F29" s="36"/>
      <c r="G29" s="38"/>
      <c r="H29" s="64"/>
      <c r="I29" s="64"/>
      <c r="J29" s="66"/>
      <c r="K29" s="62"/>
      <c r="L29" s="66"/>
      <c r="M29" s="62"/>
      <c r="N29" s="62" t="s">
        <v>77</v>
      </c>
      <c r="O29" s="64">
        <v>220876.95</v>
      </c>
    </row>
    <row r="30" s="1" customFormat="1" ht="20.1" customHeight="1" spans="1:15">
      <c r="A30" s="33"/>
      <c r="B30" s="34"/>
      <c r="C30" s="35"/>
      <c r="D30" s="36"/>
      <c r="E30" s="37"/>
      <c r="F30" s="36"/>
      <c r="G30" s="38"/>
      <c r="H30" s="64"/>
      <c r="I30" s="64"/>
      <c r="J30" s="66"/>
      <c r="K30" s="62"/>
      <c r="L30" s="66"/>
      <c r="M30" s="62"/>
      <c r="N30" s="62"/>
      <c r="O30" s="64"/>
    </row>
    <row r="31" s="1" customFormat="1" ht="30" customHeight="1" spans="1:17">
      <c r="A31" s="6" t="s">
        <v>43</v>
      </c>
      <c r="B31" s="6"/>
      <c r="C31" s="39" t="s">
        <v>44</v>
      </c>
      <c r="D31" s="40">
        <f>SUM(D7:D30)</f>
        <v>15427367</v>
      </c>
      <c r="E31" s="39" t="s">
        <v>44</v>
      </c>
      <c r="F31" s="40">
        <f>SUM(F7:F30)</f>
        <v>13190000</v>
      </c>
      <c r="G31" s="39" t="s">
        <v>44</v>
      </c>
      <c r="H31" s="40">
        <f>SUM(H7:H30)</f>
        <v>318090.05</v>
      </c>
      <c r="I31" s="40">
        <f>SUM(I7:I30)</f>
        <v>0</v>
      </c>
      <c r="J31" s="40">
        <f>SUM(J7:J30)</f>
        <v>1650</v>
      </c>
      <c r="K31" s="39" t="s">
        <v>44</v>
      </c>
      <c r="L31" s="40">
        <f>SUM(L7:L30)</f>
        <v>0</v>
      </c>
      <c r="M31" s="39" t="s">
        <v>44</v>
      </c>
      <c r="N31" s="39" t="s">
        <v>44</v>
      </c>
      <c r="O31" s="40">
        <f>SUM(O7:O30)</f>
        <v>15107626.95</v>
      </c>
      <c r="Q31" s="1">
        <f>C4-D31</f>
        <v>477135.380000001</v>
      </c>
    </row>
    <row r="32" s="1" customFormat="1" ht="30" customHeight="1" spans="1:15">
      <c r="A32" s="6" t="s">
        <v>45</v>
      </c>
      <c r="B32" s="6"/>
      <c r="C32" s="6" t="s">
        <v>46</v>
      </c>
      <c r="D32" s="6"/>
      <c r="E32" s="41">
        <f>O26+O27+O28+O29</f>
        <v>2274876.95</v>
      </c>
      <c r="F32" s="41"/>
      <c r="G32" s="41"/>
      <c r="H32" s="41"/>
      <c r="I32" s="6" t="s">
        <v>47</v>
      </c>
      <c r="J32" s="6"/>
      <c r="K32" s="6" t="s">
        <v>48</v>
      </c>
      <c r="L32" s="41">
        <v>0</v>
      </c>
      <c r="M32" s="41"/>
      <c r="N32" s="41"/>
      <c r="O32" s="41"/>
    </row>
    <row r="33" s="1" customFormat="1" ht="30" customHeight="1" spans="1:15">
      <c r="A33" s="6"/>
      <c r="B33" s="6"/>
      <c r="C33" s="6" t="s">
        <v>49</v>
      </c>
      <c r="D33" s="6"/>
      <c r="E33" s="42">
        <v>0</v>
      </c>
      <c r="F33" s="42"/>
      <c r="G33" s="42"/>
      <c r="H33" s="42"/>
      <c r="I33" s="6"/>
      <c r="J33" s="6"/>
      <c r="K33" s="6" t="s">
        <v>50</v>
      </c>
      <c r="L33" s="70" t="str">
        <f>SUBSTITUTE(SUBSTITUTE(TEXT(INT(L32),"[DBNum2][$-804]G/通用格式元"&amp;IF(INT(L32)=L32,"整",""))&amp;TEXT(MID(L32,FIND(".",L32&amp;".0")+1,1),"[DBNum2][$-804]G/通用格式角")&amp;TEXT(MID(L32,FIND(".",L32&amp;".0")+2,1),"[DBNum2][$-804]G/通用格式分"),"零角","零"),"零分","")</f>
        <v>零元整</v>
      </c>
      <c r="M33" s="70"/>
      <c r="N33" s="70"/>
      <c r="O33" s="70"/>
    </row>
    <row r="34" s="1" customFormat="1" ht="39" customHeight="1" spans="1:15">
      <c r="A34" s="6" t="s">
        <v>51</v>
      </c>
      <c r="B34" s="6"/>
      <c r="C34" s="43" t="s">
        <v>62</v>
      </c>
      <c r="D34" s="44"/>
      <c r="E34" s="44"/>
      <c r="F34" s="44"/>
      <c r="G34" s="44"/>
      <c r="H34" s="71"/>
      <c r="I34" s="6" t="s">
        <v>52</v>
      </c>
      <c r="J34" s="6"/>
      <c r="K34" s="6"/>
      <c r="L34" s="6"/>
      <c r="M34" s="6"/>
      <c r="N34" s="6"/>
      <c r="O34" s="6"/>
    </row>
    <row r="35" s="1" customFormat="1" ht="39" customHeight="1" spans="1:15">
      <c r="A35" s="6" t="s">
        <v>54</v>
      </c>
      <c r="B35" s="6"/>
      <c r="C35" s="45"/>
      <c r="D35" s="45"/>
      <c r="E35" s="45"/>
      <c r="F35" s="45"/>
      <c r="G35" s="45"/>
      <c r="H35" s="45"/>
      <c r="I35" s="6" t="s">
        <v>55</v>
      </c>
      <c r="J35" s="6"/>
      <c r="K35" s="6"/>
      <c r="L35" s="6"/>
      <c r="M35" s="6"/>
      <c r="N35" s="6"/>
      <c r="O35" s="6"/>
    </row>
    <row r="36" s="1" customFormat="1" ht="39" customHeight="1" spans="1:15">
      <c r="A36" s="6" t="s">
        <v>56</v>
      </c>
      <c r="B36" s="6"/>
      <c r="C36" s="46"/>
      <c r="D36" s="46"/>
      <c r="E36" s="46"/>
      <c r="F36" s="46"/>
      <c r="G36" s="46"/>
      <c r="H36" s="46"/>
      <c r="I36" s="6" t="s">
        <v>57</v>
      </c>
      <c r="J36" s="6"/>
      <c r="K36" s="46"/>
      <c r="L36" s="46"/>
      <c r="M36" s="46"/>
      <c r="N36" s="46"/>
      <c r="O36" s="46"/>
    </row>
    <row r="37" s="1" customFormat="1" ht="39" customHeight="1" spans="1:15">
      <c r="A37" s="6" t="s">
        <v>58</v>
      </c>
      <c r="B37" s="6"/>
      <c r="C37" s="46"/>
      <c r="D37" s="46"/>
      <c r="E37" s="46"/>
      <c r="F37" s="46"/>
      <c r="G37" s="46"/>
      <c r="H37" s="46"/>
      <c r="I37" s="6" t="s">
        <v>59</v>
      </c>
      <c r="J37" s="6"/>
      <c r="K37" s="46"/>
      <c r="L37" s="46"/>
      <c r="M37" s="46"/>
      <c r="N37" s="46"/>
      <c r="O37" s="46"/>
    </row>
    <row r="38" s="1" customFormat="1" spans="2:15">
      <c r="B38" s="3"/>
      <c r="D38" s="4"/>
      <c r="E38" s="3"/>
      <c r="F38" s="4"/>
      <c r="H38" s="4"/>
      <c r="J38" s="4"/>
      <c r="O38" s="4"/>
    </row>
    <row r="39" s="1" customFormat="1" spans="2:15">
      <c r="B39" s="3"/>
      <c r="D39" s="4"/>
      <c r="E39" s="3"/>
      <c r="F39" s="4"/>
      <c r="H39" s="4"/>
      <c r="J39" s="4"/>
      <c r="O39" s="4"/>
    </row>
    <row r="40" s="1" customFormat="1" ht="13.5" spans="2:17">
      <c r="B40" s="3"/>
      <c r="D40" s="4"/>
      <c r="E40" s="3"/>
      <c r="F40" s="4"/>
      <c r="H40" s="4"/>
      <c r="J40" s="4"/>
      <c r="O40" s="4"/>
      <c r="Q40"/>
    </row>
    <row r="41" s="1" customFormat="1" spans="2:15">
      <c r="B41" s="3"/>
      <c r="D41" s="4"/>
      <c r="E41" s="3"/>
      <c r="F41" s="4"/>
      <c r="H41" s="4"/>
      <c r="J41" s="4"/>
      <c r="O41" s="4"/>
    </row>
    <row r="42" s="1" customFormat="1" spans="2:15">
      <c r="B42" s="3"/>
      <c r="D42" s="4"/>
      <c r="E42" s="3"/>
      <c r="F42" s="4"/>
      <c r="H42" s="4"/>
      <c r="J42" s="4"/>
      <c r="O42" s="4"/>
    </row>
    <row r="43" s="1" customFormat="1" ht="13.5" spans="2:15">
      <c r="B43"/>
      <c r="D43" s="4"/>
      <c r="E43" s="3"/>
      <c r="F43" s="4"/>
      <c r="H43" s="4"/>
      <c r="J43" s="4"/>
      <c r="O43" s="4"/>
    </row>
    <row r="44" s="1" customFormat="1" ht="13.5" spans="2:15">
      <c r="B44"/>
      <c r="D44" s="4"/>
      <c r="E44" s="3"/>
      <c r="F44" s="4"/>
      <c r="H44" s="4"/>
      <c r="J44" s="4"/>
      <c r="O44" s="4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31:B31"/>
    <mergeCell ref="C32:D32"/>
    <mergeCell ref="E32:H32"/>
    <mergeCell ref="L32:O32"/>
    <mergeCell ref="C33:D33"/>
    <mergeCell ref="E33:H33"/>
    <mergeCell ref="L33:O33"/>
    <mergeCell ref="A34:B34"/>
    <mergeCell ref="C34:H34"/>
    <mergeCell ref="I34:J34"/>
    <mergeCell ref="K34:O34"/>
    <mergeCell ref="A35:B35"/>
    <mergeCell ref="C35:H35"/>
    <mergeCell ref="I35:J35"/>
    <mergeCell ref="K35:O35"/>
    <mergeCell ref="A36:B36"/>
    <mergeCell ref="C36:H36"/>
    <mergeCell ref="I36:J36"/>
    <mergeCell ref="K36:O36"/>
    <mergeCell ref="A37:B37"/>
    <mergeCell ref="C37:H37"/>
    <mergeCell ref="I37:J37"/>
    <mergeCell ref="K37:O37"/>
    <mergeCell ref="A5:A6"/>
    <mergeCell ref="A10:A11"/>
    <mergeCell ref="H3:H4"/>
    <mergeCell ref="A32:B33"/>
    <mergeCell ref="I32:J3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47"/>
  <sheetViews>
    <sheetView tabSelected="1" topLeftCell="A16" workbookViewId="0">
      <selection activeCell="C31" sqref="C31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5" width="10.125" style="4" customWidth="1"/>
    <col min="6" max="6" width="6.625" style="3" customWidth="1"/>
    <col min="7" max="7" width="10.25" style="4" customWidth="1"/>
    <col min="8" max="8" width="4.375" style="1" customWidth="1"/>
    <col min="9" max="9" width="11" style="4" customWidth="1"/>
    <col min="10" max="10" width="9.375" style="1" customWidth="1"/>
    <col min="11" max="11" width="9.625" style="4" customWidth="1"/>
    <col min="12" max="12" width="7.5" style="1" customWidth="1"/>
    <col min="13" max="13" width="8.625" style="1" customWidth="1"/>
    <col min="14" max="14" width="5.75" style="1" customWidth="1"/>
    <col min="15" max="15" width="28.75" style="1" customWidth="1"/>
    <col min="16" max="16" width="9.75" style="4" customWidth="1"/>
    <col min="17" max="17" width="9" style="1"/>
    <col min="18" max="18" width="11.875" style="1" customWidth="1"/>
    <col min="19" max="19" width="6.75" style="1" customWidth="1"/>
    <col min="20" max="20" width="9.125" style="1" customWidth="1"/>
    <col min="21" max="21" width="31.125" style="1" customWidth="1"/>
    <col min="22" max="22" width="9" style="1"/>
    <col min="23" max="23" width="11.25" style="1" customWidth="1"/>
    <col min="24" max="26" width="9" style="1"/>
    <col min="27" max="27" width="14.5" style="1" customWidth="1"/>
    <col min="28" max="28" width="13.125" style="1" customWidth="1"/>
    <col min="29" max="29" width="14.5" style="1" customWidth="1"/>
    <col min="30" max="16384" width="9" style="1"/>
  </cols>
  <sheetData>
    <row r="1" s="1" customFormat="1" ht="24.9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R1" s="26" t="s">
        <v>1</v>
      </c>
    </row>
    <row r="2" s="1" customFormat="1" ht="27.95" customHeight="1" spans="1:47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47" t="s">
        <v>4</v>
      </c>
      <c r="N2" s="48">
        <v>8918</v>
      </c>
      <c r="O2" s="49" t="s">
        <v>5</v>
      </c>
      <c r="P2" s="49" t="s">
        <v>6</v>
      </c>
      <c r="R2" s="72" t="s">
        <v>6</v>
      </c>
      <c r="S2" s="73">
        <v>121</v>
      </c>
      <c r="T2" s="74">
        <v>8918</v>
      </c>
      <c r="U2" s="75" t="s">
        <v>3</v>
      </c>
      <c r="V2" s="76" t="s">
        <v>7</v>
      </c>
      <c r="W2" s="77">
        <v>17746215.69</v>
      </c>
      <c r="X2" s="78" t="s">
        <v>8</v>
      </c>
      <c r="Y2" s="78" t="s">
        <v>9</v>
      </c>
      <c r="Z2" s="81" t="s">
        <v>10</v>
      </c>
      <c r="AA2" s="82" t="s">
        <v>11</v>
      </c>
      <c r="AB2" s="82" t="s">
        <v>12</v>
      </c>
      <c r="AC2" s="83"/>
      <c r="AD2" s="82"/>
      <c r="AE2" s="84" t="s">
        <v>13</v>
      </c>
      <c r="AF2" s="85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</row>
    <row r="3" s="1" customFormat="1" ht="27.95" customHeight="1" spans="1:16">
      <c r="A3" s="6" t="s">
        <v>14</v>
      </c>
      <c r="B3" s="6"/>
      <c r="C3" s="8">
        <v>17746215.69</v>
      </c>
      <c r="D3" s="9"/>
      <c r="E3" s="10"/>
      <c r="F3" s="11" t="s">
        <v>15</v>
      </c>
      <c r="G3" s="12" t="s">
        <v>7</v>
      </c>
      <c r="H3" s="12"/>
      <c r="I3" s="50" t="s">
        <v>16</v>
      </c>
      <c r="J3" s="43" t="s">
        <v>78</v>
      </c>
      <c r="K3" s="44"/>
      <c r="L3" s="44"/>
      <c r="M3" s="44"/>
      <c r="N3" s="51" t="s">
        <v>18</v>
      </c>
      <c r="O3" s="6" t="s">
        <v>19</v>
      </c>
      <c r="P3" s="52" t="s">
        <v>20</v>
      </c>
    </row>
    <row r="4" s="1" customFormat="1" ht="27.95" customHeight="1" spans="1:16">
      <c r="A4" s="6" t="s">
        <v>21</v>
      </c>
      <c r="B4" s="6"/>
      <c r="C4" s="8">
        <v>15904502.38</v>
      </c>
      <c r="D4" s="9"/>
      <c r="E4" s="10"/>
      <c r="F4" s="11" t="s">
        <v>22</v>
      </c>
      <c r="G4" s="12">
        <v>43476</v>
      </c>
      <c r="H4" s="12"/>
      <c r="I4" s="53"/>
      <c r="J4" s="54"/>
      <c r="K4" s="55"/>
      <c r="L4" s="55"/>
      <c r="M4" s="55"/>
      <c r="N4" s="51" t="s">
        <v>23</v>
      </c>
      <c r="O4" s="11" t="s">
        <v>24</v>
      </c>
      <c r="P4" s="56" t="s">
        <v>70</v>
      </c>
    </row>
    <row r="5" s="1" customFormat="1" ht="27.95" customHeight="1" spans="1:16">
      <c r="A5" s="6" t="s">
        <v>25</v>
      </c>
      <c r="B5" s="13" t="s">
        <v>26</v>
      </c>
      <c r="C5" s="14"/>
      <c r="D5" s="14"/>
      <c r="E5" s="15"/>
      <c r="F5" s="6" t="s">
        <v>27</v>
      </c>
      <c r="G5" s="6"/>
      <c r="H5" s="6" t="s">
        <v>28</v>
      </c>
      <c r="I5" s="6"/>
      <c r="J5" s="6" t="s">
        <v>29</v>
      </c>
      <c r="K5" s="6" t="s">
        <v>30</v>
      </c>
      <c r="L5" s="6"/>
      <c r="M5" s="6" t="s">
        <v>31</v>
      </c>
      <c r="N5" s="6"/>
      <c r="O5" s="11" t="s">
        <v>32</v>
      </c>
      <c r="P5" s="11"/>
    </row>
    <row r="6" s="1" customFormat="1" ht="27.95" customHeight="1" spans="1:16">
      <c r="A6" s="6"/>
      <c r="B6" s="16" t="s">
        <v>33</v>
      </c>
      <c r="C6" s="6" t="s">
        <v>34</v>
      </c>
      <c r="D6" s="11" t="s">
        <v>35</v>
      </c>
      <c r="E6" s="11" t="s">
        <v>79</v>
      </c>
      <c r="F6" s="16" t="s">
        <v>33</v>
      </c>
      <c r="G6" s="11" t="s">
        <v>35</v>
      </c>
      <c r="H6" s="6" t="s">
        <v>36</v>
      </c>
      <c r="I6" s="11" t="s">
        <v>35</v>
      </c>
      <c r="J6" s="49" t="s">
        <v>35</v>
      </c>
      <c r="K6" s="11" t="s">
        <v>35</v>
      </c>
      <c r="L6" s="6" t="s">
        <v>37</v>
      </c>
      <c r="M6" s="6" t="s">
        <v>35</v>
      </c>
      <c r="N6" s="6" t="s">
        <v>37</v>
      </c>
      <c r="O6" s="11" t="s">
        <v>38</v>
      </c>
      <c r="P6" s="11" t="s">
        <v>35</v>
      </c>
    </row>
    <row r="7" s="2" customFormat="1" ht="33.95" customHeight="1" spans="1:18">
      <c r="A7" s="17">
        <v>1</v>
      </c>
      <c r="B7" s="18">
        <v>43236</v>
      </c>
      <c r="C7" s="19" t="s">
        <v>39</v>
      </c>
      <c r="D7" s="20">
        <v>1450000</v>
      </c>
      <c r="E7" s="20"/>
      <c r="F7" s="21">
        <v>43228</v>
      </c>
      <c r="G7" s="20">
        <v>1450000</v>
      </c>
      <c r="H7" s="22">
        <v>0.02</v>
      </c>
      <c r="I7" s="57">
        <f>ROUNDUP(D7*H7,0)</f>
        <v>29000</v>
      </c>
      <c r="J7" s="57">
        <v>0</v>
      </c>
      <c r="K7" s="58">
        <v>650</v>
      </c>
      <c r="L7" s="59" t="s">
        <v>40</v>
      </c>
      <c r="M7" s="60"/>
      <c r="N7" s="11"/>
      <c r="O7" s="59" t="s">
        <v>41</v>
      </c>
      <c r="P7" s="58">
        <f>D7-I7-J7-K7-M7-P8</f>
        <v>1420350</v>
      </c>
      <c r="R7" s="79"/>
    </row>
    <row r="8" s="2" customFormat="1" ht="26.1" customHeight="1" spans="1:16">
      <c r="A8" s="17"/>
      <c r="B8" s="23"/>
      <c r="C8" s="19"/>
      <c r="D8" s="24"/>
      <c r="E8" s="24"/>
      <c r="F8" s="21"/>
      <c r="G8" s="24"/>
      <c r="H8" s="25"/>
      <c r="I8" s="57"/>
      <c r="J8" s="57"/>
      <c r="K8" s="58"/>
      <c r="L8" s="61" t="s">
        <v>42</v>
      </c>
      <c r="M8" s="58"/>
      <c r="N8" s="11"/>
      <c r="O8" s="59"/>
      <c r="P8" s="57"/>
    </row>
    <row r="9" s="1" customFormat="1" ht="20.1" customHeight="1" spans="1:16">
      <c r="A9" s="17"/>
      <c r="B9" s="26"/>
      <c r="C9" s="19"/>
      <c r="D9" s="24"/>
      <c r="E9" s="24"/>
      <c r="F9" s="21"/>
      <c r="G9" s="24"/>
      <c r="H9" s="25"/>
      <c r="I9" s="57"/>
      <c r="J9" s="57"/>
      <c r="K9" s="58"/>
      <c r="L9" s="62"/>
      <c r="M9" s="58"/>
      <c r="N9" s="63"/>
      <c r="O9" s="59"/>
      <c r="P9" s="64"/>
    </row>
    <row r="10" s="1" customFormat="1" ht="25.5" customHeight="1" spans="1:16">
      <c r="A10" s="27">
        <v>2</v>
      </c>
      <c r="B10" s="18">
        <v>43290</v>
      </c>
      <c r="C10" s="19" t="s">
        <v>39</v>
      </c>
      <c r="D10" s="20">
        <v>2460000</v>
      </c>
      <c r="E10" s="20"/>
      <c r="F10" s="21">
        <v>43228</v>
      </c>
      <c r="G10" s="20">
        <v>2460000</v>
      </c>
      <c r="H10" s="22">
        <v>0.02</v>
      </c>
      <c r="I10" s="57">
        <f>ROUNDUP(D10*H10,0)</f>
        <v>49200</v>
      </c>
      <c r="J10" s="57">
        <v>0</v>
      </c>
      <c r="K10" s="58">
        <v>0</v>
      </c>
      <c r="L10" s="59"/>
      <c r="M10" s="60"/>
      <c r="N10" s="56"/>
      <c r="O10" s="59" t="s">
        <v>60</v>
      </c>
      <c r="P10" s="57">
        <f>D10-I10-J10-K10-P11</f>
        <v>1284246</v>
      </c>
    </row>
    <row r="11" s="1" customFormat="1" ht="20.1" customHeight="1" spans="1:18">
      <c r="A11" s="28"/>
      <c r="B11" s="23"/>
      <c r="C11" s="19"/>
      <c r="D11" s="24"/>
      <c r="E11" s="24"/>
      <c r="F11" s="21"/>
      <c r="G11" s="24"/>
      <c r="H11" s="25"/>
      <c r="I11" s="57"/>
      <c r="J11" s="57"/>
      <c r="K11" s="58"/>
      <c r="L11" s="61"/>
      <c r="M11" s="58"/>
      <c r="N11" s="11"/>
      <c r="O11" s="59" t="s">
        <v>61</v>
      </c>
      <c r="P11" s="20">
        <v>1126554</v>
      </c>
      <c r="R11" s="80"/>
    </row>
    <row r="12" s="1" customFormat="1" ht="20.1" customHeight="1" spans="1:16">
      <c r="A12" s="17"/>
      <c r="B12" s="26"/>
      <c r="C12" s="19"/>
      <c r="D12" s="24"/>
      <c r="E12" s="24"/>
      <c r="F12" s="21"/>
      <c r="G12" s="24"/>
      <c r="H12" s="25"/>
      <c r="I12" s="57"/>
      <c r="J12" s="57"/>
      <c r="K12" s="58"/>
      <c r="L12" s="62"/>
      <c r="M12" s="58"/>
      <c r="N12" s="63"/>
      <c r="O12" s="59"/>
      <c r="P12" s="64"/>
    </row>
    <row r="13" s="1" customFormat="1" ht="27" customHeight="1" spans="1:16">
      <c r="A13" s="17">
        <v>3</v>
      </c>
      <c r="B13" s="18">
        <v>43385</v>
      </c>
      <c r="C13" s="19" t="s">
        <v>39</v>
      </c>
      <c r="D13" s="20">
        <v>4020000</v>
      </c>
      <c r="E13" s="20"/>
      <c r="F13" s="21">
        <v>43362</v>
      </c>
      <c r="G13" s="20">
        <v>4020000</v>
      </c>
      <c r="H13" s="22">
        <v>0.02</v>
      </c>
      <c r="I13" s="57">
        <f>ROUNDUP(D13*H13,0)</f>
        <v>80400</v>
      </c>
      <c r="J13" s="57">
        <v>41508</v>
      </c>
      <c r="K13" s="58">
        <v>0</v>
      </c>
      <c r="L13" s="62"/>
      <c r="M13" s="65">
        <v>40200</v>
      </c>
      <c r="N13" s="63" t="s">
        <v>63</v>
      </c>
      <c r="O13" s="59" t="s">
        <v>60</v>
      </c>
      <c r="P13" s="57">
        <f>D13-I13-J13-K13-M13-P14</f>
        <v>113898</v>
      </c>
    </row>
    <row r="14" s="1" customFormat="1" ht="20.1" customHeight="1" spans="1:16">
      <c r="A14" s="17"/>
      <c r="B14" s="23"/>
      <c r="C14" s="19"/>
      <c r="D14" s="24"/>
      <c r="E14" s="24"/>
      <c r="F14" s="21"/>
      <c r="G14" s="24"/>
      <c r="H14" s="25"/>
      <c r="I14" s="57"/>
      <c r="J14" s="57"/>
      <c r="K14" s="58"/>
      <c r="L14" s="59"/>
      <c r="M14" s="58"/>
      <c r="N14" s="59"/>
      <c r="O14" s="59" t="s">
        <v>64</v>
      </c>
      <c r="P14" s="58">
        <v>3743994</v>
      </c>
    </row>
    <row r="15" s="1" customFormat="1" ht="20.1" customHeight="1" spans="1:16">
      <c r="A15" s="17"/>
      <c r="B15" s="23"/>
      <c r="C15" s="19"/>
      <c r="D15" s="24"/>
      <c r="E15" s="24"/>
      <c r="F15" s="21"/>
      <c r="G15" s="24"/>
      <c r="H15" s="25"/>
      <c r="I15" s="57"/>
      <c r="J15" s="57"/>
      <c r="K15" s="58"/>
      <c r="L15" s="59"/>
      <c r="M15" s="58"/>
      <c r="N15" s="59"/>
      <c r="O15" s="62"/>
      <c r="P15" s="66"/>
    </row>
    <row r="16" s="2" customFormat="1" ht="26" customHeight="1" spans="1:16">
      <c r="A16" s="17">
        <v>4</v>
      </c>
      <c r="B16" s="29" t="s">
        <v>65</v>
      </c>
      <c r="C16" s="30"/>
      <c r="D16" s="19"/>
      <c r="E16" s="19"/>
      <c r="F16" s="24"/>
      <c r="G16" s="24"/>
      <c r="H16" s="25"/>
      <c r="I16" s="57"/>
      <c r="J16" s="57">
        <v>-41508</v>
      </c>
      <c r="K16" s="58"/>
      <c r="L16" s="59"/>
      <c r="M16" s="58"/>
      <c r="N16" s="59"/>
      <c r="O16" s="59" t="s">
        <v>60</v>
      </c>
      <c r="P16" s="58">
        <f>D16-J16</f>
        <v>41508</v>
      </c>
    </row>
    <row r="17" s="1" customFormat="1" ht="20.1" customHeight="1" spans="1:16">
      <c r="A17" s="17"/>
      <c r="B17" s="26"/>
      <c r="C17" s="19"/>
      <c r="D17" s="24"/>
      <c r="E17" s="24"/>
      <c r="F17" s="21"/>
      <c r="G17" s="24"/>
      <c r="H17" s="25"/>
      <c r="I17" s="57"/>
      <c r="J17" s="57"/>
      <c r="K17" s="58"/>
      <c r="L17" s="59"/>
      <c r="M17" s="58"/>
      <c r="N17" s="59"/>
      <c r="O17" s="59"/>
      <c r="P17" s="57"/>
    </row>
    <row r="18" s="1" customFormat="1" ht="41" customHeight="1" spans="1:16">
      <c r="A18" s="17">
        <v>5</v>
      </c>
      <c r="B18" s="18">
        <v>43497</v>
      </c>
      <c r="C18" s="19" t="s">
        <v>39</v>
      </c>
      <c r="D18" s="20">
        <v>5260000</v>
      </c>
      <c r="E18" s="20"/>
      <c r="F18" s="21">
        <v>43484</v>
      </c>
      <c r="G18" s="20">
        <v>5260000</v>
      </c>
      <c r="H18" s="22">
        <v>0.02</v>
      </c>
      <c r="I18" s="57">
        <f>ROUNDUP(D18*H18,0)</f>
        <v>105200</v>
      </c>
      <c r="J18" s="57">
        <v>148277.78</v>
      </c>
      <c r="K18" s="58">
        <v>0</v>
      </c>
      <c r="L18" s="62"/>
      <c r="M18" s="67">
        <f>ROUNDUP(D18*1%,0)</f>
        <v>52600</v>
      </c>
      <c r="N18" s="68" t="s">
        <v>66</v>
      </c>
      <c r="O18" s="59" t="s">
        <v>67</v>
      </c>
      <c r="P18" s="58">
        <f>D18-I18-J18-K18-M18-P19</f>
        <v>4953922.22</v>
      </c>
    </row>
    <row r="19" s="1" customFormat="1" ht="20.1" customHeight="1" spans="1:16">
      <c r="A19" s="17"/>
      <c r="B19" s="23"/>
      <c r="C19" s="19"/>
      <c r="D19" s="24"/>
      <c r="E19" s="24"/>
      <c r="F19" s="21"/>
      <c r="G19" s="24"/>
      <c r="H19" s="25"/>
      <c r="I19" s="57"/>
      <c r="J19" s="57"/>
      <c r="K19" s="58"/>
      <c r="L19" s="61"/>
      <c r="M19" s="58"/>
      <c r="N19" s="11"/>
      <c r="O19" s="59"/>
      <c r="P19" s="57"/>
    </row>
    <row r="20" s="1" customFormat="1" ht="20.1" customHeight="1" spans="1:16">
      <c r="A20" s="17"/>
      <c r="B20" s="26"/>
      <c r="C20" s="19"/>
      <c r="D20" s="24"/>
      <c r="E20" s="24"/>
      <c r="F20" s="21"/>
      <c r="G20" s="24"/>
      <c r="H20" s="25"/>
      <c r="I20" s="57"/>
      <c r="J20" s="57"/>
      <c r="K20" s="58"/>
      <c r="L20" s="59"/>
      <c r="M20" s="58"/>
      <c r="N20" s="59"/>
      <c r="O20" s="59"/>
      <c r="P20" s="57"/>
    </row>
    <row r="21" s="2" customFormat="1" ht="20.1" customHeight="1" spans="1:16">
      <c r="A21" s="17">
        <v>6</v>
      </c>
      <c r="B21" s="31" t="s">
        <v>68</v>
      </c>
      <c r="C21" s="30"/>
      <c r="D21" s="19"/>
      <c r="E21" s="19"/>
      <c r="F21" s="24"/>
      <c r="G21" s="24"/>
      <c r="H21" s="25"/>
      <c r="I21" s="57"/>
      <c r="J21" s="57">
        <v>-148277.78</v>
      </c>
      <c r="K21" s="58"/>
      <c r="L21" s="59"/>
      <c r="M21" s="58"/>
      <c r="N21" s="59"/>
      <c r="O21" s="59" t="s">
        <v>60</v>
      </c>
      <c r="P21" s="58">
        <f>D21-J21</f>
        <v>148277.78</v>
      </c>
    </row>
    <row r="22" s="1" customFormat="1" ht="20.1" customHeight="1" spans="1:16">
      <c r="A22" s="17"/>
      <c r="B22" s="23"/>
      <c r="C22" s="19"/>
      <c r="D22" s="24"/>
      <c r="E22" s="24"/>
      <c r="F22" s="21"/>
      <c r="G22" s="24"/>
      <c r="H22" s="25"/>
      <c r="I22" s="57"/>
      <c r="J22" s="57"/>
      <c r="K22" s="58"/>
      <c r="L22" s="59"/>
      <c r="M22" s="58"/>
      <c r="N22" s="59"/>
      <c r="O22" s="59"/>
      <c r="P22" s="57"/>
    </row>
    <row r="23" s="1" customFormat="1" ht="20.1" customHeight="1" spans="1:16">
      <c r="A23" s="17"/>
      <c r="B23" s="23"/>
      <c r="C23" s="19"/>
      <c r="D23" s="24"/>
      <c r="E23" s="24"/>
      <c r="F23" s="21"/>
      <c r="G23" s="24"/>
      <c r="H23" s="25"/>
      <c r="I23" s="57"/>
      <c r="J23" s="57"/>
      <c r="K23" s="58"/>
      <c r="L23" s="59"/>
      <c r="M23" s="58"/>
      <c r="N23" s="59"/>
      <c r="O23" s="59"/>
      <c r="P23" s="57"/>
    </row>
    <row r="24" s="1" customFormat="1" ht="20.1" customHeight="1" spans="1:16">
      <c r="A24" s="17"/>
      <c r="B24" s="23"/>
      <c r="C24" s="19"/>
      <c r="D24" s="24"/>
      <c r="E24" s="24"/>
      <c r="F24" s="21"/>
      <c r="G24" s="24"/>
      <c r="H24" s="25"/>
      <c r="I24" s="57"/>
      <c r="J24" s="57"/>
      <c r="K24" s="58"/>
      <c r="L24" s="59"/>
      <c r="M24" s="58"/>
      <c r="N24" s="59"/>
      <c r="O24" s="59"/>
      <c r="P24" s="57"/>
    </row>
    <row r="25" s="1" customFormat="1" ht="20.1" customHeight="1" spans="1:16">
      <c r="A25" s="17"/>
      <c r="B25" s="23"/>
      <c r="C25" s="19"/>
      <c r="D25" s="24"/>
      <c r="E25" s="24"/>
      <c r="F25" s="21"/>
      <c r="G25" s="24"/>
      <c r="H25" s="25"/>
      <c r="I25" s="57"/>
      <c r="J25" s="57"/>
      <c r="K25" s="58"/>
      <c r="L25" s="59"/>
      <c r="M25" s="58"/>
      <c r="N25" s="59"/>
      <c r="O25" s="59"/>
      <c r="P25" s="57"/>
    </row>
    <row r="26" s="1" customFormat="1" ht="20.1" customHeight="1" spans="1:16">
      <c r="A26" s="17">
        <v>7</v>
      </c>
      <c r="B26" s="23">
        <v>44217</v>
      </c>
      <c r="C26" s="19" t="s">
        <v>39</v>
      </c>
      <c r="D26" s="24">
        <v>2237367</v>
      </c>
      <c r="E26" s="24"/>
      <c r="F26" s="21"/>
      <c r="G26" s="24"/>
      <c r="H26" s="32">
        <v>0.02</v>
      </c>
      <c r="I26" s="57">
        <v>54290.05</v>
      </c>
      <c r="J26" s="57">
        <v>0</v>
      </c>
      <c r="K26" s="58">
        <v>500</v>
      </c>
      <c r="L26" s="59" t="s">
        <v>71</v>
      </c>
      <c r="M26" s="58">
        <v>-92800</v>
      </c>
      <c r="N26" s="59"/>
      <c r="O26" s="59" t="s">
        <v>72</v>
      </c>
      <c r="P26" s="57">
        <v>294000</v>
      </c>
    </row>
    <row r="27" s="1" customFormat="1" ht="20.1" customHeight="1" spans="1:16">
      <c r="A27" s="17"/>
      <c r="B27" s="23"/>
      <c r="C27" s="19"/>
      <c r="D27" s="24"/>
      <c r="E27" s="24"/>
      <c r="F27" s="21"/>
      <c r="G27" s="24"/>
      <c r="H27" s="25"/>
      <c r="I27" s="57" t="s">
        <v>73</v>
      </c>
      <c r="J27" s="57"/>
      <c r="K27" s="58">
        <v>500</v>
      </c>
      <c r="L27" s="59" t="s">
        <v>74</v>
      </c>
      <c r="M27" s="58"/>
      <c r="N27" s="59"/>
      <c r="O27" s="59" t="s">
        <v>75</v>
      </c>
      <c r="P27" s="57">
        <v>300000</v>
      </c>
    </row>
    <row r="28" s="1" customFormat="1" ht="20.1" customHeight="1" spans="1:16">
      <c r="A28" s="17"/>
      <c r="B28" s="23"/>
      <c r="C28" s="19"/>
      <c r="D28" s="24"/>
      <c r="E28" s="24"/>
      <c r="F28" s="21"/>
      <c r="G28" s="24"/>
      <c r="H28" s="25"/>
      <c r="I28" s="57"/>
      <c r="J28" s="57"/>
      <c r="K28" s="58"/>
      <c r="L28" s="59"/>
      <c r="M28" s="58"/>
      <c r="N28" s="59"/>
      <c r="O28" s="59" t="s">
        <v>76</v>
      </c>
      <c r="P28" s="57">
        <v>1460000</v>
      </c>
    </row>
    <row r="29" s="1" customFormat="1" ht="20.1" customHeight="1" spans="1:16">
      <c r="A29" s="17"/>
      <c r="B29" s="23"/>
      <c r="C29" s="19"/>
      <c r="D29" s="24"/>
      <c r="E29" s="24"/>
      <c r="F29" s="21"/>
      <c r="G29" s="24"/>
      <c r="H29" s="25"/>
      <c r="I29" s="57"/>
      <c r="J29" s="57"/>
      <c r="K29" s="58"/>
      <c r="L29" s="59"/>
      <c r="M29" s="58"/>
      <c r="N29" s="59"/>
      <c r="O29" s="59" t="s">
        <v>77</v>
      </c>
      <c r="P29" s="57">
        <v>220876.95</v>
      </c>
    </row>
    <row r="30" s="1" customFormat="1" ht="42" customHeight="1" spans="1:18">
      <c r="A30" s="33">
        <v>8</v>
      </c>
      <c r="B30" s="34">
        <v>44620</v>
      </c>
      <c r="C30" s="35" t="s">
        <v>80</v>
      </c>
      <c r="D30" s="36"/>
      <c r="E30" s="36">
        <v>280000</v>
      </c>
      <c r="F30" s="37"/>
      <c r="G30" s="36"/>
      <c r="H30" s="38"/>
      <c r="I30" s="64"/>
      <c r="J30" s="64"/>
      <c r="K30" s="66"/>
      <c r="L30" s="62"/>
      <c r="M30" s="66"/>
      <c r="N30" s="62"/>
      <c r="O30" s="69" t="s">
        <v>81</v>
      </c>
      <c r="P30" s="64">
        <v>280000</v>
      </c>
      <c r="R30" s="1">
        <f>D34+E34-I34-K34-P34</f>
        <v>0</v>
      </c>
    </row>
    <row r="31" s="1" customFormat="1" ht="20.1" customHeight="1" spans="1:16">
      <c r="A31" s="33"/>
      <c r="B31" s="34"/>
      <c r="C31" s="35"/>
      <c r="D31" s="36"/>
      <c r="E31" s="36"/>
      <c r="F31" s="37"/>
      <c r="G31" s="36"/>
      <c r="H31" s="38"/>
      <c r="I31" s="64"/>
      <c r="J31" s="64"/>
      <c r="K31" s="66"/>
      <c r="L31" s="62"/>
      <c r="M31" s="66"/>
      <c r="N31" s="62"/>
      <c r="O31" s="62"/>
      <c r="P31" s="64"/>
    </row>
    <row r="32" s="1" customFormat="1" ht="20.1" customHeight="1" spans="1:16">
      <c r="A32" s="33"/>
      <c r="B32" s="34"/>
      <c r="C32" s="35"/>
      <c r="D32" s="36"/>
      <c r="E32" s="36"/>
      <c r="F32" s="37"/>
      <c r="G32" s="36"/>
      <c r="H32" s="38"/>
      <c r="I32" s="64"/>
      <c r="J32" s="64"/>
      <c r="K32" s="66"/>
      <c r="L32" s="62"/>
      <c r="M32" s="66"/>
      <c r="N32" s="62"/>
      <c r="O32" s="62"/>
      <c r="P32" s="64"/>
    </row>
    <row r="33" s="1" customFormat="1" ht="20.1" customHeight="1" spans="1:16">
      <c r="A33" s="33"/>
      <c r="B33" s="34"/>
      <c r="C33" s="35"/>
      <c r="D33" s="36"/>
      <c r="E33" s="36"/>
      <c r="F33" s="37"/>
      <c r="G33" s="36"/>
      <c r="H33" s="38"/>
      <c r="I33" s="64"/>
      <c r="J33" s="64"/>
      <c r="K33" s="66"/>
      <c r="L33" s="62"/>
      <c r="M33" s="66"/>
      <c r="N33" s="62"/>
      <c r="O33" s="62"/>
      <c r="P33" s="64"/>
    </row>
    <row r="34" s="1" customFormat="1" ht="30" customHeight="1" spans="1:18">
      <c r="A34" s="6" t="s">
        <v>43</v>
      </c>
      <c r="B34" s="6"/>
      <c r="C34" s="39" t="s">
        <v>44</v>
      </c>
      <c r="D34" s="40">
        <f>SUM(D7:D33)</f>
        <v>15427367</v>
      </c>
      <c r="E34" s="40">
        <f>SUM(E7:E33)</f>
        <v>280000</v>
      </c>
      <c r="F34" s="39" t="s">
        <v>44</v>
      </c>
      <c r="G34" s="40">
        <f>SUM(G7:G33)</f>
        <v>13190000</v>
      </c>
      <c r="H34" s="39" t="s">
        <v>44</v>
      </c>
      <c r="I34" s="40">
        <f>SUM(I7:I33)</f>
        <v>318090.05</v>
      </c>
      <c r="J34" s="40">
        <f>SUM(J7:J33)</f>
        <v>0</v>
      </c>
      <c r="K34" s="40">
        <f>SUM(K7:K33)</f>
        <v>1650</v>
      </c>
      <c r="L34" s="39" t="s">
        <v>44</v>
      </c>
      <c r="M34" s="40">
        <f>SUM(M7:M33)</f>
        <v>0</v>
      </c>
      <c r="N34" s="39" t="s">
        <v>44</v>
      </c>
      <c r="O34" s="39" t="s">
        <v>44</v>
      </c>
      <c r="P34" s="40">
        <f>SUM(P7:P33)</f>
        <v>15387626.95</v>
      </c>
      <c r="R34" s="1">
        <f>C4-D34</f>
        <v>477135.380000001</v>
      </c>
    </row>
    <row r="35" s="1" customFormat="1" ht="30" customHeight="1" spans="1:16">
      <c r="A35" s="6" t="s">
        <v>45</v>
      </c>
      <c r="B35" s="6"/>
      <c r="C35" s="6" t="s">
        <v>46</v>
      </c>
      <c r="D35" s="6"/>
      <c r="E35" s="6"/>
      <c r="F35" s="41">
        <f>P26+P27+P28+P29</f>
        <v>2274876.95</v>
      </c>
      <c r="G35" s="41"/>
      <c r="H35" s="41"/>
      <c r="I35" s="41"/>
      <c r="J35" s="6" t="s">
        <v>47</v>
      </c>
      <c r="K35" s="6"/>
      <c r="L35" s="6" t="s">
        <v>48</v>
      </c>
      <c r="M35" s="41">
        <v>0</v>
      </c>
      <c r="N35" s="41"/>
      <c r="O35" s="41"/>
      <c r="P35" s="41"/>
    </row>
    <row r="36" s="1" customFormat="1" ht="30" customHeight="1" spans="1:16">
      <c r="A36" s="6"/>
      <c r="B36" s="6"/>
      <c r="C36" s="6" t="s">
        <v>49</v>
      </c>
      <c r="D36" s="6"/>
      <c r="E36" s="6"/>
      <c r="F36" s="42">
        <v>0</v>
      </c>
      <c r="G36" s="42"/>
      <c r="H36" s="42"/>
      <c r="I36" s="42"/>
      <c r="J36" s="6"/>
      <c r="K36" s="6"/>
      <c r="L36" s="6" t="s">
        <v>50</v>
      </c>
      <c r="M36" s="70" t="str">
        <f>SUBSTITUTE(SUBSTITUTE(TEXT(INT(M35),"[DBNum2][$-804]G/通用格式元"&amp;IF(INT(M35)=M35,"整",""))&amp;TEXT(MID(M35,FIND(".",M35&amp;".0")+1,1),"[DBNum2][$-804]G/通用格式角")&amp;TEXT(MID(M35,FIND(".",M35&amp;".0")+2,1),"[DBNum2][$-804]G/通用格式分"),"零角","零"),"零分","")</f>
        <v>零元整</v>
      </c>
      <c r="N36" s="70"/>
      <c r="O36" s="70"/>
      <c r="P36" s="70"/>
    </row>
    <row r="37" s="1" customFormat="1" ht="39" customHeight="1" spans="1:16">
      <c r="A37" s="6" t="s">
        <v>51</v>
      </c>
      <c r="B37" s="6"/>
      <c r="C37" s="43" t="s">
        <v>62</v>
      </c>
      <c r="D37" s="44"/>
      <c r="E37" s="44"/>
      <c r="F37" s="44"/>
      <c r="G37" s="44"/>
      <c r="H37" s="44"/>
      <c r="I37" s="71"/>
      <c r="J37" s="6" t="s">
        <v>52</v>
      </c>
      <c r="K37" s="6"/>
      <c r="L37" s="6"/>
      <c r="M37" s="6"/>
      <c r="N37" s="6"/>
      <c r="O37" s="6"/>
      <c r="P37" s="6"/>
    </row>
    <row r="38" s="1" customFormat="1" ht="39" customHeight="1" spans="1:16">
      <c r="A38" s="6" t="s">
        <v>54</v>
      </c>
      <c r="B38" s="6"/>
      <c r="C38" s="45"/>
      <c r="D38" s="45"/>
      <c r="E38" s="45"/>
      <c r="F38" s="45"/>
      <c r="G38" s="45"/>
      <c r="H38" s="45"/>
      <c r="I38" s="45"/>
      <c r="J38" s="6" t="s">
        <v>55</v>
      </c>
      <c r="K38" s="6"/>
      <c r="L38" s="6"/>
      <c r="M38" s="6"/>
      <c r="N38" s="6"/>
      <c r="O38" s="6"/>
      <c r="P38" s="6"/>
    </row>
    <row r="39" s="1" customFormat="1" ht="39" customHeight="1" spans="1:16">
      <c r="A39" s="6" t="s">
        <v>56</v>
      </c>
      <c r="B39" s="6"/>
      <c r="C39" s="46"/>
      <c r="D39" s="46"/>
      <c r="E39" s="46"/>
      <c r="F39" s="46"/>
      <c r="G39" s="46"/>
      <c r="H39" s="46"/>
      <c r="I39" s="46"/>
      <c r="J39" s="6" t="s">
        <v>57</v>
      </c>
      <c r="K39" s="6"/>
      <c r="L39" s="46"/>
      <c r="M39" s="46"/>
      <c r="N39" s="46"/>
      <c r="O39" s="46"/>
      <c r="P39" s="46"/>
    </row>
    <row r="40" s="1" customFormat="1" ht="39" customHeight="1" spans="1:16">
      <c r="A40" s="6" t="s">
        <v>58</v>
      </c>
      <c r="B40" s="6"/>
      <c r="C40" s="46"/>
      <c r="D40" s="46"/>
      <c r="E40" s="46"/>
      <c r="F40" s="46"/>
      <c r="G40" s="46"/>
      <c r="H40" s="46"/>
      <c r="I40" s="46"/>
      <c r="J40" s="6" t="s">
        <v>59</v>
      </c>
      <c r="K40" s="6"/>
      <c r="L40" s="46"/>
      <c r="M40" s="46"/>
      <c r="N40" s="46"/>
      <c r="O40" s="46"/>
      <c r="P40" s="46"/>
    </row>
    <row r="41" s="1" customFormat="1" spans="2:16">
      <c r="B41" s="3"/>
      <c r="D41" s="4"/>
      <c r="E41" s="4"/>
      <c r="F41" s="3"/>
      <c r="G41" s="4"/>
      <c r="I41" s="4"/>
      <c r="K41" s="4"/>
      <c r="P41" s="4"/>
    </row>
    <row r="42" s="1" customFormat="1" spans="2:16">
      <c r="B42" s="3"/>
      <c r="D42" s="4"/>
      <c r="E42" s="4"/>
      <c r="F42" s="3"/>
      <c r="G42" s="4"/>
      <c r="I42" s="4"/>
      <c r="K42" s="4"/>
      <c r="P42" s="4"/>
    </row>
    <row r="43" s="1" customFormat="1" ht="13.5" spans="2:18">
      <c r="B43" s="3"/>
      <c r="D43" s="4"/>
      <c r="E43" s="4"/>
      <c r="F43" s="3"/>
      <c r="G43" s="4"/>
      <c r="I43" s="4"/>
      <c r="K43" s="4"/>
      <c r="P43" s="4"/>
      <c r="R43"/>
    </row>
    <row r="44" s="1" customFormat="1" spans="2:16">
      <c r="B44" s="3"/>
      <c r="D44" s="4"/>
      <c r="E44" s="4"/>
      <c r="F44" s="3"/>
      <c r="G44" s="4"/>
      <c r="I44" s="4"/>
      <c r="K44" s="4"/>
      <c r="P44" s="4"/>
    </row>
    <row r="45" s="1" customFormat="1" spans="2:16">
      <c r="B45" s="3"/>
      <c r="D45" s="4"/>
      <c r="E45" s="4"/>
      <c r="F45" s="3"/>
      <c r="G45" s="4"/>
      <c r="I45" s="4"/>
      <c r="K45" s="4"/>
      <c r="P45" s="4"/>
    </row>
    <row r="46" s="1" customFormat="1" ht="13.5" spans="2:16">
      <c r="B46"/>
      <c r="D46" s="4"/>
      <c r="E46" s="4"/>
      <c r="F46" s="3"/>
      <c r="G46" s="4"/>
      <c r="I46" s="4"/>
      <c r="K46" s="4"/>
      <c r="P46" s="4"/>
    </row>
    <row r="47" s="1" customFormat="1" ht="13.5" spans="2:16">
      <c r="B47"/>
      <c r="D47" s="4"/>
      <c r="E47" s="4"/>
      <c r="F47" s="3"/>
      <c r="G47" s="4"/>
      <c r="I47" s="4"/>
      <c r="K47" s="4"/>
      <c r="P47" s="4"/>
    </row>
  </sheetData>
  <mergeCells count="45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A34:B34"/>
    <mergeCell ref="C35:D35"/>
    <mergeCell ref="F35:I35"/>
    <mergeCell ref="M35:P35"/>
    <mergeCell ref="C36:D36"/>
    <mergeCell ref="F36:I36"/>
    <mergeCell ref="M36:P36"/>
    <mergeCell ref="A37:B37"/>
    <mergeCell ref="C37:I37"/>
    <mergeCell ref="J37:K37"/>
    <mergeCell ref="L37:P37"/>
    <mergeCell ref="A38:B38"/>
    <mergeCell ref="C38:I38"/>
    <mergeCell ref="J38:K38"/>
    <mergeCell ref="L38:P38"/>
    <mergeCell ref="A39:B39"/>
    <mergeCell ref="C39:I39"/>
    <mergeCell ref="J39:K39"/>
    <mergeCell ref="L39:P39"/>
    <mergeCell ref="A40:B40"/>
    <mergeCell ref="C40:I40"/>
    <mergeCell ref="J40:K40"/>
    <mergeCell ref="L40:P40"/>
    <mergeCell ref="A5:A6"/>
    <mergeCell ref="A10:A11"/>
    <mergeCell ref="I3:I4"/>
    <mergeCell ref="A35:B36"/>
    <mergeCell ref="J35:K3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9-1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2018-05-17T00:46:00Z</dcterms:created>
  <cp:lastPrinted>2018-07-11T02:26:00Z</cp:lastPrinted>
  <dcterms:modified xsi:type="dcterms:W3CDTF">2022-02-28T07:02:42Z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8EE72A59302B440A9DE9768AFEA9D839</vt:lpwstr>
  </property>
</Properties>
</file>