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015" activeTab="2"/>
  </bookViews>
  <sheets>
    <sheet name="第1次" sheetId="1" r:id="rId1"/>
    <sheet name="第2次 " sheetId="2" r:id="rId2"/>
    <sheet name="第3次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<sst xmlns="http://schemas.openxmlformats.org/spreadsheetml/2006/main" count="264" uniqueCount="81">
  <si>
    <t xml:space="preserve">工程款支付证书 </t>
  </si>
  <si>
    <t>工程名称</t>
  </si>
  <si>
    <t>新站高新区岱河路（文忠路-大众路）、符离路（物流大道—扶疏路）交通工程</t>
  </si>
  <si>
    <t>建设单位</t>
  </si>
  <si>
    <t>合肥鑫城国有资产经营限公司</t>
  </si>
  <si>
    <t>ERP编号</t>
  </si>
  <si>
    <t>档案编号</t>
  </si>
  <si>
    <t>合同金额</t>
  </si>
  <si>
    <t>中标时间</t>
  </si>
  <si>
    <t>2017.12.8</t>
  </si>
  <si>
    <t>已提供工程资料</t>
  </si>
  <si>
    <t>中标通知书 合同</t>
  </si>
  <si>
    <t>保存地址</t>
  </si>
  <si>
    <t>合肥</t>
  </si>
  <si>
    <t>责任单位</t>
  </si>
  <si>
    <t>第十大区安徽省</t>
  </si>
  <si>
    <t>决算金额</t>
  </si>
  <si>
    <t>决算时间</t>
  </si>
  <si>
    <t>项目部印章</t>
  </si>
  <si>
    <t>施工人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</si>
  <si>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</si>
  <si>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</si>
  <si>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</si>
  <si>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</si>
  <si>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</si>
  <si>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</si>
  <si>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</si>
  <si>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</si>
  <si>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</si>
  <si>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</si>
  <si>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</si>
  <si>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</si>
  <si>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</si>
  <si>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</si>
  <si>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</si>
  <si>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</si>
  <si>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</si>
  <si>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</si>
  <si>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</si>
  <si>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</si>
  <si>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</si>
  <si>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</si>
  <si>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</si>
  <si>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</si>
  <si>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</si>
  <si>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</si>
  <si>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</si>
  <si>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</si>
  <si>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</si>
  <si>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</si>
  <si>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19.10.29</t>
  </si>
  <si>
    <t>徽商银行太湖路支行</t>
  </si>
  <si>
    <r>
      <rPr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020 5010 2100 0016 507</t>
    </r>
  </si>
  <si>
    <t>杭州海康威视科技有限公司</t>
  </si>
  <si>
    <t>合肥捷瑞交通科技有限公司</t>
  </si>
  <si>
    <t>本次</t>
  </si>
  <si>
    <t>19.12.11</t>
  </si>
  <si>
    <t>中国银行庐江支行</t>
  </si>
  <si>
    <t>175 202 745 165</t>
  </si>
  <si>
    <t>王玲子（税务局代开发票）</t>
  </si>
  <si>
    <t>王玲子（代付科力信号机材料款）</t>
  </si>
  <si>
    <t>王玲子（差旅费报账）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</si>
  <si>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</si>
  <si>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</si>
  <si>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</si>
  <si>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</si>
  <si>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</si>
  <si>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</si>
  <si>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</si>
  <si>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</si>
  <si>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19.12.27</t>
  </si>
  <si>
    <t>银行转账手续费</t>
  </si>
  <si>
    <t>合肥宝畅交通设施工程有限公司</t>
  </si>
  <si>
    <t>安徽融畅智能科技有限公司</t>
  </si>
  <si>
    <t>王玲子（代付混凝土天鑫）</t>
  </si>
  <si>
    <t>王玲子（19年10月工资，税务局代开发票和费用报销）</t>
  </si>
  <si>
    <t>中标通知书 合同 移交表  审计报告</t>
  </si>
  <si>
    <t>2023.10.20</t>
  </si>
  <si>
    <t>孙容</t>
  </si>
  <si>
    <t>中国银行蜀山支行</t>
  </si>
  <si>
    <t>175 257 190 682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</si>
</sst>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#,##0_ "/>
  </numFmts>
  <fonts count="35">
    <font>
      <sz val="1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b/>
      <sz val="9"/>
      <color rgb="FFFF0000"/>
      <name val="宋体"/>
      <charset val="134"/>
      <scheme val="minor"/>
    </font>
    <font>
      <sz val="10"/>
      <name val="宋体"/>
      <charset val="134"/>
    </font>
    <font>
      <b/>
      <sz val="9"/>
      <name val="Arial"/>
      <charset val="134"/>
    </font>
    <font>
      <b/>
      <sz val="12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6" fillId="0" borderId="0">
      <protection locked="0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7" borderId="18" applyNumberFormat="0" applyAlignment="0" applyProtection="0">
      <alignment vertical="center"/>
    </xf>
    <xf numFmtId="0" fontId="25" fillId="7" borderId="17" applyNumberFormat="0" applyAlignment="0" applyProtection="0">
      <alignment vertical="center"/>
    </xf>
    <xf numFmtId="0" fontId="26" fillId="8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6" fillId="0" borderId="0">
      <protection locked="0"/>
    </xf>
    <xf numFmtId="0" fontId="34" fillId="0" borderId="0">
      <protection locked="0"/>
    </xf>
  </cellStyleXfs>
  <cellXfs count="152">
    <xf numFmtId="0" fontId="0" fillId="0" borderId="0" xfId="0">
      <alignment vertical="center"/>
    </xf>
    <xf numFmtId="0" fontId="1" fillId="2" borderId="0" xfId="50" applyFont="1" applyFill="1" applyAlignment="1" applyProtection="1">
      <alignment horizontal="center" vertical="center"/>
    </xf>
    <xf numFmtId="0" fontId="2" fillId="2" borderId="0" xfId="50" applyFont="1" applyFill="1" applyAlignment="1" applyProtection="1">
      <alignment horizontal="center" vertical="center"/>
    </xf>
    <xf numFmtId="176" fontId="1" fillId="2" borderId="0" xfId="50" applyNumberFormat="1" applyFont="1" applyFill="1" applyAlignment="1" applyProtection="1">
      <alignment horizontal="center" vertical="center"/>
    </xf>
    <xf numFmtId="177" fontId="1" fillId="2" borderId="0" xfId="50" applyNumberFormat="1" applyFont="1" applyFill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0" fontId="4" fillId="3" borderId="5" xfId="50" applyFont="1" applyFill="1" applyBorder="1" applyAlignment="1" applyProtection="1">
      <alignment horizontal="center" vertical="center" wrapText="1"/>
    </xf>
    <xf numFmtId="0" fontId="4" fillId="3" borderId="4" xfId="50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vertical="center" wrapText="1"/>
    </xf>
    <xf numFmtId="178" fontId="0" fillId="2" borderId="6" xfId="50" applyNumberFormat="1" applyFont="1" applyFill="1" applyBorder="1" applyAlignment="1" applyProtection="1">
      <alignment horizontal="center" vertical="center" shrinkToFit="1"/>
    </xf>
    <xf numFmtId="177" fontId="1" fillId="2" borderId="6" xfId="50" applyNumberFormat="1" applyFont="1" applyFill="1" applyBorder="1" applyAlignment="1" applyProtection="1">
      <alignment horizontal="center" vertical="center" shrinkToFit="1"/>
    </xf>
    <xf numFmtId="179" fontId="6" fillId="0" borderId="6" xfId="0" applyNumberFormat="1" applyFont="1" applyBorder="1" applyAlignment="1">
      <alignment horizontal="center" vertical="center"/>
    </xf>
    <xf numFmtId="9" fontId="1" fillId="2" borderId="6" xfId="50" applyNumberFormat="1" applyFont="1" applyFill="1" applyBorder="1" applyAlignment="1" applyProtection="1">
      <alignment horizontal="center" vertical="center" shrinkToFit="1"/>
    </xf>
    <xf numFmtId="180" fontId="1" fillId="2" borderId="6" xfId="49" applyNumberFormat="1" applyFont="1" applyFill="1" applyBorder="1" applyAlignment="1" applyProtection="1">
      <alignment horizontal="center" vertical="center" wrapText="1"/>
    </xf>
    <xf numFmtId="178" fontId="0" fillId="2" borderId="7" xfId="50" applyNumberFormat="1" applyFont="1" applyFill="1" applyBorder="1" applyAlignment="1" applyProtection="1">
      <alignment horizontal="center" vertical="center" shrinkToFit="1"/>
    </xf>
    <xf numFmtId="177" fontId="1" fillId="2" borderId="7" xfId="50" applyNumberFormat="1" applyFont="1" applyFill="1" applyBorder="1" applyAlignment="1" applyProtection="1">
      <alignment horizontal="center" vertical="center" shrinkToFit="1"/>
    </xf>
    <xf numFmtId="179" fontId="6" fillId="0" borderId="7" xfId="0" applyNumberFormat="1" applyFont="1" applyBorder="1" applyAlignment="1">
      <alignment horizontal="center" vertical="center"/>
    </xf>
    <xf numFmtId="9" fontId="1" fillId="2" borderId="7" xfId="50" applyNumberFormat="1" applyFont="1" applyFill="1" applyBorder="1" applyAlignment="1" applyProtection="1">
      <alignment horizontal="center" vertical="center" shrinkToFit="1"/>
    </xf>
    <xf numFmtId="180" fontId="1" fillId="2" borderId="7" xfId="49" applyNumberFormat="1" applyFont="1" applyFill="1" applyBorder="1" applyAlignment="1" applyProtection="1">
      <alignment horizontal="center" vertical="center" wrapText="1"/>
    </xf>
    <xf numFmtId="178" fontId="6" fillId="0" borderId="6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7" fontId="1" fillId="2" borderId="8" xfId="50" applyNumberFormat="1" applyFont="1" applyFill="1" applyBorder="1" applyAlignment="1" applyProtection="1">
      <alignment horizontal="center" vertical="center" shrinkToFit="1"/>
    </xf>
    <xf numFmtId="179" fontId="6" fillId="0" borderId="8" xfId="0" applyNumberFormat="1" applyFont="1" applyBorder="1" applyAlignment="1">
      <alignment horizontal="center" vertical="center"/>
    </xf>
    <xf numFmtId="9" fontId="1" fillId="2" borderId="8" xfId="50" applyNumberFormat="1" applyFont="1" applyFill="1" applyBorder="1" applyAlignment="1" applyProtection="1">
      <alignment horizontal="center" vertical="center" shrinkToFit="1"/>
    </xf>
    <xf numFmtId="180" fontId="1" fillId="2" borderId="8" xfId="49" applyNumberFormat="1" applyFont="1" applyFill="1" applyBorder="1" applyAlignment="1" applyProtection="1">
      <alignment horizontal="center" vertical="center" wrapText="1"/>
    </xf>
    <xf numFmtId="178" fontId="6" fillId="0" borderId="7" xfId="0" applyNumberFormat="1" applyFont="1" applyBorder="1" applyAlignment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4" borderId="2" xfId="50" applyFont="1" applyFill="1" applyBorder="1" applyAlignment="1" applyProtection="1">
      <alignment vertical="center" wrapText="1"/>
    </xf>
    <xf numFmtId="178" fontId="7" fillId="4" borderId="7" xfId="50" applyNumberFormat="1" applyFont="1" applyFill="1" applyBorder="1" applyAlignment="1" applyProtection="1">
      <alignment horizontal="center" vertical="center" shrinkToFit="1"/>
    </xf>
    <xf numFmtId="177" fontId="1" fillId="4" borderId="9" xfId="50" applyNumberFormat="1" applyFont="1" applyFill="1" applyBorder="1" applyAlignment="1" applyProtection="1">
      <alignment horizontal="center" vertical="center" shrinkToFit="1"/>
    </xf>
    <xf numFmtId="179" fontId="6" fillId="4" borderId="7" xfId="0" applyNumberFormat="1" applyFont="1" applyFill="1" applyBorder="1" applyAlignment="1">
      <alignment horizontal="center" vertical="center"/>
    </xf>
    <xf numFmtId="9" fontId="1" fillId="4" borderId="7" xfId="50" applyNumberFormat="1" applyFont="1" applyFill="1" applyBorder="1" applyAlignment="1" applyProtection="1">
      <alignment horizontal="center" vertical="center" shrinkToFit="1"/>
    </xf>
    <xf numFmtId="180" fontId="1" fillId="4" borderId="7" xfId="49" applyNumberFormat="1" applyFont="1" applyFill="1" applyBorder="1" applyAlignment="1" applyProtection="1">
      <alignment horizontal="center" vertical="center" wrapText="1"/>
    </xf>
    <xf numFmtId="0" fontId="8" fillId="2" borderId="2" xfId="50" applyFont="1" applyFill="1" applyBorder="1" applyAlignment="1" applyProtection="1">
      <alignment horizontal="center" vertical="center" wrapText="1"/>
    </xf>
    <xf numFmtId="178" fontId="8" fillId="2" borderId="2" xfId="50" applyNumberFormat="1" applyFont="1" applyFill="1" applyBorder="1" applyAlignment="1" applyProtection="1">
      <alignment horizontal="center" vertical="center" shrinkToFit="1"/>
    </xf>
    <xf numFmtId="177" fontId="8" fillId="2" borderId="2" xfId="50" applyNumberFormat="1" applyFont="1" applyFill="1" applyBorder="1" applyAlignment="1" applyProtection="1">
      <alignment horizontal="center" vertical="center" wrapText="1"/>
    </xf>
    <xf numFmtId="179" fontId="8" fillId="2" borderId="2" xfId="2" applyNumberFormat="1" applyFont="1" applyFill="1" applyBorder="1" applyAlignment="1" applyProtection="1">
      <alignment horizontal="center" vertical="center" wrapText="1"/>
    </xf>
    <xf numFmtId="177" fontId="8" fillId="2" borderId="2" xfId="50" applyNumberFormat="1" applyFont="1" applyFill="1" applyBorder="1" applyAlignment="1" applyProtection="1">
      <alignment horizontal="center" vertical="center" wrapText="1" shrinkToFit="1"/>
    </xf>
    <xf numFmtId="179" fontId="9" fillId="0" borderId="2" xfId="0" applyNumberFormat="1" applyFont="1" applyBorder="1" applyAlignment="1">
      <alignment horizontal="center" vertical="center"/>
    </xf>
    <xf numFmtId="9" fontId="8" fillId="2" borderId="2" xfId="50" applyNumberFormat="1" applyFont="1" applyFill="1" applyBorder="1" applyAlignment="1" applyProtection="1">
      <alignment vertical="center" shrinkToFit="1"/>
    </xf>
    <xf numFmtId="9" fontId="8" fillId="2" borderId="2" xfId="49" applyFont="1" applyFill="1" applyBorder="1" applyAlignment="1" applyProtection="1">
      <alignment horizontal="center" vertical="center" wrapText="1"/>
    </xf>
    <xf numFmtId="178" fontId="10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2" xfId="2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49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179" fontId="4" fillId="2" borderId="2" xfId="50" applyNumberFormat="1" applyFont="1" applyFill="1" applyBorder="1" applyAlignment="1" applyProtection="1">
      <alignment horizontal="center" vertical="center" shrinkToFit="1"/>
    </xf>
    <xf numFmtId="177" fontId="11" fillId="2" borderId="2" xfId="50" applyNumberFormat="1" applyFont="1" applyFill="1" applyBorder="1" applyAlignment="1" applyProtection="1">
      <alignment horizontal="right" vertical="center" shrinkToFit="1"/>
    </xf>
    <xf numFmtId="0" fontId="7" fillId="2" borderId="2" xfId="50" applyFont="1" applyFill="1" applyBorder="1" applyAlignment="1" applyProtection="1">
      <alignment horizontal="center" vertical="center" wrapText="1"/>
    </xf>
    <xf numFmtId="181" fontId="12" fillId="2" borderId="3" xfId="50" applyNumberFormat="1" applyFont="1" applyFill="1" applyBorder="1" applyAlignment="1" applyProtection="1">
      <alignment horizontal="center" vertical="center" shrinkToFit="1"/>
    </xf>
    <xf numFmtId="181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0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0" fontId="0" fillId="2" borderId="0" xfId="0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4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4" fillId="3" borderId="3" xfId="50" applyNumberFormat="1" applyFont="1" applyFill="1" applyBorder="1" applyAlignment="1" applyProtection="1">
      <alignment horizontal="center" vertical="center" wrapText="1"/>
    </xf>
    <xf numFmtId="177" fontId="4" fillId="2" borderId="3" xfId="50" applyNumberFormat="1" applyFont="1" applyFill="1" applyBorder="1" applyAlignment="1" applyProtection="1">
      <alignment vertical="center" wrapTex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6" xfId="50" applyNumberFormat="1" applyFont="1" applyFill="1" applyBorder="1" applyAlignment="1" applyProtection="1">
      <alignment horizontal="center" vertical="center" wrapText="1" shrinkToFit="1"/>
    </xf>
    <xf numFmtId="0" fontId="1" fillId="2" borderId="6" xfId="50" applyFont="1" applyFill="1" applyBorder="1" applyAlignment="1" applyProtection="1">
      <alignment horizontal="center" vertical="center"/>
    </xf>
    <xf numFmtId="177" fontId="1" fillId="2" borderId="6" xfId="50" applyNumberFormat="1" applyFont="1" applyFill="1" applyBorder="1" applyAlignment="1" applyProtection="1">
      <alignment horizontal="center" vertical="center" wrapText="1"/>
    </xf>
    <xf numFmtId="177" fontId="4" fillId="2" borderId="6" xfId="50" applyNumberFormat="1" applyFont="1" applyFill="1" applyBorder="1" applyAlignment="1" applyProtection="1">
      <alignment horizontal="center" vertical="center" shrinkToFit="1"/>
    </xf>
    <xf numFmtId="177" fontId="4" fillId="2" borderId="6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left" vertical="center" wrapText="1"/>
    </xf>
    <xf numFmtId="177" fontId="1" fillId="2" borderId="7" xfId="50" applyNumberFormat="1" applyFont="1" applyFill="1" applyBorder="1" applyAlignment="1" applyProtection="1">
      <alignment horizontal="center" vertical="center" wrapText="1" shrinkToFit="1"/>
    </xf>
    <xf numFmtId="0" fontId="1" fillId="2" borderId="7" xfId="50" applyFont="1" applyFill="1" applyBorder="1" applyAlignment="1" applyProtection="1">
      <alignment horizontal="center" vertical="center"/>
    </xf>
    <xf numFmtId="177" fontId="1" fillId="2" borderId="7" xfId="50" applyNumberFormat="1" applyFont="1" applyFill="1" applyBorder="1" applyAlignment="1" applyProtection="1">
      <alignment horizontal="center" vertical="center" wrapText="1"/>
    </xf>
    <xf numFmtId="177" fontId="4" fillId="2" borderId="7" xfId="50" applyNumberFormat="1" applyFont="1" applyFill="1" applyBorder="1" applyAlignment="1" applyProtection="1">
      <alignment horizontal="center" vertical="center" shrinkToFit="1"/>
    </xf>
    <xf numFmtId="177" fontId="4" fillId="2" borderId="7" xfId="50" applyNumberFormat="1" applyFont="1" applyFill="1" applyBorder="1" applyAlignment="1" applyProtection="1">
      <alignment horizontal="center" vertical="center" wrapText="1"/>
    </xf>
    <xf numFmtId="182" fontId="1" fillId="2" borderId="6" xfId="50" applyNumberFormat="1" applyFont="1" applyFill="1" applyBorder="1" applyAlignment="1" applyProtection="1">
      <alignment horizontal="center" vertical="center" shrinkToFit="1"/>
    </xf>
    <xf numFmtId="177" fontId="1" fillId="2" borderId="8" xfId="50" applyNumberFormat="1" applyFont="1" applyFill="1" applyBorder="1" applyAlignment="1" applyProtection="1">
      <alignment horizontal="center" vertical="center" wrapText="1" shrinkToFit="1"/>
    </xf>
    <xf numFmtId="0" fontId="1" fillId="2" borderId="8" xfId="50" applyFont="1" applyFill="1" applyBorder="1" applyAlignment="1" applyProtection="1">
      <alignment horizontal="center" vertical="center"/>
    </xf>
    <xf numFmtId="177" fontId="1" fillId="2" borderId="8" xfId="50" applyNumberFormat="1" applyFont="1" applyFill="1" applyBorder="1" applyAlignment="1" applyProtection="1">
      <alignment horizontal="center" vertical="center" wrapText="1"/>
    </xf>
    <xf numFmtId="182" fontId="1" fillId="2" borderId="8" xfId="50" applyNumberFormat="1" applyFont="1" applyFill="1" applyBorder="1" applyAlignment="1" applyProtection="1">
      <alignment horizontal="center" vertical="center" shrinkToFit="1"/>
    </xf>
    <xf numFmtId="182" fontId="1" fillId="2" borderId="7" xfId="50" applyNumberFormat="1" applyFont="1" applyFill="1" applyBorder="1" applyAlignment="1" applyProtection="1">
      <alignment horizontal="center" vertical="center" shrinkToFit="1"/>
    </xf>
    <xf numFmtId="177" fontId="1" fillId="4" borderId="7" xfId="50" applyNumberFormat="1" applyFont="1" applyFill="1" applyBorder="1" applyAlignment="1" applyProtection="1">
      <alignment horizontal="center" vertical="center" shrinkToFit="1"/>
    </xf>
    <xf numFmtId="177" fontId="1" fillId="4" borderId="7" xfId="50" applyNumberFormat="1" applyFont="1" applyFill="1" applyBorder="1" applyAlignment="1" applyProtection="1">
      <alignment horizontal="center" vertical="center" wrapText="1" shrinkToFit="1"/>
    </xf>
    <xf numFmtId="0" fontId="1" fillId="4" borderId="7" xfId="50" applyFont="1" applyFill="1" applyBorder="1" applyAlignment="1" applyProtection="1">
      <alignment horizontal="center" vertical="center"/>
    </xf>
    <xf numFmtId="177" fontId="1" fillId="4" borderId="7" xfId="50" applyNumberFormat="1" applyFont="1" applyFill="1" applyBorder="1" applyAlignment="1" applyProtection="1">
      <alignment horizontal="center" vertical="center" wrapText="1"/>
    </xf>
    <xf numFmtId="177" fontId="4" fillId="4" borderId="7" xfId="50" applyNumberFormat="1" applyFont="1" applyFill="1" applyBorder="1" applyAlignment="1" applyProtection="1">
      <alignment horizontal="center" vertical="center" shrinkToFit="1"/>
    </xf>
    <xf numFmtId="177" fontId="4" fillId="4" borderId="7" xfId="50" applyNumberFormat="1" applyFont="1" applyFill="1" applyBorder="1" applyAlignment="1" applyProtection="1">
      <alignment horizontal="center" vertical="center" wrapText="1"/>
    </xf>
    <xf numFmtId="177" fontId="2" fillId="4" borderId="2" xfId="50" applyNumberFormat="1" applyFont="1" applyFill="1" applyBorder="1" applyAlignment="1" applyProtection="1">
      <alignment horizontal="left" vertical="center" wrapText="1"/>
    </xf>
    <xf numFmtId="177" fontId="8" fillId="2" borderId="2" xfId="50" applyNumberFormat="1" applyFont="1" applyFill="1" applyBorder="1" applyAlignment="1" applyProtection="1">
      <alignment horizontal="right" vertical="center" shrinkToFit="1"/>
    </xf>
    <xf numFmtId="10" fontId="8" fillId="0" borderId="2" xfId="0" applyNumberFormat="1" applyFont="1" applyBorder="1">
      <alignment vertical="center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0" fontId="0" fillId="0" borderId="2" xfId="0" applyNumberFormat="1" applyBorder="1">
      <alignment vertical="center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0" fontId="12" fillId="2" borderId="12" xfId="50" applyFont="1" applyFill="1" applyBorder="1" applyAlignment="1" applyProtection="1">
      <alignment horizontal="center" vertical="center" wrapText="1"/>
    </xf>
    <xf numFmtId="0" fontId="12" fillId="2" borderId="13" xfId="50" applyFont="1" applyFill="1" applyBorder="1" applyAlignment="1" applyProtection="1">
      <alignment horizontal="center" vertical="center" wrapText="1"/>
    </xf>
    <xf numFmtId="177" fontId="12" fillId="2" borderId="3" xfId="50" applyNumberFormat="1" applyFont="1" applyFill="1" applyBorder="1" applyAlignment="1" applyProtection="1">
      <alignment horizontal="center" vertical="center" shrinkToFit="1"/>
    </xf>
    <xf numFmtId="177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9" xfId="50" applyFont="1" applyFill="1" applyBorder="1" applyAlignment="1" applyProtection="1">
      <alignment horizontal="center" vertical="center" wrapText="1"/>
    </xf>
    <xf numFmtId="0" fontId="12" fillId="2" borderId="3" xfId="50" applyFont="1" applyFill="1" applyBorder="1" applyAlignment="1" applyProtection="1">
      <alignment horizontal="center" vertical="center" shrinkToFit="1"/>
    </xf>
    <xf numFmtId="0" fontId="12" fillId="2" borderId="5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10" fillId="2" borderId="5" xfId="50" applyFont="1" applyFill="1" applyBorder="1" applyAlignment="1" applyProtection="1">
      <alignment horizontal="center" vertical="center" wrapText="1"/>
    </xf>
    <xf numFmtId="0" fontId="10" fillId="2" borderId="4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10" fillId="2" borderId="2" xfId="50" applyNumberFormat="1" applyFont="1" applyFill="1" applyBorder="1" applyAlignment="1" applyProtection="1">
      <alignment horizontal="center" vertical="center" wrapText="1"/>
    </xf>
    <xf numFmtId="177" fontId="4" fillId="3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4" fillId="2" borderId="5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right" vertical="center" wrapText="1" shrinkToFit="1"/>
    </xf>
    <xf numFmtId="179" fontId="1" fillId="2" borderId="6" xfId="50" applyNumberFormat="1" applyFont="1" applyFill="1" applyBorder="1" applyAlignment="1" applyProtection="1">
      <alignment horizontal="center" vertical="center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177" fontId="1" fillId="2" borderId="6" xfId="50" applyNumberFormat="1" applyFont="1" applyFill="1" applyBorder="1" applyAlignment="1" applyProtection="1">
      <alignment horizontal="center" vertical="center"/>
    </xf>
    <xf numFmtId="177" fontId="4" fillId="4" borderId="2" xfId="50" applyNumberFormat="1" applyFont="1" applyFill="1" applyBorder="1" applyAlignment="1" applyProtection="1">
      <alignment horizontal="center" vertical="center" wrapText="1"/>
    </xf>
    <xf numFmtId="177" fontId="0" fillId="4" borderId="2" xfId="50" applyNumberFormat="1" applyFont="1" applyFill="1" applyBorder="1" applyAlignment="1" applyProtection="1">
      <alignment horizontal="right" vertical="center" shrinkToFit="1"/>
    </xf>
    <xf numFmtId="177" fontId="8" fillId="2" borderId="2" xfId="50" applyNumberFormat="1" applyFont="1" applyFill="1" applyBorder="1" applyAlignment="1" applyProtection="1">
      <alignment horizontal="left" vertical="center" wrapText="1"/>
    </xf>
    <xf numFmtId="179" fontId="8" fillId="2" borderId="2" xfId="0" applyNumberFormat="1" applyFont="1" applyFill="1" applyBorder="1">
      <alignment vertical="center"/>
    </xf>
    <xf numFmtId="179" fontId="2" fillId="2" borderId="2" xfId="50" applyNumberFormat="1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79" fontId="0" fillId="2" borderId="2" xfId="0" applyNumberFormat="1" applyFill="1" applyBorder="1">
      <alignment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179" fontId="4" fillId="2" borderId="2" xfId="50" applyNumberFormat="1" applyFont="1" applyFill="1" applyBorder="1" applyAlignment="1" applyProtection="1">
      <alignment horizontal="right" vertical="center"/>
    </xf>
    <xf numFmtId="177" fontId="12" fillId="2" borderId="4" xfId="50" applyNumberFormat="1" applyFont="1" applyFill="1" applyBorder="1" applyAlignment="1" applyProtection="1">
      <alignment horizontal="center" vertical="center" shrinkToFit="1"/>
    </xf>
    <xf numFmtId="0" fontId="12" fillId="2" borderId="4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7" fontId="1" fillId="2" borderId="2" xfId="50" applyNumberFormat="1" applyFont="1" applyFill="1" applyBorder="1" applyAlignment="1" applyProtection="1">
      <alignment vertical="center" shrinkToFit="1"/>
    </xf>
    <xf numFmtId="178" fontId="6" fillId="0" borderId="2" xfId="0" applyNumberFormat="1" applyFont="1" applyBorder="1" applyAlignment="1">
      <alignment horizontal="center" vertical="center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9" fontId="6" fillId="0" borderId="2" xfId="0" applyNumberFormat="1" applyFont="1" applyBorder="1">
      <alignment vertical="center"/>
    </xf>
    <xf numFmtId="179" fontId="6" fillId="0" borderId="2" xfId="0" applyNumberFormat="1" applyFont="1" applyBorder="1" applyAlignment="1">
      <alignment horizontal="center" vertical="center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180" fontId="1" fillId="2" borderId="2" xfId="49" applyNumberFormat="1" applyFont="1" applyFill="1" applyBorder="1" applyAlignment="1" applyProtection="1">
      <alignment horizontal="center" vertical="center" wrapText="1"/>
    </xf>
    <xf numFmtId="178" fontId="0" fillId="2" borderId="2" xfId="50" applyNumberFormat="1" applyFont="1" applyFill="1" applyBorder="1" applyAlignment="1" applyProtection="1">
      <alignment horizontal="center" vertical="center" shrinkToFit="1"/>
    </xf>
    <xf numFmtId="177" fontId="13" fillId="2" borderId="2" xfId="50" applyNumberFormat="1" applyFont="1" applyFill="1" applyBorder="1" applyAlignment="1" applyProtection="1">
      <alignment horizontal="right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82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532947</xdr:colOff>
      <xdr:row>24</xdr:row>
      <xdr:rowOff>113393</xdr:rowOff>
    </xdr:from>
    <xdr:to>
      <xdr:col>12</xdr:col>
      <xdr:colOff>714941</xdr:colOff>
      <xdr:row>31</xdr:row>
      <xdr:rowOff>141816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8665" y="8670925"/>
          <a:ext cx="6344285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9"/>
  <sheetViews>
    <sheetView zoomScale="50" zoomScaleNormal="50" workbookViewId="0">
      <selection activeCell="P16" sqref="P16"/>
    </sheetView>
  </sheetViews>
  <sheetFormatPr defaultColWidth="9" defaultRowHeight="13.5"/>
  <cols>
    <col min="1" max="1" width="3.25" style="1" customWidth="1"/>
    <col min="2" max="2" width="15.875" style="3" customWidth="1"/>
    <col min="3" max="3" width="16.25" style="1" customWidth="1"/>
    <col min="4" max="4" width="15.375" style="1" customWidth="1"/>
    <col min="5" max="5" width="18.75" style="4" customWidth="1"/>
    <col min="6" max="6" width="19.125" style="4" customWidth="1"/>
    <col min="7" max="7" width="17.5" style="4" customWidth="1"/>
    <col min="8" max="8" width="4.875" style="1" customWidth="1"/>
    <col min="9" max="9" width="10.375" style="4" customWidth="1"/>
    <col min="10" max="10" width="10" style="4" customWidth="1"/>
    <col min="11" max="11" width="9.375" style="1" customWidth="1"/>
    <col min="12" max="12" width="9.625" style="4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4" customWidth="1"/>
    <col min="20" max="20" width="15.5" style="1" customWidth="1"/>
    <col min="21" max="16361" width="9" style="1" customWidth="1"/>
  </cols>
  <sheetData>
    <row r="1" ht="24.95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27.95" customHeight="1" spans="1:20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9"/>
      <c r="J2" s="69" t="s">
        <v>4</v>
      </c>
      <c r="K2" s="69"/>
      <c r="L2" s="69"/>
      <c r="M2" s="70"/>
      <c r="N2" s="71" t="s">
        <v>5</v>
      </c>
      <c r="O2" s="71"/>
      <c r="P2" s="60">
        <v>8782</v>
      </c>
      <c r="Q2" s="75" t="s">
        <v>6</v>
      </c>
      <c r="R2" s="75"/>
      <c r="S2" s="113"/>
      <c r="T2" s="113"/>
    </row>
    <row r="3" ht="27.95" customHeight="1" spans="1:20">
      <c r="A3" s="6" t="s">
        <v>7</v>
      </c>
      <c r="B3" s="6"/>
      <c r="C3" s="9">
        <v>3291232.25</v>
      </c>
      <c r="D3" s="9"/>
      <c r="E3" s="9"/>
      <c r="F3" s="9" t="s">
        <v>8</v>
      </c>
      <c r="G3" s="10" t="s">
        <v>9</v>
      </c>
      <c r="H3" s="6" t="s">
        <v>10</v>
      </c>
      <c r="I3" s="6"/>
      <c r="J3" s="38" t="s">
        <v>11</v>
      </c>
      <c r="K3" s="38"/>
      <c r="L3" s="38"/>
      <c r="M3" s="38"/>
      <c r="N3" s="6" t="s">
        <v>12</v>
      </c>
      <c r="O3" s="6"/>
      <c r="P3" s="38" t="s">
        <v>13</v>
      </c>
      <c r="Q3" s="114" t="s">
        <v>14</v>
      </c>
      <c r="R3" s="115"/>
      <c r="S3" s="116" t="s">
        <v>15</v>
      </c>
      <c r="T3" s="117"/>
    </row>
    <row r="4" ht="27.95" customHeight="1" spans="1:20">
      <c r="A4" s="6" t="s">
        <v>16</v>
      </c>
      <c r="B4" s="6"/>
      <c r="C4" s="138"/>
      <c r="D4" s="138"/>
      <c r="E4" s="138"/>
      <c r="F4" s="9" t="s">
        <v>17</v>
      </c>
      <c r="G4" s="11"/>
      <c r="H4" s="6" t="s">
        <v>18</v>
      </c>
      <c r="I4" s="6"/>
      <c r="J4" s="38"/>
      <c r="K4" s="38"/>
      <c r="L4" s="38"/>
      <c r="M4" s="38"/>
      <c r="N4" s="6" t="s">
        <v>19</v>
      </c>
      <c r="O4" s="6"/>
      <c r="P4" s="72"/>
      <c r="Q4" s="9" t="s">
        <v>20</v>
      </c>
      <c r="R4" s="72" t="s">
        <v>21</v>
      </c>
      <c r="S4" s="118" t="s">
        <v>22</v>
      </c>
      <c r="T4" s="119" t="s">
        <v>21</v>
      </c>
    </row>
    <row r="5" ht="27.95" customHeight="1" spans="1:20">
      <c r="A5" s="6" t="s">
        <v>23</v>
      </c>
      <c r="B5" s="12" t="s">
        <v>24</v>
      </c>
      <c r="C5" s="13"/>
      <c r="D5" s="13"/>
      <c r="E5" s="13"/>
      <c r="F5" s="14"/>
      <c r="G5" s="15" t="s">
        <v>25</v>
      </c>
      <c r="H5" s="12" t="s">
        <v>24</v>
      </c>
      <c r="I5" s="13"/>
      <c r="J5" s="14"/>
      <c r="K5" s="15" t="s">
        <v>26</v>
      </c>
      <c r="L5" s="12" t="s">
        <v>27</v>
      </c>
      <c r="M5" s="14"/>
      <c r="N5" s="12" t="s">
        <v>28</v>
      </c>
      <c r="O5" s="14"/>
      <c r="P5" s="73" t="s">
        <v>29</v>
      </c>
      <c r="Q5" s="120"/>
      <c r="R5" s="120"/>
      <c r="S5" s="118" t="s">
        <v>30</v>
      </c>
      <c r="T5" s="121" t="s">
        <v>31</v>
      </c>
    </row>
    <row r="6" ht="27.95" customHeight="1" spans="1:20">
      <c r="A6" s="6"/>
      <c r="B6" s="16" t="s">
        <v>32</v>
      </c>
      <c r="C6" s="17"/>
      <c r="D6" s="17"/>
      <c r="E6" s="17"/>
      <c r="F6" s="18"/>
      <c r="G6" s="6"/>
      <c r="H6" s="16" t="s">
        <v>33</v>
      </c>
      <c r="I6" s="17"/>
      <c r="J6" s="18"/>
      <c r="K6" s="6" t="s">
        <v>34</v>
      </c>
      <c r="L6" s="16" t="s">
        <v>35</v>
      </c>
      <c r="M6" s="18"/>
      <c r="N6" s="16" t="s">
        <v>36</v>
      </c>
      <c r="O6" s="18"/>
      <c r="P6" s="74" t="s">
        <v>37</v>
      </c>
      <c r="Q6" s="122"/>
      <c r="R6" s="122"/>
      <c r="S6" s="118"/>
      <c r="T6" s="121"/>
    </row>
    <row r="7" ht="27.95" customHeight="1" spans="1:20">
      <c r="A7" s="6"/>
      <c r="B7" s="19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9" t="s">
        <v>43</v>
      </c>
      <c r="H7" s="6" t="s">
        <v>44</v>
      </c>
      <c r="I7" s="9" t="s">
        <v>45</v>
      </c>
      <c r="J7" s="9" t="s">
        <v>46</v>
      </c>
      <c r="K7" s="75" t="s">
        <v>45</v>
      </c>
      <c r="L7" s="9" t="s">
        <v>45</v>
      </c>
      <c r="M7" s="6" t="s">
        <v>46</v>
      </c>
      <c r="N7" s="6" t="s">
        <v>45</v>
      </c>
      <c r="O7" s="6" t="s">
        <v>46</v>
      </c>
      <c r="P7" s="9" t="s">
        <v>47</v>
      </c>
      <c r="Q7" s="9" t="s">
        <v>48</v>
      </c>
      <c r="R7" s="9" t="s">
        <v>49</v>
      </c>
      <c r="S7" s="118"/>
      <c r="T7" s="121"/>
    </row>
    <row r="8" ht="29.1" customHeight="1" spans="1:20">
      <c r="A8" s="20">
        <v>1</v>
      </c>
      <c r="B8" s="21" t="s">
        <v>50</v>
      </c>
      <c r="C8" s="22"/>
      <c r="D8" s="23">
        <v>326025</v>
      </c>
      <c r="E8" s="23" t="s">
        <v>51</v>
      </c>
      <c r="F8" s="23" t="s">
        <v>52</v>
      </c>
      <c r="G8" s="24">
        <v>0.9</v>
      </c>
      <c r="H8" s="25"/>
      <c r="I8" s="22"/>
      <c r="J8" s="76"/>
      <c r="K8" s="77">
        <f>ROUNDUP(C8/1.09*2.2927%,2)</f>
        <v>0</v>
      </c>
      <c r="L8" s="22"/>
      <c r="M8" s="78"/>
      <c r="N8" s="79"/>
      <c r="O8" s="80"/>
      <c r="P8" s="81" t="s">
        <v>53</v>
      </c>
      <c r="Q8" s="9"/>
      <c r="R8" s="9">
        <v>252050</v>
      </c>
      <c r="S8" s="123">
        <v>126025</v>
      </c>
      <c r="T8" s="124">
        <f>D8-I8-K8-L8-N8-S8-S9</f>
        <v>0</v>
      </c>
    </row>
    <row r="9" ht="29.1" customHeight="1" spans="1:20">
      <c r="A9" s="20"/>
      <c r="B9" s="26"/>
      <c r="C9" s="27"/>
      <c r="D9" s="28"/>
      <c r="E9" s="28"/>
      <c r="F9" s="28"/>
      <c r="G9" s="29"/>
      <c r="H9" s="30"/>
      <c r="I9" s="27"/>
      <c r="J9" s="82"/>
      <c r="K9" s="83"/>
      <c r="L9" s="27"/>
      <c r="M9" s="84"/>
      <c r="N9" s="85"/>
      <c r="O9" s="86"/>
      <c r="P9" s="81" t="s">
        <v>54</v>
      </c>
      <c r="Q9" s="9"/>
      <c r="R9" s="9">
        <v>200000</v>
      </c>
      <c r="S9" s="125">
        <v>200000</v>
      </c>
      <c r="T9" s="83"/>
    </row>
    <row r="10" ht="29.1" customHeight="1" spans="1:20">
      <c r="A10" s="39"/>
      <c r="B10" s="40" t="s">
        <v>55</v>
      </c>
      <c r="C10" s="41"/>
      <c r="D10" s="42"/>
      <c r="E10" s="42"/>
      <c r="F10" s="42"/>
      <c r="G10" s="43"/>
      <c r="H10" s="44"/>
      <c r="I10" s="93"/>
      <c r="J10" s="94"/>
      <c r="K10" s="95"/>
      <c r="L10" s="93"/>
      <c r="M10" s="96"/>
      <c r="N10" s="97"/>
      <c r="O10" s="98"/>
      <c r="P10" s="99"/>
      <c r="Q10" s="127"/>
      <c r="R10" s="127"/>
      <c r="S10" s="128"/>
      <c r="T10" s="95"/>
    </row>
    <row r="11" ht="29.1" customHeight="1" spans="1:20">
      <c r="A11" s="20">
        <v>2</v>
      </c>
      <c r="B11" s="31" t="s">
        <v>56</v>
      </c>
      <c r="C11" s="22">
        <v>720000</v>
      </c>
      <c r="D11" s="23">
        <v>-326025</v>
      </c>
      <c r="E11" s="23" t="s">
        <v>57</v>
      </c>
      <c r="F11" s="23" t="s">
        <v>58</v>
      </c>
      <c r="G11" s="24">
        <v>1</v>
      </c>
      <c r="H11" s="25"/>
      <c r="I11" s="22"/>
      <c r="J11" s="76"/>
      <c r="K11" s="77">
        <v>15144.44</v>
      </c>
      <c r="L11" s="22"/>
      <c r="M11" s="78"/>
      <c r="N11" s="87"/>
      <c r="O11" s="78"/>
      <c r="P11" s="81" t="s">
        <v>53</v>
      </c>
      <c r="Q11" s="9"/>
      <c r="R11" s="9">
        <v>252050</v>
      </c>
      <c r="S11" s="125">
        <v>126025</v>
      </c>
      <c r="T11" s="126">
        <f>C11+D11-S11-S12-S14-I11-K11-N11-L11-S13</f>
        <v>0</v>
      </c>
    </row>
    <row r="12" ht="29.1" customHeight="1" spans="1:20">
      <c r="A12" s="20"/>
      <c r="B12" s="32"/>
      <c r="C12" s="33"/>
      <c r="D12" s="34"/>
      <c r="E12" s="34"/>
      <c r="F12" s="34"/>
      <c r="G12" s="35"/>
      <c r="H12" s="36"/>
      <c r="I12" s="33"/>
      <c r="J12" s="88"/>
      <c r="K12" s="89"/>
      <c r="L12" s="33"/>
      <c r="M12" s="90"/>
      <c r="N12" s="91"/>
      <c r="O12" s="90"/>
      <c r="P12" s="81" t="s">
        <v>59</v>
      </c>
      <c r="Q12" s="9"/>
      <c r="R12" s="9"/>
      <c r="S12" s="125">
        <v>100000</v>
      </c>
      <c r="T12" s="89"/>
    </row>
    <row r="13" ht="29.1" customHeight="1" spans="1:20">
      <c r="A13" s="20"/>
      <c r="B13" s="32"/>
      <c r="C13" s="33"/>
      <c r="D13" s="34"/>
      <c r="E13" s="34"/>
      <c r="F13" s="34"/>
      <c r="G13" s="35"/>
      <c r="H13" s="36"/>
      <c r="I13" s="33"/>
      <c r="J13" s="88"/>
      <c r="K13" s="89"/>
      <c r="L13" s="33"/>
      <c r="M13" s="90"/>
      <c r="N13" s="91"/>
      <c r="O13" s="90"/>
      <c r="P13" s="81" t="s">
        <v>60</v>
      </c>
      <c r="Q13" s="9"/>
      <c r="R13" s="9"/>
      <c r="S13" s="125">
        <v>120000</v>
      </c>
      <c r="T13" s="89"/>
    </row>
    <row r="14" ht="29.1" customHeight="1" spans="1:20">
      <c r="A14" s="20"/>
      <c r="B14" s="37"/>
      <c r="C14" s="27"/>
      <c r="D14" s="28"/>
      <c r="E14" s="28"/>
      <c r="F14" s="28"/>
      <c r="G14" s="29"/>
      <c r="H14" s="30"/>
      <c r="I14" s="27"/>
      <c r="J14" s="82"/>
      <c r="K14" s="83"/>
      <c r="L14" s="27"/>
      <c r="M14" s="84"/>
      <c r="N14" s="92"/>
      <c r="O14" s="84"/>
      <c r="P14" s="81" t="s">
        <v>61</v>
      </c>
      <c r="Q14" s="9"/>
      <c r="R14" s="9"/>
      <c r="S14" s="125">
        <v>32805.56</v>
      </c>
      <c r="T14" s="83"/>
    </row>
    <row r="15" ht="29.1" customHeight="1" spans="1:20">
      <c r="A15" s="38">
        <v>3</v>
      </c>
      <c r="B15" s="140"/>
      <c r="C15" s="141"/>
      <c r="D15" s="142"/>
      <c r="E15" s="143"/>
      <c r="F15" s="143"/>
      <c r="G15" s="144"/>
      <c r="H15" s="145"/>
      <c r="I15" s="102"/>
      <c r="J15" s="144"/>
      <c r="K15" s="148"/>
      <c r="L15" s="102"/>
      <c r="M15" s="72"/>
      <c r="N15" s="149"/>
      <c r="O15" s="150"/>
      <c r="P15" s="151"/>
      <c r="Q15" s="9"/>
      <c r="R15" s="9"/>
      <c r="S15" s="125"/>
      <c r="T15" s="148"/>
    </row>
    <row r="16" ht="29.1" customHeight="1" spans="1:20">
      <c r="A16" s="38"/>
      <c r="B16" s="140"/>
      <c r="C16" s="141"/>
      <c r="D16" s="142"/>
      <c r="E16" s="143"/>
      <c r="F16" s="143"/>
      <c r="G16" s="144"/>
      <c r="H16" s="145"/>
      <c r="I16" s="102"/>
      <c r="J16" s="144"/>
      <c r="K16" s="148"/>
      <c r="L16" s="102"/>
      <c r="M16" s="72"/>
      <c r="N16" s="149"/>
      <c r="O16" s="150"/>
      <c r="P16" s="151"/>
      <c r="Q16" s="9"/>
      <c r="R16" s="9"/>
      <c r="S16" s="125"/>
      <c r="T16" s="148"/>
    </row>
    <row r="17" ht="29.1" customHeight="1" spans="1:20">
      <c r="A17" s="38">
        <v>4</v>
      </c>
      <c r="B17" s="37"/>
      <c r="C17" s="141"/>
      <c r="D17" s="142"/>
      <c r="E17" s="143"/>
      <c r="F17" s="143"/>
      <c r="G17" s="144"/>
      <c r="H17" s="145"/>
      <c r="I17" s="102"/>
      <c r="J17" s="144"/>
      <c r="K17" s="148"/>
      <c r="L17" s="102"/>
      <c r="M17" s="72"/>
      <c r="N17" s="104"/>
      <c r="O17" s="9"/>
      <c r="P17" s="103"/>
      <c r="Q17" s="9"/>
      <c r="R17" s="9"/>
      <c r="S17" s="125"/>
      <c r="T17" s="134"/>
    </row>
    <row r="18" ht="29.1" customHeight="1" spans="1:20">
      <c r="A18" s="38"/>
      <c r="B18" s="146"/>
      <c r="C18" s="102"/>
      <c r="D18" s="147"/>
      <c r="E18" s="143"/>
      <c r="F18" s="143"/>
      <c r="G18" s="144"/>
      <c r="H18" s="145"/>
      <c r="I18" s="102"/>
      <c r="J18" s="144"/>
      <c r="K18" s="148"/>
      <c r="L18" s="102"/>
      <c r="M18" s="72"/>
      <c r="N18" s="104"/>
      <c r="O18" s="9"/>
      <c r="P18" s="151"/>
      <c r="Q18" s="9"/>
      <c r="R18" s="9"/>
      <c r="S18" s="125"/>
      <c r="T18" s="134"/>
    </row>
    <row r="19" ht="29.1" customHeight="1" spans="1:20">
      <c r="A19" s="38"/>
      <c r="B19" s="53"/>
      <c r="C19" s="54"/>
      <c r="D19" s="55"/>
      <c r="E19" s="56"/>
      <c r="F19" s="57"/>
      <c r="G19" s="139"/>
      <c r="H19" s="59"/>
      <c r="I19" s="102"/>
      <c r="J19" s="102"/>
      <c r="K19" s="102"/>
      <c r="L19" s="102"/>
      <c r="M19" s="72"/>
      <c r="N19" s="102"/>
      <c r="O19" s="72"/>
      <c r="P19" s="103"/>
      <c r="Q19" s="132"/>
      <c r="R19" s="132"/>
      <c r="S19" s="133"/>
      <c r="T19" s="134"/>
    </row>
    <row r="20" ht="29.1" customHeight="1" spans="1:20">
      <c r="A20" s="38"/>
      <c r="B20" s="53"/>
      <c r="C20" s="54"/>
      <c r="D20" s="55"/>
      <c r="E20" s="56"/>
      <c r="F20" s="57"/>
      <c r="G20" s="58"/>
      <c r="H20" s="59"/>
      <c r="I20" s="102"/>
      <c r="J20" s="102"/>
      <c r="K20" s="102"/>
      <c r="L20" s="102"/>
      <c r="M20" s="72"/>
      <c r="N20" s="102"/>
      <c r="O20" s="72"/>
      <c r="P20" s="103"/>
      <c r="Q20" s="132"/>
      <c r="R20" s="132"/>
      <c r="S20" s="133"/>
      <c r="T20" s="134"/>
    </row>
    <row r="21" ht="30" customHeight="1" spans="1:20">
      <c r="A21" s="6" t="s">
        <v>62</v>
      </c>
      <c r="B21" s="6"/>
      <c r="C21" s="60">
        <f>SUM(C8:C20)</f>
        <v>720000</v>
      </c>
      <c r="D21" s="61">
        <f>SUM(D8:D20)</f>
        <v>0</v>
      </c>
      <c r="E21" s="62"/>
      <c r="F21" s="62"/>
      <c r="G21" s="62"/>
      <c r="H21" s="60" t="s">
        <v>63</v>
      </c>
      <c r="I21" s="104">
        <f>SUM(I8:I20)</f>
        <v>0</v>
      </c>
      <c r="J21" s="62"/>
      <c r="K21" s="104">
        <f>SUM(K8:K20)</f>
        <v>15144.44</v>
      </c>
      <c r="L21" s="104">
        <f>SUM(L8:L20)</f>
        <v>0</v>
      </c>
      <c r="M21" s="60" t="s">
        <v>63</v>
      </c>
      <c r="N21" s="104">
        <f>SUM(N8:N20)</f>
        <v>0</v>
      </c>
      <c r="O21" s="60" t="s">
        <v>63</v>
      </c>
      <c r="P21" s="60" t="s">
        <v>63</v>
      </c>
      <c r="Q21" s="60"/>
      <c r="R21" s="60"/>
      <c r="S21" s="104">
        <f>SUM(S8:S20)</f>
        <v>704855.56</v>
      </c>
      <c r="T21" s="135">
        <f>D21+C21-S21-I21-K21-L21-N21</f>
        <v>-5.63886715099216e-11</v>
      </c>
    </row>
    <row r="22" ht="30" customHeight="1" spans="1:20">
      <c r="A22" s="63" t="s">
        <v>64</v>
      </c>
      <c r="B22" s="63"/>
      <c r="C22" s="63" t="s">
        <v>65</v>
      </c>
      <c r="D22" s="63"/>
      <c r="E22" s="63"/>
      <c r="F22" s="64">
        <f>S11+S12+S13+S14</f>
        <v>378830.56</v>
      </c>
      <c r="G22" s="65"/>
      <c r="H22" s="66" t="s">
        <v>66</v>
      </c>
      <c r="I22" s="105"/>
      <c r="J22" s="105"/>
      <c r="K22" s="105"/>
      <c r="L22" s="106"/>
      <c r="M22" s="63" t="s">
        <v>67</v>
      </c>
      <c r="N22" s="107">
        <f>F22</f>
        <v>378830.56</v>
      </c>
      <c r="O22" s="108"/>
      <c r="P22" s="108"/>
      <c r="Q22" s="108"/>
      <c r="R22" s="108"/>
      <c r="S22" s="108"/>
      <c r="T22" s="136"/>
    </row>
    <row r="23" ht="30" customHeight="1" spans="1:20">
      <c r="A23" s="63"/>
      <c r="B23" s="63"/>
      <c r="C23" s="63" t="s">
        <v>68</v>
      </c>
      <c r="D23" s="63"/>
      <c r="E23" s="63"/>
      <c r="F23" s="64">
        <f>S8+S9</f>
        <v>326025</v>
      </c>
      <c r="G23" s="65"/>
      <c r="H23" s="67"/>
      <c r="I23" s="109"/>
      <c r="J23" s="109"/>
      <c r="K23" s="109"/>
      <c r="L23" s="110"/>
      <c r="M23" s="63" t="s">
        <v>69</v>
      </c>
      <c r="N23" s="111" t="str">
        <f>SUBSTITUTE(SUBSTITUTE(TEXT(INT(N22),"[DBNum2][$-804]G/通用格式元"&amp;IF(INT(N22)=N22,"整",""))&amp;TEXT(MID(N22,FIND(".",N22&amp;".0")+1,1),"[DBNum2][$-804]G/通用格式角")&amp;TEXT(MID(N22,FIND(".",N22&amp;".0")+2,1),"[DBNum2][$-804]G/通用格式分"),"零角","零"),"零分","")</f>
        <v>叁拾柒万捌仟捌佰叁拾元伍角陆分</v>
      </c>
      <c r="O23" s="112"/>
      <c r="P23" s="112"/>
      <c r="Q23" s="112"/>
      <c r="R23" s="112"/>
      <c r="S23" s="112"/>
      <c r="T23" s="137"/>
    </row>
    <row r="29" spans="2:2">
      <c r="B29" s="68"/>
    </row>
  </sheetData>
  <mergeCells count="7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1:B21"/>
    <mergeCell ref="C22:E22"/>
    <mergeCell ref="F22:G22"/>
    <mergeCell ref="N22:T22"/>
    <mergeCell ref="C23:E23"/>
    <mergeCell ref="F23:G23"/>
    <mergeCell ref="N23:T23"/>
    <mergeCell ref="A5:A7"/>
    <mergeCell ref="B8:B9"/>
    <mergeCell ref="B11:B14"/>
    <mergeCell ref="C8:C9"/>
    <mergeCell ref="C11:C14"/>
    <mergeCell ref="D8:D9"/>
    <mergeCell ref="D11:D14"/>
    <mergeCell ref="E8:E9"/>
    <mergeCell ref="E11:E14"/>
    <mergeCell ref="F8:F9"/>
    <mergeCell ref="F11:F14"/>
    <mergeCell ref="G8:G9"/>
    <mergeCell ref="G11:G14"/>
    <mergeCell ref="H8:H9"/>
    <mergeCell ref="H11:H14"/>
    <mergeCell ref="I8:I9"/>
    <mergeCell ref="I11:I14"/>
    <mergeCell ref="J8:J9"/>
    <mergeCell ref="J11:J14"/>
    <mergeCell ref="K8:K9"/>
    <mergeCell ref="K11:K14"/>
    <mergeCell ref="L8:L9"/>
    <mergeCell ref="L11:L14"/>
    <mergeCell ref="M8:M9"/>
    <mergeCell ref="M11:M14"/>
    <mergeCell ref="N8:N9"/>
    <mergeCell ref="N11:N14"/>
    <mergeCell ref="O8:O9"/>
    <mergeCell ref="O11:O14"/>
    <mergeCell ref="S5:S7"/>
    <mergeCell ref="T5:T7"/>
    <mergeCell ref="T8:T9"/>
    <mergeCell ref="T11:T14"/>
    <mergeCell ref="A22:B23"/>
    <mergeCell ref="H22:L23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9"/>
  <sheetViews>
    <sheetView zoomScale="84" zoomScaleNormal="84" topLeftCell="C7" workbookViewId="0">
      <selection activeCell="M15" sqref="M15:M18"/>
    </sheetView>
  </sheetViews>
  <sheetFormatPr defaultColWidth="9" defaultRowHeight="13.5"/>
  <cols>
    <col min="1" max="1" width="3.25" style="1" customWidth="1"/>
    <col min="2" max="2" width="15.875" style="3" customWidth="1"/>
    <col min="3" max="3" width="16.25" style="1" customWidth="1"/>
    <col min="4" max="4" width="15.375" style="1" customWidth="1"/>
    <col min="5" max="5" width="18.75" style="4" customWidth="1"/>
    <col min="6" max="6" width="19.125" style="4" customWidth="1"/>
    <col min="7" max="7" width="17.5" style="4" customWidth="1"/>
    <col min="8" max="8" width="4.875" style="1" customWidth="1"/>
    <col min="9" max="9" width="10.375" style="4" customWidth="1"/>
    <col min="10" max="10" width="10" style="4" customWidth="1"/>
    <col min="11" max="11" width="9.375" style="1" customWidth="1"/>
    <col min="12" max="12" width="9.625" style="4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4" customWidth="1"/>
    <col min="20" max="20" width="15.5" style="1" customWidth="1"/>
    <col min="21" max="16361" width="9" style="1" customWidth="1"/>
  </cols>
  <sheetData>
    <row r="1" ht="24.95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27.95" customHeight="1" spans="1:20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9"/>
      <c r="J2" s="69" t="s">
        <v>4</v>
      </c>
      <c r="K2" s="69"/>
      <c r="L2" s="69"/>
      <c r="M2" s="70"/>
      <c r="N2" s="71" t="s">
        <v>5</v>
      </c>
      <c r="O2" s="71"/>
      <c r="P2" s="60">
        <v>8782</v>
      </c>
      <c r="Q2" s="75" t="s">
        <v>6</v>
      </c>
      <c r="R2" s="75"/>
      <c r="S2" s="113"/>
      <c r="T2" s="113"/>
    </row>
    <row r="3" ht="27.95" customHeight="1" spans="1:20">
      <c r="A3" s="6" t="s">
        <v>7</v>
      </c>
      <c r="B3" s="6"/>
      <c r="C3" s="9">
        <v>3291232.25</v>
      </c>
      <c r="D3" s="9"/>
      <c r="E3" s="9"/>
      <c r="F3" s="9" t="s">
        <v>8</v>
      </c>
      <c r="G3" s="10" t="s">
        <v>9</v>
      </c>
      <c r="H3" s="6" t="s">
        <v>10</v>
      </c>
      <c r="I3" s="6"/>
      <c r="J3" s="38" t="s">
        <v>11</v>
      </c>
      <c r="K3" s="38"/>
      <c r="L3" s="38"/>
      <c r="M3" s="38"/>
      <c r="N3" s="6" t="s">
        <v>12</v>
      </c>
      <c r="O3" s="6"/>
      <c r="P3" s="38" t="s">
        <v>13</v>
      </c>
      <c r="Q3" s="114" t="s">
        <v>14</v>
      </c>
      <c r="R3" s="115"/>
      <c r="S3" s="116" t="s">
        <v>15</v>
      </c>
      <c r="T3" s="117"/>
    </row>
    <row r="4" ht="27.95" customHeight="1" spans="1:20">
      <c r="A4" s="6" t="s">
        <v>16</v>
      </c>
      <c r="B4" s="6"/>
      <c r="C4" s="138"/>
      <c r="D4" s="138"/>
      <c r="E4" s="138"/>
      <c r="F4" s="9" t="s">
        <v>17</v>
      </c>
      <c r="G4" s="11"/>
      <c r="H4" s="6" t="s">
        <v>18</v>
      </c>
      <c r="I4" s="6"/>
      <c r="J4" s="38"/>
      <c r="K4" s="38"/>
      <c r="L4" s="38"/>
      <c r="M4" s="38"/>
      <c r="N4" s="6" t="s">
        <v>19</v>
      </c>
      <c r="O4" s="6"/>
      <c r="P4" s="72"/>
      <c r="Q4" s="9" t="s">
        <v>20</v>
      </c>
      <c r="R4" s="72" t="s">
        <v>21</v>
      </c>
      <c r="S4" s="118" t="s">
        <v>22</v>
      </c>
      <c r="T4" s="119" t="s">
        <v>21</v>
      </c>
    </row>
    <row r="5" ht="27.95" customHeight="1" spans="1:20">
      <c r="A5" s="6" t="s">
        <v>23</v>
      </c>
      <c r="B5" s="12" t="s">
        <v>24</v>
      </c>
      <c r="C5" s="13"/>
      <c r="D5" s="13"/>
      <c r="E5" s="13"/>
      <c r="F5" s="14"/>
      <c r="G5" s="15" t="s">
        <v>25</v>
      </c>
      <c r="H5" s="12" t="s">
        <v>24</v>
      </c>
      <c r="I5" s="13"/>
      <c r="J5" s="14"/>
      <c r="K5" s="15" t="s">
        <v>26</v>
      </c>
      <c r="L5" s="12" t="s">
        <v>27</v>
      </c>
      <c r="M5" s="14"/>
      <c r="N5" s="12" t="s">
        <v>28</v>
      </c>
      <c r="O5" s="14"/>
      <c r="P5" s="73" t="s">
        <v>29</v>
      </c>
      <c r="Q5" s="120"/>
      <c r="R5" s="120"/>
      <c r="S5" s="118" t="s">
        <v>30</v>
      </c>
      <c r="T5" s="121" t="s">
        <v>31</v>
      </c>
    </row>
    <row r="6" ht="27.95" customHeight="1" spans="1:20">
      <c r="A6" s="6"/>
      <c r="B6" s="16" t="s">
        <v>32</v>
      </c>
      <c r="C6" s="17"/>
      <c r="D6" s="17"/>
      <c r="E6" s="17"/>
      <c r="F6" s="18"/>
      <c r="G6" s="6"/>
      <c r="H6" s="16" t="s">
        <v>33</v>
      </c>
      <c r="I6" s="17"/>
      <c r="J6" s="18"/>
      <c r="K6" s="6" t="s">
        <v>34</v>
      </c>
      <c r="L6" s="16" t="s">
        <v>35</v>
      </c>
      <c r="M6" s="18"/>
      <c r="N6" s="16" t="s">
        <v>36</v>
      </c>
      <c r="O6" s="18"/>
      <c r="P6" s="74" t="s">
        <v>37</v>
      </c>
      <c r="Q6" s="122"/>
      <c r="R6" s="122"/>
      <c r="S6" s="118"/>
      <c r="T6" s="121"/>
    </row>
    <row r="7" ht="27.95" customHeight="1" spans="1:20">
      <c r="A7" s="6"/>
      <c r="B7" s="19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9" t="s">
        <v>43</v>
      </c>
      <c r="H7" s="6" t="s">
        <v>44</v>
      </c>
      <c r="I7" s="9" t="s">
        <v>45</v>
      </c>
      <c r="J7" s="9" t="s">
        <v>46</v>
      </c>
      <c r="K7" s="75" t="s">
        <v>45</v>
      </c>
      <c r="L7" s="9" t="s">
        <v>45</v>
      </c>
      <c r="M7" s="6" t="s">
        <v>46</v>
      </c>
      <c r="N7" s="6" t="s">
        <v>45</v>
      </c>
      <c r="O7" s="6" t="s">
        <v>46</v>
      </c>
      <c r="P7" s="9" t="s">
        <v>47</v>
      </c>
      <c r="Q7" s="9" t="s">
        <v>48</v>
      </c>
      <c r="R7" s="9" t="s">
        <v>49</v>
      </c>
      <c r="S7" s="118"/>
      <c r="T7" s="121"/>
    </row>
    <row r="8" ht="29.1" customHeight="1" spans="1:20">
      <c r="A8" s="20">
        <v>1</v>
      </c>
      <c r="B8" s="21" t="s">
        <v>50</v>
      </c>
      <c r="C8" s="22"/>
      <c r="D8" s="23">
        <v>326025</v>
      </c>
      <c r="E8" s="23" t="s">
        <v>51</v>
      </c>
      <c r="F8" s="23" t="s">
        <v>52</v>
      </c>
      <c r="G8" s="24">
        <v>0.9</v>
      </c>
      <c r="H8" s="25"/>
      <c r="I8" s="22"/>
      <c r="J8" s="76"/>
      <c r="K8" s="77">
        <f>ROUNDUP(C8/1.09*2.2927%,2)</f>
        <v>0</v>
      </c>
      <c r="L8" s="22"/>
      <c r="M8" s="78"/>
      <c r="N8" s="79"/>
      <c r="O8" s="80"/>
      <c r="P8" s="81" t="s">
        <v>53</v>
      </c>
      <c r="Q8" s="9"/>
      <c r="R8" s="9">
        <v>252050</v>
      </c>
      <c r="S8" s="123">
        <v>126025</v>
      </c>
      <c r="T8" s="124">
        <f>D8-I8-K8-L8-N8-S8-S9</f>
        <v>0</v>
      </c>
    </row>
    <row r="9" ht="28.5" customHeight="1" spans="1:20">
      <c r="A9" s="20"/>
      <c r="B9" s="26"/>
      <c r="C9" s="27"/>
      <c r="D9" s="28"/>
      <c r="E9" s="28"/>
      <c r="F9" s="28"/>
      <c r="G9" s="29"/>
      <c r="H9" s="30"/>
      <c r="I9" s="27"/>
      <c r="J9" s="82"/>
      <c r="K9" s="83"/>
      <c r="L9" s="27"/>
      <c r="M9" s="84"/>
      <c r="N9" s="85"/>
      <c r="O9" s="86"/>
      <c r="P9" s="81" t="s">
        <v>54</v>
      </c>
      <c r="Q9" s="9"/>
      <c r="R9" s="9">
        <v>200000</v>
      </c>
      <c r="S9" s="125">
        <v>200000</v>
      </c>
      <c r="T9" s="83"/>
    </row>
    <row r="10" s="1" customFormat="1" ht="29.1" customHeight="1" spans="1:20">
      <c r="A10" s="20">
        <v>2</v>
      </c>
      <c r="B10" s="31" t="s">
        <v>56</v>
      </c>
      <c r="C10" s="22">
        <v>720000</v>
      </c>
      <c r="D10" s="23">
        <v>-326025</v>
      </c>
      <c r="E10" s="23" t="s">
        <v>57</v>
      </c>
      <c r="F10" s="23" t="s">
        <v>58</v>
      </c>
      <c r="G10" s="24">
        <v>1</v>
      </c>
      <c r="H10" s="25"/>
      <c r="I10" s="22"/>
      <c r="J10" s="76"/>
      <c r="K10" s="77">
        <v>15144.44</v>
      </c>
      <c r="L10" s="22"/>
      <c r="M10" s="78"/>
      <c r="N10" s="87"/>
      <c r="O10" s="78"/>
      <c r="P10" s="81" t="s">
        <v>53</v>
      </c>
      <c r="Q10" s="9"/>
      <c r="R10" s="9">
        <v>252050</v>
      </c>
      <c r="S10" s="125">
        <v>126025</v>
      </c>
      <c r="T10" s="126">
        <f>C10+D10-S10-S11-S13-I10-K10-N10-L10-S12</f>
        <v>0</v>
      </c>
    </row>
    <row r="11" s="1" customFormat="1" ht="29.1" customHeight="1" spans="1:20">
      <c r="A11" s="20"/>
      <c r="B11" s="32"/>
      <c r="C11" s="33"/>
      <c r="D11" s="34"/>
      <c r="E11" s="34"/>
      <c r="F11" s="34"/>
      <c r="G11" s="35"/>
      <c r="H11" s="36"/>
      <c r="I11" s="33"/>
      <c r="J11" s="88"/>
      <c r="K11" s="89"/>
      <c r="L11" s="33"/>
      <c r="M11" s="90"/>
      <c r="N11" s="91"/>
      <c r="O11" s="90"/>
      <c r="P11" s="81" t="s">
        <v>59</v>
      </c>
      <c r="Q11" s="9"/>
      <c r="R11" s="9"/>
      <c r="S11" s="125">
        <v>100000</v>
      </c>
      <c r="T11" s="89"/>
    </row>
    <row r="12" s="1" customFormat="1" ht="29.1" customHeight="1" spans="1:20">
      <c r="A12" s="20"/>
      <c r="B12" s="32"/>
      <c r="C12" s="33"/>
      <c r="D12" s="34"/>
      <c r="E12" s="34"/>
      <c r="F12" s="34"/>
      <c r="G12" s="35"/>
      <c r="H12" s="36"/>
      <c r="I12" s="33"/>
      <c r="J12" s="88"/>
      <c r="K12" s="89"/>
      <c r="L12" s="33"/>
      <c r="M12" s="90"/>
      <c r="N12" s="91"/>
      <c r="O12" s="90"/>
      <c r="P12" s="81" t="s">
        <v>60</v>
      </c>
      <c r="Q12" s="9"/>
      <c r="R12" s="9"/>
      <c r="S12" s="125">
        <v>120000</v>
      </c>
      <c r="T12" s="89"/>
    </row>
    <row r="13" s="1" customFormat="1" ht="29.1" customHeight="1" spans="1:20">
      <c r="A13" s="20"/>
      <c r="B13" s="37"/>
      <c r="C13" s="27"/>
      <c r="D13" s="28"/>
      <c r="E13" s="28"/>
      <c r="F13" s="28"/>
      <c r="G13" s="29"/>
      <c r="H13" s="30"/>
      <c r="I13" s="27"/>
      <c r="J13" s="82"/>
      <c r="K13" s="83"/>
      <c r="L13" s="27"/>
      <c r="M13" s="84"/>
      <c r="N13" s="92"/>
      <c r="O13" s="84"/>
      <c r="P13" s="81" t="s">
        <v>61</v>
      </c>
      <c r="Q13" s="9"/>
      <c r="R13" s="9"/>
      <c r="S13" s="125">
        <v>32805.56</v>
      </c>
      <c r="T13" s="83"/>
    </row>
    <row r="14" s="1" customFormat="1" ht="29.1" customHeight="1" spans="1:20">
      <c r="A14" s="39"/>
      <c r="B14" s="40" t="s">
        <v>55</v>
      </c>
      <c r="C14" s="41"/>
      <c r="D14" s="42"/>
      <c r="E14" s="42"/>
      <c r="F14" s="42"/>
      <c r="G14" s="43"/>
      <c r="H14" s="44"/>
      <c r="I14" s="93"/>
      <c r="J14" s="94"/>
      <c r="K14" s="95"/>
      <c r="L14" s="93"/>
      <c r="M14" s="96"/>
      <c r="N14" s="97"/>
      <c r="O14" s="98"/>
      <c r="P14" s="99"/>
      <c r="Q14" s="127"/>
      <c r="R14" s="127"/>
      <c r="S14" s="128"/>
      <c r="T14" s="95"/>
    </row>
    <row r="15" s="1" customFormat="1" ht="29.1" customHeight="1" spans="1:20">
      <c r="A15" s="38">
        <v>3</v>
      </c>
      <c r="B15" s="31" t="s">
        <v>70</v>
      </c>
      <c r="C15" s="22">
        <v>860000</v>
      </c>
      <c r="D15" s="23"/>
      <c r="E15" s="23" t="s">
        <v>57</v>
      </c>
      <c r="F15" s="23" t="s">
        <v>58</v>
      </c>
      <c r="G15" s="24">
        <v>1</v>
      </c>
      <c r="H15" s="25"/>
      <c r="I15" s="22"/>
      <c r="J15" s="76"/>
      <c r="K15" s="77">
        <f>ROUNDUP(C15/1.09*2.2927%,2)</f>
        <v>18089.2</v>
      </c>
      <c r="L15" s="22">
        <v>300</v>
      </c>
      <c r="M15" s="78" t="s">
        <v>71</v>
      </c>
      <c r="N15" s="87"/>
      <c r="O15" s="78"/>
      <c r="P15" s="81" t="s">
        <v>72</v>
      </c>
      <c r="Q15" s="9"/>
      <c r="R15" s="9">
        <v>220000</v>
      </c>
      <c r="S15" s="125">
        <v>220000</v>
      </c>
      <c r="T15" s="126">
        <f>C15+D15-S15-S16-S18-I15-K15-N15-L15-S17</f>
        <v>0</v>
      </c>
    </row>
    <row r="16" s="1" customFormat="1" ht="29.1" customHeight="1" spans="1:20">
      <c r="A16" s="38"/>
      <c r="B16" s="32"/>
      <c r="C16" s="33"/>
      <c r="D16" s="34"/>
      <c r="E16" s="34"/>
      <c r="F16" s="34"/>
      <c r="G16" s="35"/>
      <c r="H16" s="36"/>
      <c r="I16" s="33"/>
      <c r="J16" s="88"/>
      <c r="K16" s="89"/>
      <c r="L16" s="33"/>
      <c r="M16" s="90"/>
      <c r="N16" s="91"/>
      <c r="O16" s="90"/>
      <c r="P16" s="81" t="s">
        <v>73</v>
      </c>
      <c r="Q16" s="9"/>
      <c r="R16" s="9">
        <v>200000</v>
      </c>
      <c r="S16" s="125">
        <v>200000</v>
      </c>
      <c r="T16" s="89"/>
    </row>
    <row r="17" s="1" customFormat="1" ht="29.1" customHeight="1" spans="1:20">
      <c r="A17" s="38">
        <v>4</v>
      </c>
      <c r="B17" s="32"/>
      <c r="C17" s="33"/>
      <c r="D17" s="34"/>
      <c r="E17" s="34"/>
      <c r="F17" s="34"/>
      <c r="G17" s="35"/>
      <c r="H17" s="36"/>
      <c r="I17" s="33"/>
      <c r="J17" s="88"/>
      <c r="K17" s="89"/>
      <c r="L17" s="33"/>
      <c r="M17" s="90"/>
      <c r="N17" s="91"/>
      <c r="O17" s="90"/>
      <c r="P17" s="81" t="s">
        <v>74</v>
      </c>
      <c r="Q17" s="9"/>
      <c r="R17" s="9">
        <v>120000</v>
      </c>
      <c r="S17" s="125">
        <v>120000</v>
      </c>
      <c r="T17" s="89"/>
    </row>
    <row r="18" s="1" customFormat="1" ht="29.1" customHeight="1" spans="1:20">
      <c r="A18" s="38"/>
      <c r="B18" s="37"/>
      <c r="C18" s="27"/>
      <c r="D18" s="28"/>
      <c r="E18" s="28"/>
      <c r="F18" s="28"/>
      <c r="G18" s="29"/>
      <c r="H18" s="30"/>
      <c r="I18" s="27"/>
      <c r="J18" s="82"/>
      <c r="K18" s="83"/>
      <c r="L18" s="27"/>
      <c r="M18" s="84"/>
      <c r="N18" s="92"/>
      <c r="O18" s="84"/>
      <c r="P18" s="81" t="s">
        <v>75</v>
      </c>
      <c r="Q18" s="9"/>
      <c r="R18" s="9"/>
      <c r="S18" s="125">
        <v>301610.8</v>
      </c>
      <c r="T18" s="83"/>
    </row>
    <row r="19" s="1" customFormat="1" ht="29.1" customHeight="1" spans="1:20">
      <c r="A19" s="38"/>
      <c r="B19" s="53"/>
      <c r="C19" s="54"/>
      <c r="D19" s="55"/>
      <c r="E19" s="56"/>
      <c r="F19" s="57"/>
      <c r="G19" s="139"/>
      <c r="H19" s="59"/>
      <c r="I19" s="102"/>
      <c r="J19" s="102"/>
      <c r="K19" s="102"/>
      <c r="L19" s="102"/>
      <c r="M19" s="72"/>
      <c r="N19" s="102"/>
      <c r="O19" s="72"/>
      <c r="P19" s="103"/>
      <c r="Q19" s="132"/>
      <c r="R19" s="132"/>
      <c r="S19" s="133"/>
      <c r="T19" s="134"/>
    </row>
    <row r="20" s="1" customFormat="1" ht="29.1" customHeight="1" spans="1:20">
      <c r="A20" s="38"/>
      <c r="B20" s="53"/>
      <c r="C20" s="54"/>
      <c r="D20" s="55"/>
      <c r="E20" s="56"/>
      <c r="F20" s="57"/>
      <c r="G20" s="58"/>
      <c r="H20" s="59"/>
      <c r="I20" s="102"/>
      <c r="J20" s="102"/>
      <c r="K20" s="102"/>
      <c r="L20" s="102"/>
      <c r="M20" s="72"/>
      <c r="N20" s="102"/>
      <c r="O20" s="72"/>
      <c r="P20" s="103"/>
      <c r="Q20" s="132"/>
      <c r="R20" s="132"/>
      <c r="S20" s="133"/>
      <c r="T20" s="134"/>
    </row>
    <row r="21" s="1" customFormat="1" ht="30" customHeight="1" spans="1:20">
      <c r="A21" s="6" t="s">
        <v>62</v>
      </c>
      <c r="B21" s="6"/>
      <c r="C21" s="60">
        <f>SUM(C8:C20)</f>
        <v>1580000</v>
      </c>
      <c r="D21" s="61">
        <f>SUM(D8:D20)</f>
        <v>0</v>
      </c>
      <c r="E21" s="62"/>
      <c r="F21" s="62"/>
      <c r="G21" s="62"/>
      <c r="H21" s="60" t="s">
        <v>63</v>
      </c>
      <c r="I21" s="104">
        <f>SUM(I8:I20)</f>
        <v>0</v>
      </c>
      <c r="J21" s="62"/>
      <c r="K21" s="104">
        <f>SUM(K8:K20)</f>
        <v>33233.64</v>
      </c>
      <c r="L21" s="104">
        <f>SUM(L8:L20)</f>
        <v>300</v>
      </c>
      <c r="M21" s="60" t="s">
        <v>63</v>
      </c>
      <c r="N21" s="104">
        <f>SUM(N8:N20)</f>
        <v>0</v>
      </c>
      <c r="O21" s="60" t="s">
        <v>63</v>
      </c>
      <c r="P21" s="60" t="s">
        <v>63</v>
      </c>
      <c r="Q21" s="60"/>
      <c r="R21" s="60"/>
      <c r="S21" s="104">
        <f>SUM(S8:S20)</f>
        <v>1546466.36</v>
      </c>
      <c r="T21" s="135">
        <f>D21+C21-S21-I21-K21-L21-N21</f>
        <v>-1.01863406598568e-10</v>
      </c>
    </row>
    <row r="22" s="1" customFormat="1" ht="30" customHeight="1" spans="1:20">
      <c r="A22" s="63" t="s">
        <v>64</v>
      </c>
      <c r="B22" s="63"/>
      <c r="C22" s="63" t="s">
        <v>65</v>
      </c>
      <c r="D22" s="63"/>
      <c r="E22" s="63"/>
      <c r="F22" s="64">
        <f>S15+S16+S17+S18</f>
        <v>841610.8</v>
      </c>
      <c r="G22" s="65"/>
      <c r="H22" s="66" t="s">
        <v>66</v>
      </c>
      <c r="I22" s="105"/>
      <c r="J22" s="105"/>
      <c r="K22" s="105"/>
      <c r="L22" s="106"/>
      <c r="M22" s="63" t="s">
        <v>67</v>
      </c>
      <c r="N22" s="107">
        <f>F22</f>
        <v>841610.8</v>
      </c>
      <c r="O22" s="108"/>
      <c r="P22" s="108"/>
      <c r="Q22" s="108"/>
      <c r="R22" s="108"/>
      <c r="S22" s="108"/>
      <c r="T22" s="136"/>
    </row>
    <row r="23" s="1" customFormat="1" ht="30" customHeight="1" spans="1:20">
      <c r="A23" s="63"/>
      <c r="B23" s="63"/>
      <c r="C23" s="63" t="s">
        <v>68</v>
      </c>
      <c r="D23" s="63"/>
      <c r="E23" s="63"/>
      <c r="F23" s="64">
        <v>0</v>
      </c>
      <c r="G23" s="65"/>
      <c r="H23" s="67"/>
      <c r="I23" s="109"/>
      <c r="J23" s="109"/>
      <c r="K23" s="109"/>
      <c r="L23" s="110"/>
      <c r="M23" s="63" t="s">
        <v>69</v>
      </c>
      <c r="N23" s="111" t="str">
        <f>SUBSTITUTE(SUBSTITUTE(TEXT(INT(N22),"[DBNum2][$-804]G/通用格式元"&amp;IF(INT(N22)=N22,"整",""))&amp;TEXT(MID(N22,FIND(".",N22&amp;".0")+1,1),"[DBNum2][$-804]G/通用格式角")&amp;TEXT(MID(N22,FIND(".",N22&amp;".0")+2,1),"[DBNum2][$-804]G/通用格式分"),"零角","零"),"零分","")</f>
        <v>捌拾肆万壹仟陆佰壹拾元捌角</v>
      </c>
      <c r="O23" s="112"/>
      <c r="P23" s="112"/>
      <c r="Q23" s="112"/>
      <c r="R23" s="112"/>
      <c r="S23" s="112"/>
      <c r="T23" s="137"/>
    </row>
    <row r="29" s="1" customFormat="1" spans="2:19">
      <c r="B29" s="68"/>
      <c r="E29" s="4"/>
      <c r="F29" s="4"/>
      <c r="G29" s="4"/>
      <c r="I29" s="4"/>
      <c r="J29" s="4"/>
      <c r="L29" s="4"/>
      <c r="S29" s="4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1:B21"/>
    <mergeCell ref="C22:E22"/>
    <mergeCell ref="F22:G22"/>
    <mergeCell ref="N22:T22"/>
    <mergeCell ref="C23:E23"/>
    <mergeCell ref="F23:G23"/>
    <mergeCell ref="N23:T23"/>
    <mergeCell ref="A5:A7"/>
    <mergeCell ref="B8:B9"/>
    <mergeCell ref="B10:B13"/>
    <mergeCell ref="B15:B18"/>
    <mergeCell ref="C8:C9"/>
    <mergeCell ref="C10:C13"/>
    <mergeCell ref="C15:C18"/>
    <mergeCell ref="D8:D9"/>
    <mergeCell ref="D10:D13"/>
    <mergeCell ref="D15:D18"/>
    <mergeCell ref="E8:E9"/>
    <mergeCell ref="E10:E13"/>
    <mergeCell ref="E15:E18"/>
    <mergeCell ref="F8:F9"/>
    <mergeCell ref="F10:F13"/>
    <mergeCell ref="F15:F18"/>
    <mergeCell ref="G8:G9"/>
    <mergeCell ref="G10:G13"/>
    <mergeCell ref="G15:G18"/>
    <mergeCell ref="H8:H9"/>
    <mergeCell ref="H10:H13"/>
    <mergeCell ref="H15:H18"/>
    <mergeCell ref="I8:I9"/>
    <mergeCell ref="I10:I13"/>
    <mergeCell ref="I15:I18"/>
    <mergeCell ref="J8:J9"/>
    <mergeCell ref="J10:J13"/>
    <mergeCell ref="J15:J18"/>
    <mergeCell ref="K8:K9"/>
    <mergeCell ref="K10:K13"/>
    <mergeCell ref="K15:K18"/>
    <mergeCell ref="L8:L9"/>
    <mergeCell ref="L10:L13"/>
    <mergeCell ref="L15:L18"/>
    <mergeCell ref="M8:M9"/>
    <mergeCell ref="M10:M13"/>
    <mergeCell ref="M15:M18"/>
    <mergeCell ref="N8:N9"/>
    <mergeCell ref="N10:N13"/>
    <mergeCell ref="N15:N18"/>
    <mergeCell ref="O8:O9"/>
    <mergeCell ref="O10:O13"/>
    <mergeCell ref="O15:O18"/>
    <mergeCell ref="S5:S7"/>
    <mergeCell ref="T5:T7"/>
    <mergeCell ref="T8:T9"/>
    <mergeCell ref="T10:T13"/>
    <mergeCell ref="T15:T18"/>
    <mergeCell ref="A22:B23"/>
    <mergeCell ref="H22:L23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9"/>
  <sheetViews>
    <sheetView tabSelected="1" zoomScale="84" zoomScaleNormal="84" workbookViewId="0">
      <selection activeCell="A20" sqref="A20"/>
    </sheetView>
  </sheetViews>
  <sheetFormatPr defaultColWidth="9" defaultRowHeight="13.5"/>
  <cols>
    <col min="1" max="1" width="3.25" style="1" customWidth="1"/>
    <col min="2" max="2" width="15.875" style="3" customWidth="1"/>
    <col min="3" max="3" width="16.25" style="1" customWidth="1"/>
    <col min="4" max="4" width="15.375" style="1" customWidth="1"/>
    <col min="5" max="5" width="18.75" style="4" customWidth="1"/>
    <col min="6" max="6" width="19.125" style="4" customWidth="1"/>
    <col min="7" max="7" width="17.5" style="4" customWidth="1"/>
    <col min="8" max="8" width="4.875" style="1" customWidth="1"/>
    <col min="9" max="9" width="10.375" style="4" customWidth="1"/>
    <col min="10" max="10" width="10" style="4" customWidth="1"/>
    <col min="11" max="11" width="9.375" style="1" customWidth="1"/>
    <col min="12" max="12" width="9.625" style="4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4" customWidth="1"/>
    <col min="20" max="20" width="15.5" style="1" customWidth="1"/>
    <col min="21" max="16361" width="9" style="1" customWidth="1"/>
  </cols>
  <sheetData>
    <row r="1" ht="24.95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27.95" customHeight="1" spans="1:20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9"/>
      <c r="J2" s="69" t="s">
        <v>4</v>
      </c>
      <c r="K2" s="69"/>
      <c r="L2" s="69"/>
      <c r="M2" s="70"/>
      <c r="N2" s="71" t="s">
        <v>5</v>
      </c>
      <c r="O2" s="71"/>
      <c r="P2" s="60">
        <v>8782</v>
      </c>
      <c r="Q2" s="75" t="s">
        <v>6</v>
      </c>
      <c r="R2" s="75"/>
      <c r="S2" s="113"/>
      <c r="T2" s="113"/>
    </row>
    <row r="3" ht="27.95" customHeight="1" spans="1:20">
      <c r="A3" s="6" t="s">
        <v>7</v>
      </c>
      <c r="B3" s="6"/>
      <c r="C3" s="9">
        <v>3291232.25</v>
      </c>
      <c r="D3" s="9"/>
      <c r="E3" s="9"/>
      <c r="F3" s="9" t="s">
        <v>8</v>
      </c>
      <c r="G3" s="10" t="s">
        <v>9</v>
      </c>
      <c r="H3" s="6" t="s">
        <v>10</v>
      </c>
      <c r="I3" s="6"/>
      <c r="J3" s="38" t="s">
        <v>76</v>
      </c>
      <c r="K3" s="38"/>
      <c r="L3" s="38"/>
      <c r="M3" s="38"/>
      <c r="N3" s="6" t="s">
        <v>12</v>
      </c>
      <c r="O3" s="6"/>
      <c r="P3" s="38" t="s">
        <v>13</v>
      </c>
      <c r="Q3" s="114" t="s">
        <v>14</v>
      </c>
      <c r="R3" s="115"/>
      <c r="S3" s="116" t="s">
        <v>15</v>
      </c>
      <c r="T3" s="117"/>
    </row>
    <row r="4" ht="27.95" customHeight="1" spans="1:20">
      <c r="A4" s="6" t="s">
        <v>16</v>
      </c>
      <c r="B4" s="6"/>
      <c r="C4" s="9">
        <v>2932674.97</v>
      </c>
      <c r="D4" s="9"/>
      <c r="E4" s="9"/>
      <c r="F4" s="9" t="s">
        <v>17</v>
      </c>
      <c r="G4" s="11" t="s">
        <v>77</v>
      </c>
      <c r="H4" s="6" t="s">
        <v>18</v>
      </c>
      <c r="I4" s="6"/>
      <c r="J4" s="38"/>
      <c r="K4" s="38"/>
      <c r="L4" s="38"/>
      <c r="M4" s="38"/>
      <c r="N4" s="6" t="s">
        <v>19</v>
      </c>
      <c r="O4" s="6"/>
      <c r="P4" s="72" t="s">
        <v>78</v>
      </c>
      <c r="Q4" s="9" t="s">
        <v>20</v>
      </c>
      <c r="R4" s="72" t="s">
        <v>21</v>
      </c>
      <c r="S4" s="118" t="s">
        <v>22</v>
      </c>
      <c r="T4" s="119" t="s">
        <v>21</v>
      </c>
    </row>
    <row r="5" ht="27.95" customHeight="1" spans="1:20">
      <c r="A5" s="6" t="s">
        <v>23</v>
      </c>
      <c r="B5" s="12" t="s">
        <v>24</v>
      </c>
      <c r="C5" s="13"/>
      <c r="D5" s="13"/>
      <c r="E5" s="13"/>
      <c r="F5" s="14"/>
      <c r="G5" s="15" t="s">
        <v>25</v>
      </c>
      <c r="H5" s="12" t="s">
        <v>24</v>
      </c>
      <c r="I5" s="13"/>
      <c r="J5" s="14"/>
      <c r="K5" s="15" t="s">
        <v>26</v>
      </c>
      <c r="L5" s="12" t="s">
        <v>27</v>
      </c>
      <c r="M5" s="14"/>
      <c r="N5" s="12" t="s">
        <v>28</v>
      </c>
      <c r="O5" s="14"/>
      <c r="P5" s="73" t="s">
        <v>29</v>
      </c>
      <c r="Q5" s="120"/>
      <c r="R5" s="120"/>
      <c r="S5" s="118" t="s">
        <v>30</v>
      </c>
      <c r="T5" s="121" t="s">
        <v>31</v>
      </c>
    </row>
    <row r="6" ht="27.95" customHeight="1" spans="1:20">
      <c r="A6" s="6"/>
      <c r="B6" s="16" t="s">
        <v>32</v>
      </c>
      <c r="C6" s="17"/>
      <c r="D6" s="17"/>
      <c r="E6" s="17"/>
      <c r="F6" s="18"/>
      <c r="G6" s="6"/>
      <c r="H6" s="16" t="s">
        <v>33</v>
      </c>
      <c r="I6" s="17"/>
      <c r="J6" s="18"/>
      <c r="K6" s="6" t="s">
        <v>34</v>
      </c>
      <c r="L6" s="16" t="s">
        <v>35</v>
      </c>
      <c r="M6" s="18"/>
      <c r="N6" s="16" t="s">
        <v>36</v>
      </c>
      <c r="O6" s="18"/>
      <c r="P6" s="74" t="s">
        <v>37</v>
      </c>
      <c r="Q6" s="122"/>
      <c r="R6" s="122"/>
      <c r="S6" s="118"/>
      <c r="T6" s="121"/>
    </row>
    <row r="7" ht="27.95" customHeight="1" spans="1:20">
      <c r="A7" s="6"/>
      <c r="B7" s="19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9" t="s">
        <v>43</v>
      </c>
      <c r="H7" s="6" t="s">
        <v>44</v>
      </c>
      <c r="I7" s="9" t="s">
        <v>45</v>
      </c>
      <c r="J7" s="9" t="s">
        <v>46</v>
      </c>
      <c r="K7" s="75" t="s">
        <v>45</v>
      </c>
      <c r="L7" s="9" t="s">
        <v>45</v>
      </c>
      <c r="M7" s="6" t="s">
        <v>46</v>
      </c>
      <c r="N7" s="6" t="s">
        <v>45</v>
      </c>
      <c r="O7" s="6" t="s">
        <v>46</v>
      </c>
      <c r="P7" s="9" t="s">
        <v>47</v>
      </c>
      <c r="Q7" s="9" t="s">
        <v>48</v>
      </c>
      <c r="R7" s="9" t="s">
        <v>49</v>
      </c>
      <c r="S7" s="118"/>
      <c r="T7" s="121"/>
    </row>
    <row r="8" ht="29.1" customHeight="1" spans="1:20">
      <c r="A8" s="20">
        <v>1</v>
      </c>
      <c r="B8" s="21" t="s">
        <v>50</v>
      </c>
      <c r="C8" s="22"/>
      <c r="D8" s="23">
        <v>326025</v>
      </c>
      <c r="E8" s="23" t="s">
        <v>51</v>
      </c>
      <c r="F8" s="23" t="s">
        <v>52</v>
      </c>
      <c r="G8" s="24">
        <v>0.9</v>
      </c>
      <c r="H8" s="25"/>
      <c r="I8" s="22"/>
      <c r="J8" s="76"/>
      <c r="K8" s="77">
        <f>ROUNDUP(C8/1.09*2.2927%,2)</f>
        <v>0</v>
      </c>
      <c r="L8" s="22"/>
      <c r="M8" s="78"/>
      <c r="N8" s="79"/>
      <c r="O8" s="80"/>
      <c r="P8" s="81" t="s">
        <v>53</v>
      </c>
      <c r="Q8" s="9"/>
      <c r="R8" s="9">
        <v>252050</v>
      </c>
      <c r="S8" s="123">
        <v>126025</v>
      </c>
      <c r="T8" s="124">
        <f>D8-I8-K8-L8-N8-S8-S9</f>
        <v>0</v>
      </c>
    </row>
    <row r="9" ht="28.5" customHeight="1" spans="1:20">
      <c r="A9" s="20"/>
      <c r="B9" s="26"/>
      <c r="C9" s="27"/>
      <c r="D9" s="28"/>
      <c r="E9" s="28"/>
      <c r="F9" s="28"/>
      <c r="G9" s="29"/>
      <c r="H9" s="30"/>
      <c r="I9" s="27"/>
      <c r="J9" s="82"/>
      <c r="K9" s="83"/>
      <c r="L9" s="27"/>
      <c r="M9" s="84"/>
      <c r="N9" s="85"/>
      <c r="O9" s="86"/>
      <c r="P9" s="81" t="s">
        <v>54</v>
      </c>
      <c r="Q9" s="9"/>
      <c r="R9" s="9">
        <v>200000</v>
      </c>
      <c r="S9" s="125">
        <v>200000</v>
      </c>
      <c r="T9" s="83"/>
    </row>
    <row r="10" s="1" customFormat="1" ht="29.1" customHeight="1" spans="1:20">
      <c r="A10" s="20">
        <v>2</v>
      </c>
      <c r="B10" s="31" t="s">
        <v>56</v>
      </c>
      <c r="C10" s="22">
        <v>720000</v>
      </c>
      <c r="D10" s="23">
        <v>-326025</v>
      </c>
      <c r="E10" s="23" t="s">
        <v>57</v>
      </c>
      <c r="F10" s="23" t="s">
        <v>58</v>
      </c>
      <c r="G10" s="24">
        <v>1</v>
      </c>
      <c r="H10" s="25"/>
      <c r="I10" s="22"/>
      <c r="J10" s="76"/>
      <c r="K10" s="77">
        <v>15144.44</v>
      </c>
      <c r="L10" s="22"/>
      <c r="M10" s="78"/>
      <c r="N10" s="87"/>
      <c r="O10" s="78"/>
      <c r="P10" s="81" t="s">
        <v>53</v>
      </c>
      <c r="Q10" s="9"/>
      <c r="R10" s="9">
        <v>252050</v>
      </c>
      <c r="S10" s="125">
        <v>126025</v>
      </c>
      <c r="T10" s="126">
        <f>C10+D10-S10-S11-S13-I10-K10-N10-L10-S12</f>
        <v>0</v>
      </c>
    </row>
    <row r="11" s="1" customFormat="1" ht="29.1" customHeight="1" spans="1:20">
      <c r="A11" s="20"/>
      <c r="B11" s="32"/>
      <c r="C11" s="33"/>
      <c r="D11" s="34"/>
      <c r="E11" s="34"/>
      <c r="F11" s="34"/>
      <c r="G11" s="35"/>
      <c r="H11" s="36"/>
      <c r="I11" s="33"/>
      <c r="J11" s="88"/>
      <c r="K11" s="89"/>
      <c r="L11" s="33"/>
      <c r="M11" s="90"/>
      <c r="N11" s="91"/>
      <c r="O11" s="90"/>
      <c r="P11" s="81" t="s">
        <v>59</v>
      </c>
      <c r="Q11" s="9"/>
      <c r="R11" s="9"/>
      <c r="S11" s="125">
        <v>100000</v>
      </c>
      <c r="T11" s="89"/>
    </row>
    <row r="12" s="1" customFormat="1" ht="29.1" customHeight="1" spans="1:20">
      <c r="A12" s="20"/>
      <c r="B12" s="32"/>
      <c r="C12" s="33"/>
      <c r="D12" s="34"/>
      <c r="E12" s="34"/>
      <c r="F12" s="34"/>
      <c r="G12" s="35"/>
      <c r="H12" s="36"/>
      <c r="I12" s="33"/>
      <c r="J12" s="88"/>
      <c r="K12" s="89"/>
      <c r="L12" s="33"/>
      <c r="M12" s="90"/>
      <c r="N12" s="91"/>
      <c r="O12" s="90"/>
      <c r="P12" s="81" t="s">
        <v>60</v>
      </c>
      <c r="Q12" s="9"/>
      <c r="R12" s="9"/>
      <c r="S12" s="125">
        <v>120000</v>
      </c>
      <c r="T12" s="89"/>
    </row>
    <row r="13" s="1" customFormat="1" ht="29.1" customHeight="1" spans="1:20">
      <c r="A13" s="20"/>
      <c r="B13" s="37"/>
      <c r="C13" s="27"/>
      <c r="D13" s="28"/>
      <c r="E13" s="28"/>
      <c r="F13" s="28"/>
      <c r="G13" s="29"/>
      <c r="H13" s="30"/>
      <c r="I13" s="27"/>
      <c r="J13" s="82"/>
      <c r="K13" s="83"/>
      <c r="L13" s="27"/>
      <c r="M13" s="84"/>
      <c r="N13" s="92"/>
      <c r="O13" s="84"/>
      <c r="P13" s="81" t="s">
        <v>61</v>
      </c>
      <c r="Q13" s="9"/>
      <c r="R13" s="9"/>
      <c r="S13" s="125">
        <v>32805.56</v>
      </c>
      <c r="T13" s="83"/>
    </row>
    <row r="14" s="1" customFormat="1" ht="29.1" customHeight="1" spans="1:20">
      <c r="A14" s="38">
        <v>3</v>
      </c>
      <c r="B14" s="31" t="s">
        <v>70</v>
      </c>
      <c r="C14" s="22">
        <v>860000</v>
      </c>
      <c r="D14" s="23"/>
      <c r="E14" s="23" t="s">
        <v>57</v>
      </c>
      <c r="F14" s="23" t="s">
        <v>58</v>
      </c>
      <c r="G14" s="24">
        <v>1</v>
      </c>
      <c r="H14" s="25"/>
      <c r="I14" s="22"/>
      <c r="J14" s="76"/>
      <c r="K14" s="77">
        <f>ROUNDUP(C14/1.09*2.2927%,2)</f>
        <v>18089.2</v>
      </c>
      <c r="L14" s="22">
        <v>300</v>
      </c>
      <c r="M14" s="78" t="s">
        <v>71</v>
      </c>
      <c r="N14" s="87"/>
      <c r="O14" s="78"/>
      <c r="P14" s="81" t="s">
        <v>72</v>
      </c>
      <c r="Q14" s="9"/>
      <c r="R14" s="9">
        <v>220000</v>
      </c>
      <c r="S14" s="125">
        <v>220000</v>
      </c>
      <c r="T14" s="126">
        <f>C14+D14-S14-S15-S17-I14-K14-N14-L14-S16</f>
        <v>0</v>
      </c>
    </row>
    <row r="15" s="1" customFormat="1" ht="29.1" customHeight="1" spans="1:20">
      <c r="A15" s="38"/>
      <c r="B15" s="32"/>
      <c r="C15" s="33"/>
      <c r="D15" s="34"/>
      <c r="E15" s="34"/>
      <c r="F15" s="34"/>
      <c r="G15" s="35"/>
      <c r="H15" s="36"/>
      <c r="I15" s="33"/>
      <c r="J15" s="88"/>
      <c r="K15" s="89"/>
      <c r="L15" s="33"/>
      <c r="M15" s="90"/>
      <c r="N15" s="91"/>
      <c r="O15" s="90"/>
      <c r="P15" s="81" t="s">
        <v>73</v>
      </c>
      <c r="Q15" s="9"/>
      <c r="R15" s="9">
        <v>200000</v>
      </c>
      <c r="S15" s="125">
        <v>200000</v>
      </c>
      <c r="T15" s="89"/>
    </row>
    <row r="16" s="1" customFormat="1" ht="29.1" customHeight="1" spans="1:20">
      <c r="A16" s="38">
        <v>4</v>
      </c>
      <c r="B16" s="32"/>
      <c r="C16" s="33"/>
      <c r="D16" s="34"/>
      <c r="E16" s="34"/>
      <c r="F16" s="34"/>
      <c r="G16" s="35"/>
      <c r="H16" s="36"/>
      <c r="I16" s="33"/>
      <c r="J16" s="88"/>
      <c r="K16" s="89"/>
      <c r="L16" s="33"/>
      <c r="M16" s="90"/>
      <c r="N16" s="91"/>
      <c r="O16" s="90"/>
      <c r="P16" s="81" t="s">
        <v>74</v>
      </c>
      <c r="Q16" s="9"/>
      <c r="R16" s="9">
        <v>120000</v>
      </c>
      <c r="S16" s="125">
        <v>120000</v>
      </c>
      <c r="T16" s="89"/>
    </row>
    <row r="17" s="1" customFormat="1" ht="29.1" customHeight="1" spans="1:20">
      <c r="A17" s="38"/>
      <c r="B17" s="37"/>
      <c r="C17" s="27"/>
      <c r="D17" s="28"/>
      <c r="E17" s="28"/>
      <c r="F17" s="28"/>
      <c r="G17" s="29"/>
      <c r="H17" s="30"/>
      <c r="I17" s="27"/>
      <c r="J17" s="82"/>
      <c r="K17" s="83"/>
      <c r="L17" s="27"/>
      <c r="M17" s="84"/>
      <c r="N17" s="92"/>
      <c r="O17" s="84"/>
      <c r="P17" s="81" t="s">
        <v>75</v>
      </c>
      <c r="Q17" s="9"/>
      <c r="R17" s="9"/>
      <c r="S17" s="125">
        <v>301610.8</v>
      </c>
      <c r="T17" s="83"/>
    </row>
    <row r="18" s="1" customFormat="1" ht="29.1" customHeight="1" spans="1:20">
      <c r="A18" s="39"/>
      <c r="B18" s="40" t="s">
        <v>55</v>
      </c>
      <c r="C18" s="41"/>
      <c r="D18" s="42"/>
      <c r="E18" s="42"/>
      <c r="F18" s="42"/>
      <c r="G18" s="43"/>
      <c r="H18" s="44"/>
      <c r="I18" s="93"/>
      <c r="J18" s="94"/>
      <c r="K18" s="95"/>
      <c r="L18" s="93"/>
      <c r="M18" s="96"/>
      <c r="N18" s="97"/>
      <c r="O18" s="98"/>
      <c r="P18" s="99"/>
      <c r="Q18" s="127"/>
      <c r="R18" s="127"/>
      <c r="S18" s="128"/>
      <c r="T18" s="95"/>
    </row>
    <row r="19" s="2" customFormat="1" ht="29.1" customHeight="1" spans="1:20">
      <c r="A19" s="45">
        <v>5</v>
      </c>
      <c r="B19" s="46">
        <v>45322</v>
      </c>
      <c r="C19" s="47">
        <v>1352674.97</v>
      </c>
      <c r="D19" s="48"/>
      <c r="E19" s="49" t="s">
        <v>79</v>
      </c>
      <c r="F19" s="50" t="s">
        <v>80</v>
      </c>
      <c r="G19" s="51">
        <v>1</v>
      </c>
      <c r="H19" s="52"/>
      <c r="I19" s="100"/>
      <c r="J19" s="100"/>
      <c r="K19" s="100">
        <v>28948.48</v>
      </c>
      <c r="L19" s="100"/>
      <c r="M19" s="47"/>
      <c r="N19" s="100"/>
      <c r="O19" s="47"/>
      <c r="P19" s="101" t="s">
        <v>73</v>
      </c>
      <c r="Q19" s="129"/>
      <c r="R19" s="129">
        <v>1000000</v>
      </c>
      <c r="S19" s="130">
        <v>1000000</v>
      </c>
      <c r="T19" s="131"/>
    </row>
    <row r="20" s="1" customFormat="1" ht="29.1" customHeight="1" spans="1:20">
      <c r="A20" s="38"/>
      <c r="B20" s="53"/>
      <c r="C20" s="54"/>
      <c r="D20" s="55"/>
      <c r="E20" s="56"/>
      <c r="F20" s="57"/>
      <c r="G20" s="58"/>
      <c r="H20" s="59"/>
      <c r="I20" s="102"/>
      <c r="J20" s="102"/>
      <c r="K20" s="102"/>
      <c r="L20" s="102"/>
      <c r="M20" s="72"/>
      <c r="N20" s="102"/>
      <c r="O20" s="72"/>
      <c r="P20" s="103"/>
      <c r="Q20" s="132"/>
      <c r="R20" s="132"/>
      <c r="S20" s="133"/>
      <c r="T20" s="134"/>
    </row>
    <row r="21" s="1" customFormat="1" ht="30" customHeight="1" spans="1:20">
      <c r="A21" s="6" t="s">
        <v>62</v>
      </c>
      <c r="B21" s="6"/>
      <c r="C21" s="60">
        <f>SUM(C8:C20)</f>
        <v>2932674.97</v>
      </c>
      <c r="D21" s="61">
        <f>SUM(D8:D20)</f>
        <v>0</v>
      </c>
      <c r="E21" s="62"/>
      <c r="F21" s="62"/>
      <c r="G21" s="62"/>
      <c r="H21" s="60" t="s">
        <v>63</v>
      </c>
      <c r="I21" s="104">
        <f>SUM(I8:I20)</f>
        <v>0</v>
      </c>
      <c r="J21" s="62"/>
      <c r="K21" s="104">
        <f>SUM(K8:K20)</f>
        <v>62182.12</v>
      </c>
      <c r="L21" s="104">
        <f>SUM(L8:L20)</f>
        <v>300</v>
      </c>
      <c r="M21" s="60" t="s">
        <v>63</v>
      </c>
      <c r="N21" s="104">
        <f>SUM(N8:N20)</f>
        <v>0</v>
      </c>
      <c r="O21" s="60" t="s">
        <v>63</v>
      </c>
      <c r="P21" s="60" t="s">
        <v>63</v>
      </c>
      <c r="Q21" s="60"/>
      <c r="R21" s="60"/>
      <c r="S21" s="104">
        <f>SUM(S8:S20)</f>
        <v>2546466.36</v>
      </c>
      <c r="T21" s="135">
        <f>D21+C21-S21-I21-K21-L21-N21</f>
        <v>323726.489999999</v>
      </c>
    </row>
    <row r="22" s="1" customFormat="1" ht="30" customHeight="1" spans="1:20">
      <c r="A22" s="63" t="s">
        <v>64</v>
      </c>
      <c r="B22" s="63"/>
      <c r="C22" s="63" t="s">
        <v>65</v>
      </c>
      <c r="D22" s="63"/>
      <c r="E22" s="63"/>
      <c r="F22" s="64">
        <f>S19+T21</f>
        <v>1323726.49</v>
      </c>
      <c r="G22" s="65"/>
      <c r="H22" s="66" t="s">
        <v>66</v>
      </c>
      <c r="I22" s="105"/>
      <c r="J22" s="105"/>
      <c r="K22" s="105"/>
      <c r="L22" s="106"/>
      <c r="M22" s="63" t="s">
        <v>67</v>
      </c>
      <c r="N22" s="107">
        <f>S19</f>
        <v>1000000</v>
      </c>
      <c r="O22" s="108"/>
      <c r="P22" s="108"/>
      <c r="Q22" s="108"/>
      <c r="R22" s="108"/>
      <c r="S22" s="108"/>
      <c r="T22" s="136"/>
    </row>
    <row r="23" s="1" customFormat="1" ht="30" customHeight="1" spans="1:20">
      <c r="A23" s="63"/>
      <c r="B23" s="63"/>
      <c r="C23" s="63" t="s">
        <v>68</v>
      </c>
      <c r="D23" s="63"/>
      <c r="E23" s="63"/>
      <c r="F23" s="64">
        <v>0</v>
      </c>
      <c r="G23" s="65"/>
      <c r="H23" s="67"/>
      <c r="I23" s="109"/>
      <c r="J23" s="109"/>
      <c r="K23" s="109"/>
      <c r="L23" s="110"/>
      <c r="M23" s="63" t="s">
        <v>69</v>
      </c>
      <c r="N23" s="111" t="str">
        <f>SUBSTITUTE(SUBSTITUTE(TEXT(INT(N22),"[DBNum2][$-804]G/通用格式元"&amp;IF(INT(N22)=N22,"整",""))&amp;TEXT(MID(N22,FIND(".",N22&amp;".0")+1,1),"[DBNum2][$-804]G/通用格式角")&amp;TEXT(MID(N22,FIND(".",N22&amp;".0")+2,1),"[DBNum2][$-804]G/通用格式分"),"零角","零"),"零分","")</f>
        <v>壹佰万元整</v>
      </c>
      <c r="O23" s="112"/>
      <c r="P23" s="112"/>
      <c r="Q23" s="112"/>
      <c r="R23" s="112"/>
      <c r="S23" s="112"/>
      <c r="T23" s="137"/>
    </row>
    <row r="29" s="1" customFormat="1" spans="2:19">
      <c r="B29" s="68"/>
      <c r="E29" s="4"/>
      <c r="F29" s="4"/>
      <c r="G29" s="4"/>
      <c r="I29" s="4"/>
      <c r="J29" s="4"/>
      <c r="L29" s="4"/>
      <c r="S29" s="4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1:B21"/>
    <mergeCell ref="C22:E22"/>
    <mergeCell ref="F22:G22"/>
    <mergeCell ref="N22:T22"/>
    <mergeCell ref="C23:E23"/>
    <mergeCell ref="F23:G23"/>
    <mergeCell ref="N23:T23"/>
    <mergeCell ref="A5:A7"/>
    <mergeCell ref="B8:B9"/>
    <mergeCell ref="B10:B13"/>
    <mergeCell ref="B14:B17"/>
    <mergeCell ref="C8:C9"/>
    <mergeCell ref="C10:C13"/>
    <mergeCell ref="C14:C17"/>
    <mergeCell ref="D8:D9"/>
    <mergeCell ref="D10:D13"/>
    <mergeCell ref="D14:D17"/>
    <mergeCell ref="E8:E9"/>
    <mergeCell ref="E10:E13"/>
    <mergeCell ref="E14:E17"/>
    <mergeCell ref="F8:F9"/>
    <mergeCell ref="F10:F13"/>
    <mergeCell ref="F14:F17"/>
    <mergeCell ref="G8:G9"/>
    <mergeCell ref="G10:G13"/>
    <mergeCell ref="G14:G17"/>
    <mergeCell ref="H8:H9"/>
    <mergeCell ref="H10:H13"/>
    <mergeCell ref="H14:H17"/>
    <mergeCell ref="I8:I9"/>
    <mergeCell ref="I10:I13"/>
    <mergeCell ref="I14:I17"/>
    <mergeCell ref="J8:J9"/>
    <mergeCell ref="J10:J13"/>
    <mergeCell ref="J14:J17"/>
    <mergeCell ref="K8:K9"/>
    <mergeCell ref="K10:K13"/>
    <mergeCell ref="K14:K17"/>
    <mergeCell ref="L8:L9"/>
    <mergeCell ref="L10:L13"/>
    <mergeCell ref="L14:L17"/>
    <mergeCell ref="M8:M9"/>
    <mergeCell ref="M10:M13"/>
    <mergeCell ref="M14:M17"/>
    <mergeCell ref="N8:N9"/>
    <mergeCell ref="N10:N13"/>
    <mergeCell ref="N14:N17"/>
    <mergeCell ref="O8:O9"/>
    <mergeCell ref="O10:O13"/>
    <mergeCell ref="O14:O17"/>
    <mergeCell ref="S5:S7"/>
    <mergeCell ref="T5:T7"/>
    <mergeCell ref="T8:T9"/>
    <mergeCell ref="T10:T13"/>
    <mergeCell ref="T14:T17"/>
    <mergeCell ref="A22:B23"/>
    <mergeCell ref="H22:L23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第1次</vt:lpstr>
      <vt:lpstr>第2次 </vt:lpstr>
      <vt:lpstr>第3次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2017-01-11T04:48:00Z</dcterms:created>
  <dcterms:modified xsi:type="dcterms:W3CDTF">2024-02-02T07:55:31Z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03BD1EDC79FC4239B08CB09A3293095C_12</vt:lpwstr>
  </property>
</Properties>
</file>