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2"/>
  </bookViews>
  <sheets>
    <sheet name="第一次" sheetId="2" r:id="rId1"/>
    <sheet name="第二次" sheetId="3" r:id="rId2"/>
    <sheet name="第三次" sheetId="4" r:id="rId3"/>
  </sheets>
  <calcPr calcId="144525"/>
</workbook>
</file>

<file path=xl/sharedStrings.xml><?xml version="1.0" encoding="utf-8"?>
<sst xmlns="http://schemas.openxmlformats.org/spreadsheetml/2006/main" count="264" uniqueCount="73">
  <si>
    <t xml:space="preserve">工程款支付证书 </t>
  </si>
  <si>
    <t>工程名称</t>
  </si>
  <si>
    <t>戚继光路、姑溪路、障山路、捉月台路道路监控采购及安装</t>
  </si>
  <si>
    <t>建设单位</t>
  </si>
  <si>
    <t>瑶海区重点工程建设管理局</t>
  </si>
  <si>
    <t>ERP编号</t>
  </si>
  <si>
    <t>档案编号</t>
  </si>
  <si>
    <t>合同金额</t>
  </si>
  <si>
    <t>中标时间</t>
  </si>
  <si>
    <t>2017.12.7%</t>
  </si>
  <si>
    <t>已提供工程资料</t>
  </si>
  <si>
    <t>中标通知书  合同</t>
  </si>
  <si>
    <t>保存地址</t>
  </si>
  <si>
    <t>合肥</t>
  </si>
  <si>
    <t>责任单位</t>
  </si>
  <si>
    <t>第十大区安徽省</t>
  </si>
  <si>
    <t>决算金额</t>
  </si>
  <si>
    <t>决算时间</t>
  </si>
  <si>
    <t>项目部印章</t>
  </si>
  <si>
    <t>施工人</t>
  </si>
  <si>
    <t>孙容</t>
  </si>
  <si>
    <t>区域责任人</t>
  </si>
  <si>
    <t>施迎东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</si>
  <si>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</si>
  <si>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</si>
  <si>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</si>
  <si>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</si>
  <si>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</si>
  <si>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</si>
  <si>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</si>
  <si>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</si>
  <si>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</si>
  <si>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</si>
  <si>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</si>
  <si>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</si>
  <si>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</si>
  <si>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</si>
  <si>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</si>
  <si>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</si>
  <si>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</si>
  <si>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</si>
  <si>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</si>
  <si>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</si>
  <si>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</si>
  <si>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</si>
  <si>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</si>
  <si>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</si>
  <si>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</si>
  <si>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</si>
  <si>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</si>
  <si>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</si>
  <si>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18.5.22</t>
  </si>
  <si>
    <t>中国银行庐江支行</t>
  </si>
  <si>
    <t>175 202 745 165</t>
  </si>
  <si>
    <t>王玲子</t>
  </si>
  <si>
    <t>本  次</t>
  </si>
  <si>
    <t>20.10.28</t>
  </si>
  <si>
    <t>中国银行蜀山支行</t>
  </si>
  <si>
    <t>175 257 190 682</t>
  </si>
  <si>
    <t>转账手续费</t>
  </si>
  <si>
    <t>安徽融畅智能科技有限公司</t>
  </si>
  <si>
    <t>王传宁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</si>
  <si>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</si>
  <si>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</si>
  <si>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</si>
  <si>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</si>
  <si>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</si>
  <si>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</si>
  <si>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</si>
  <si>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</si>
  <si>
    <t>21.2.9</t>
  </si>
  <si>
    <t>中标通知书  合同  竣工验收 审计报告</t>
  </si>
  <si>
    <t>孙凌金</t>
  </si>
</sst>
</file>

<file path=xl/styles.xml><?xml version="1.0" encoding="utf-8"?>
<styleSheet xmlns="http://schemas.openxmlformats.org/spreadsheetml/2006/main">
  <numFmts count="11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yyyy&quot;年&quot;m&quot;月&quot;d&quot;日&quot;;@"/>
    <numFmt numFmtId="44" formatCode="_ &quot;￥&quot;* #,##0.00_ ;_ &quot;￥&quot;* \-#,##0.00_ ;_ &quot;￥&quot;* &quot;-&quot;??_ ;_ @_ "/>
    <numFmt numFmtId="177" formatCode="#,##0.00_ "/>
    <numFmt numFmtId="178" formatCode="yy/m/d;@"/>
    <numFmt numFmtId="179" formatCode="0.00_ "/>
    <numFmt numFmtId="180" formatCode="0.0%"/>
    <numFmt numFmtId="181" formatCode="0.00_);[Red]\(0.00\)"/>
    <numFmt numFmtId="182" formatCode="#,##0_ "/>
  </numFmts>
  <fonts count="26">
    <font>
      <sz val="11"/>
      <name val="宋体"/>
      <charset val="134"/>
    </font>
    <font>
      <b/>
      <sz val="9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0" borderId="14" applyNumberFormat="0" applyAlignment="0" applyProtection="0">
      <alignment vertical="center"/>
    </xf>
    <xf numFmtId="44" fontId="10" fillId="0" borderId="0">
      <protection locked="0"/>
    </xf>
    <xf numFmtId="41" fontId="5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1" borderId="19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0" fillId="0" borderId="0">
      <protection locked="0"/>
    </xf>
    <xf numFmtId="0" fontId="9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4" fillId="8" borderId="21" applyNumberFormat="0" applyAlignment="0" applyProtection="0">
      <alignment vertical="center"/>
    </xf>
    <xf numFmtId="0" fontId="8" fillId="8" borderId="14" applyNumberFormat="0" applyAlignment="0" applyProtection="0">
      <alignment vertical="center"/>
    </xf>
    <xf numFmtId="0" fontId="19" fillId="19" borderId="18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20">
    <xf numFmtId="0" fontId="0" fillId="0" borderId="0" xfId="0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6" fontId="1" fillId="2" borderId="3" xfId="50" applyNumberFormat="1" applyFont="1" applyFill="1" applyBorder="1" applyAlignment="1" applyProtection="1">
      <alignment horizontal="center" vertical="center" wrapText="1"/>
    </xf>
    <xf numFmtId="9" fontId="1" fillId="2" borderId="3" xfId="50" applyNumberFormat="1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9" fontId="1" fillId="3" borderId="2" xfId="50" applyNumberFormat="1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vertical="center" wrapText="1"/>
    </xf>
    <xf numFmtId="176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79" fontId="2" fillId="0" borderId="2" xfId="0" applyNumberFormat="1" applyFont="1" applyBorder="1">
      <alignment vertical="center"/>
    </xf>
    <xf numFmtId="179" fontId="2" fillId="0" borderId="2" xfId="0" applyNumberFormat="1" applyFont="1" applyBorder="1" applyAlignment="1">
      <alignment horizontal="center" vertical="center"/>
    </xf>
    <xf numFmtId="9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19" applyNumberFormat="1" applyFont="1" applyFill="1" applyBorder="1" applyAlignment="1" applyProtection="1">
      <alignment horizontal="center" vertical="center" wrapText="1"/>
    </xf>
    <xf numFmtId="176" fontId="2" fillId="0" borderId="2" xfId="0" applyNumberFormat="1" applyFont="1" applyBorder="1" applyAlignment="1">
      <alignment horizontal="center" vertical="center"/>
    </xf>
    <xf numFmtId="177" fontId="1" fillId="2" borderId="3" xfId="50" applyNumberFormat="1" applyFont="1" applyFill="1" applyBorder="1" applyAlignment="1" applyProtection="1">
      <alignment horizontal="right" vertical="center" shrinkToFit="1"/>
    </xf>
    <xf numFmtId="179" fontId="2" fillId="0" borderId="6" xfId="0" applyNumberFormat="1" applyFont="1" applyBorder="1" applyAlignment="1">
      <alignment horizontal="center" vertical="center"/>
    </xf>
    <xf numFmtId="9" fontId="1" fillId="2" borderId="6" xfId="50" applyNumberFormat="1" applyFont="1" applyFill="1" applyBorder="1" applyAlignment="1" applyProtection="1">
      <alignment horizontal="center" vertical="center" shrinkToFit="1"/>
    </xf>
    <xf numFmtId="180" fontId="1" fillId="2" borderId="6" xfId="19" applyNumberFormat="1" applyFont="1" applyFill="1" applyBorder="1" applyAlignment="1" applyProtection="1">
      <alignment horizontal="center" vertical="center" wrapText="1"/>
    </xf>
    <xf numFmtId="179" fontId="2" fillId="0" borderId="7" xfId="0" applyNumberFormat="1" applyFont="1" applyBorder="1" applyAlignment="1">
      <alignment horizontal="center" vertical="center"/>
    </xf>
    <xf numFmtId="9" fontId="1" fillId="2" borderId="7" xfId="50" applyNumberFormat="1" applyFont="1" applyFill="1" applyBorder="1" applyAlignment="1" applyProtection="1">
      <alignment horizontal="center" vertical="center" shrinkToFit="1"/>
    </xf>
    <xf numFmtId="180" fontId="1" fillId="2" borderId="7" xfId="19" applyNumberFormat="1" applyFont="1" applyFill="1" applyBorder="1" applyAlignment="1" applyProtection="1">
      <alignment horizontal="center" vertical="center" wrapText="1"/>
    </xf>
    <xf numFmtId="179" fontId="2" fillId="0" borderId="8" xfId="0" applyNumberFormat="1" applyFont="1" applyBorder="1" applyAlignment="1">
      <alignment horizontal="center" vertical="center"/>
    </xf>
    <xf numFmtId="9" fontId="1" fillId="2" borderId="8" xfId="50" applyNumberFormat="1" applyFont="1" applyFill="1" applyBorder="1" applyAlignment="1" applyProtection="1">
      <alignment horizontal="center" vertical="center" shrinkToFit="1"/>
    </xf>
    <xf numFmtId="180" fontId="1" fillId="2" borderId="8" xfId="19" applyNumberFormat="1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vertical="center" wrapText="1"/>
    </xf>
    <xf numFmtId="176" fontId="1" fillId="4" borderId="2" xfId="0" applyNumberFormat="1" applyFont="1" applyFill="1" applyBorder="1" applyAlignment="1">
      <alignment horizontal="center" vertical="center"/>
    </xf>
    <xf numFmtId="177" fontId="1" fillId="4" borderId="3" xfId="50" applyNumberFormat="1" applyFont="1" applyFill="1" applyBorder="1" applyAlignment="1" applyProtection="1">
      <alignment horizontal="right" vertical="center" shrinkToFit="1"/>
    </xf>
    <xf numFmtId="179" fontId="1" fillId="4" borderId="2" xfId="0" applyNumberFormat="1" applyFont="1" applyFill="1" applyBorder="1">
      <alignment vertical="center"/>
    </xf>
    <xf numFmtId="179" fontId="1" fillId="4" borderId="2" xfId="0" applyNumberFormat="1" applyFont="1" applyFill="1" applyBorder="1" applyAlignment="1">
      <alignment horizontal="center" vertical="center"/>
    </xf>
    <xf numFmtId="9" fontId="1" fillId="4" borderId="2" xfId="50" applyNumberFormat="1" applyFont="1" applyFill="1" applyBorder="1" applyAlignment="1" applyProtection="1">
      <alignment vertical="center" shrinkToFit="1"/>
    </xf>
    <xf numFmtId="180" fontId="1" fillId="4" borderId="2" xfId="19" applyNumberFormat="1" applyFont="1" applyFill="1" applyBorder="1" applyAlignment="1" applyProtection="1">
      <alignment horizontal="center" vertical="center" wrapText="1"/>
    </xf>
    <xf numFmtId="0" fontId="3" fillId="2" borderId="2" xfId="50" applyFont="1" applyFill="1" applyBorder="1" applyAlignment="1" applyProtection="1">
      <alignment horizontal="center" vertical="center" wrapText="1"/>
    </xf>
    <xf numFmtId="176" fontId="3" fillId="0" borderId="8" xfId="0" applyNumberFormat="1" applyFont="1" applyBorder="1" applyAlignment="1">
      <alignment horizontal="center" vertical="center"/>
    </xf>
    <xf numFmtId="177" fontId="3" fillId="2" borderId="3" xfId="50" applyNumberFormat="1" applyFont="1" applyFill="1" applyBorder="1" applyAlignment="1" applyProtection="1">
      <alignment horizontal="right" vertical="center" shrinkToFit="1"/>
    </xf>
    <xf numFmtId="179" fontId="3" fillId="0" borderId="2" xfId="0" applyNumberFormat="1" applyFont="1" applyBorder="1">
      <alignment vertical="center"/>
    </xf>
    <xf numFmtId="179" fontId="3" fillId="0" borderId="2" xfId="0" applyNumberFormat="1" applyFont="1" applyBorder="1" applyAlignment="1">
      <alignment horizontal="center" vertical="center"/>
    </xf>
    <xf numFmtId="9" fontId="3" fillId="2" borderId="2" xfId="50" applyNumberFormat="1" applyFont="1" applyFill="1" applyBorder="1" applyAlignment="1" applyProtection="1">
      <alignment horizontal="left" vertical="center" wrapText="1" shrinkToFit="1"/>
    </xf>
    <xf numFmtId="180" fontId="3" fillId="2" borderId="2" xfId="19" applyNumberFormat="1" applyFont="1" applyFill="1" applyBorder="1" applyAlignment="1" applyProtection="1">
      <alignment horizontal="center" vertical="center" wrapText="1"/>
    </xf>
    <xf numFmtId="176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176" fontId="1" fillId="2" borderId="2" xfId="50" applyNumberFormat="1" applyFont="1" applyFill="1" applyBorder="1" applyAlignment="1" applyProtection="1">
      <alignment horizontal="center" vertical="center" shrinkToFit="1"/>
    </xf>
    <xf numFmtId="49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4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49" fontId="1" fillId="2" borderId="2" xfId="50" applyNumberFormat="1" applyFont="1" applyFill="1" applyBorder="1" applyAlignment="1" applyProtection="1">
      <alignment horizontal="center" vertical="center" wrapText="1" shrinkToFit="1"/>
    </xf>
    <xf numFmtId="9" fontId="1" fillId="2" borderId="2" xfId="50" applyNumberFormat="1" applyFont="1" applyFill="1" applyBorder="1" applyAlignment="1" applyProtection="1">
      <alignment vertical="center" shrinkToFit="1"/>
    </xf>
    <xf numFmtId="9" fontId="1" fillId="2" borderId="2" xfId="19" applyFont="1" applyFill="1" applyBorder="1" applyAlignment="1" applyProtection="1">
      <alignment horizontal="center" vertical="center" wrapText="1"/>
    </xf>
    <xf numFmtId="9" fontId="1" fillId="2" borderId="2" xfId="50" applyNumberFormat="1" applyFont="1" applyFill="1" applyBorder="1" applyAlignment="1" applyProtection="1">
      <alignment vertical="center" wrapText="1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81" fontId="1" fillId="2" borderId="4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9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/>
    </xf>
    <xf numFmtId="0" fontId="1" fillId="3" borderId="2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left" vertical="center" wrapText="1" shrinkToFit="1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77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6" xfId="50" applyNumberFormat="1" applyFont="1" applyFill="1" applyBorder="1" applyAlignment="1" applyProtection="1">
      <alignment horizontal="center" vertical="center" wrapText="1" shrinkToFit="1"/>
    </xf>
    <xf numFmtId="0" fontId="1" fillId="2" borderId="6" xfId="50" applyFont="1" applyFill="1" applyBorder="1" applyAlignment="1" applyProtection="1">
      <alignment horizontal="center" vertical="center"/>
    </xf>
    <xf numFmtId="177" fontId="1" fillId="2" borderId="6" xfId="50" applyNumberFormat="1" applyFont="1" applyFill="1" applyBorder="1" applyAlignment="1" applyProtection="1">
      <alignment horizontal="center" vertical="center" wrapText="1"/>
    </xf>
    <xf numFmtId="182" fontId="1" fillId="2" borderId="6" xfId="50" applyNumberFormat="1" applyFont="1" applyFill="1" applyBorder="1" applyAlignment="1" applyProtection="1">
      <alignment horizontal="center" vertical="center" shrinkToFit="1"/>
    </xf>
    <xf numFmtId="177" fontId="1" fillId="2" borderId="7" xfId="50" applyNumberFormat="1" applyFont="1" applyFill="1" applyBorder="1" applyAlignment="1" applyProtection="1">
      <alignment horizontal="center" vertical="center" shrinkToFit="1"/>
    </xf>
    <xf numFmtId="177" fontId="1" fillId="2" borderId="7" xfId="50" applyNumberFormat="1" applyFont="1" applyFill="1" applyBorder="1" applyAlignment="1" applyProtection="1">
      <alignment horizontal="center" vertical="center" wrapText="1" shrinkToFit="1"/>
    </xf>
    <xf numFmtId="0" fontId="1" fillId="2" borderId="7" xfId="50" applyFont="1" applyFill="1" applyBorder="1" applyAlignment="1" applyProtection="1">
      <alignment horizontal="center" vertical="center"/>
    </xf>
    <xf numFmtId="177" fontId="1" fillId="2" borderId="7" xfId="50" applyNumberFormat="1" applyFont="1" applyFill="1" applyBorder="1" applyAlignment="1" applyProtection="1">
      <alignment horizontal="center" vertical="center" wrapText="1"/>
    </xf>
    <xf numFmtId="182" fontId="1" fillId="2" borderId="7" xfId="50" applyNumberFormat="1" applyFont="1" applyFill="1" applyBorder="1" applyAlignment="1" applyProtection="1">
      <alignment horizontal="center" vertical="center" shrinkToFit="1"/>
    </xf>
    <xf numFmtId="177" fontId="1" fillId="2" borderId="8" xfId="50" applyNumberFormat="1" applyFont="1" applyFill="1" applyBorder="1" applyAlignment="1" applyProtection="1">
      <alignment horizontal="center" vertical="center" shrinkToFit="1"/>
    </xf>
    <xf numFmtId="177" fontId="1" fillId="2" borderId="8" xfId="50" applyNumberFormat="1" applyFont="1" applyFill="1" applyBorder="1" applyAlignment="1" applyProtection="1">
      <alignment horizontal="center" vertical="center" wrapText="1" shrinkToFit="1"/>
    </xf>
    <xf numFmtId="0" fontId="1" fillId="2" borderId="8" xfId="50" applyFont="1" applyFill="1" applyBorder="1" applyAlignment="1" applyProtection="1">
      <alignment horizontal="center" vertical="center"/>
    </xf>
    <xf numFmtId="177" fontId="1" fillId="2" borderId="8" xfId="50" applyNumberFormat="1" applyFont="1" applyFill="1" applyBorder="1" applyAlignment="1" applyProtection="1">
      <alignment horizontal="center" vertical="center" wrapText="1"/>
    </xf>
    <xf numFmtId="182" fontId="1" fillId="2" borderId="8" xfId="50" applyNumberFormat="1" applyFont="1" applyFill="1" applyBorder="1" applyAlignment="1" applyProtection="1">
      <alignment horizontal="center" vertical="center" shrinkToFit="1"/>
    </xf>
    <xf numFmtId="182" fontId="1" fillId="2" borderId="2" xfId="50" applyNumberFormat="1" applyFont="1" applyFill="1" applyBorder="1" applyAlignment="1" applyProtection="1">
      <alignment vertical="center" shrinkToFit="1"/>
    </xf>
    <xf numFmtId="177" fontId="1" fillId="2" borderId="2" xfId="50" applyNumberFormat="1" applyFont="1" applyFill="1" applyBorder="1" applyAlignment="1" applyProtection="1">
      <alignment vertical="center" wrapText="1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177" fontId="1" fillId="4" borderId="2" xfId="50" applyNumberFormat="1" applyFont="1" applyFill="1" applyBorder="1" applyAlignment="1" applyProtection="1">
      <alignment horizontal="left" vertical="center" wrapText="1" shrinkToFit="1"/>
    </xf>
    <xf numFmtId="0" fontId="1" fillId="4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center" vertical="center" wrapText="1"/>
    </xf>
    <xf numFmtId="177" fontId="1" fillId="4" borderId="2" xfId="50" applyNumberFormat="1" applyFont="1" applyFill="1" applyBorder="1" applyAlignment="1" applyProtection="1">
      <alignment horizontal="left" vertical="center" wrapText="1"/>
    </xf>
    <xf numFmtId="177" fontId="3" fillId="2" borderId="2" xfId="50" applyNumberFormat="1" applyFont="1" applyFill="1" applyBorder="1" applyAlignment="1" applyProtection="1">
      <alignment horizontal="left" vertical="center" wrapText="1" shrinkToFit="1"/>
    </xf>
    <xf numFmtId="0" fontId="3" fillId="2" borderId="2" xfId="50" applyFont="1" applyFill="1" applyBorder="1" applyAlignment="1" applyProtection="1">
      <alignment horizontal="center" vertical="center"/>
    </xf>
    <xf numFmtId="177" fontId="3" fillId="2" borderId="2" xfId="50" applyNumberFormat="1" applyFont="1" applyFill="1" applyBorder="1" applyAlignment="1" applyProtection="1">
      <alignment horizontal="center" vertical="center" wrapText="1"/>
    </xf>
    <xf numFmtId="177" fontId="3" fillId="2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Border="1">
      <alignment vertical="center"/>
    </xf>
    <xf numFmtId="0" fontId="1" fillId="2" borderId="11" xfId="50" applyFont="1" applyFill="1" applyBorder="1" applyAlignment="1" applyProtection="1">
      <alignment horizontal="center" vertical="center" wrapText="1"/>
    </xf>
    <xf numFmtId="0" fontId="1" fillId="2" borderId="12" xfId="50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3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shrinkToFit="1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0" xfId="50" applyFont="1" applyFill="1" applyAlignment="1" applyProtection="1">
      <alignment horizontal="center" vertical="center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77" fontId="1" fillId="2" borderId="2" xfId="50" applyNumberFormat="1" applyFont="1" applyFill="1" applyBorder="1" applyAlignment="1" applyProtection="1">
      <alignment horizontal="center" vertical="center"/>
    </xf>
    <xf numFmtId="177" fontId="1" fillId="2" borderId="6" xfId="50" applyNumberFormat="1" applyFont="1" applyFill="1" applyBorder="1" applyAlignment="1" applyProtection="1">
      <alignment horizontal="center"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179" fontId="1" fillId="2" borderId="2" xfId="0" applyNumberFormat="1" applyFont="1" applyFill="1" applyBorder="1">
      <alignment vertical="center"/>
    </xf>
    <xf numFmtId="179" fontId="1" fillId="2" borderId="2" xfId="50" applyNumberFormat="1" applyFont="1" applyFill="1" applyBorder="1" applyAlignment="1" applyProtection="1">
      <alignment horizontal="right" vertical="center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right" vertical="center" wrapText="1"/>
    </xf>
    <xf numFmtId="176" fontId="2" fillId="0" borderId="8" xfId="0" applyNumberFormat="1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21</xdr:row>
      <xdr:rowOff>57150</xdr:rowOff>
    </xdr:from>
    <xdr:to>
      <xdr:col>6</xdr:col>
      <xdr:colOff>1257935</xdr:colOff>
      <xdr:row>51</xdr:row>
      <xdr:rowOff>9525</xdr:rowOff>
    </xdr:to>
    <xdr:pic>
      <xdr:nvPicPr>
        <xdr:cNvPr id="2" name="图片 1" descr="戚继光路到账 (1)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667625"/>
          <a:ext cx="8010525" cy="5095875"/>
        </a:xfrm>
        <a:prstGeom prst="rect">
          <a:avLst/>
        </a:prstGeom>
      </xdr:spPr>
    </xdr:pic>
    <xdr:clientData/>
  </xdr:twoCellAnchor>
  <xdr:twoCellAnchor editAs="oneCell">
    <xdr:from>
      <xdr:col>6</xdr:col>
      <xdr:colOff>1133475</xdr:colOff>
      <xdr:row>21</xdr:row>
      <xdr:rowOff>104775</xdr:rowOff>
    </xdr:from>
    <xdr:to>
      <xdr:col>15</xdr:col>
      <xdr:colOff>1676400</xdr:colOff>
      <xdr:row>51</xdr:row>
      <xdr:rowOff>104775</xdr:rowOff>
    </xdr:to>
    <xdr:pic>
      <xdr:nvPicPr>
        <xdr:cNvPr id="3" name="图片 2" descr="戚继光路到账 (2)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886700" y="7715250"/>
          <a:ext cx="7943850" cy="5143500"/>
        </a:xfrm>
        <a:prstGeom prst="rect">
          <a:avLst/>
        </a:prstGeom>
      </xdr:spPr>
    </xdr:pic>
    <xdr:clientData/>
  </xdr:twoCellAnchor>
  <xdr:twoCellAnchor editAs="oneCell">
    <xdr:from>
      <xdr:col>15</xdr:col>
      <xdr:colOff>1714500</xdr:colOff>
      <xdr:row>21</xdr:row>
      <xdr:rowOff>133350</xdr:rowOff>
    </xdr:from>
    <xdr:to>
      <xdr:col>23</xdr:col>
      <xdr:colOff>361950</xdr:colOff>
      <xdr:row>51</xdr:row>
      <xdr:rowOff>123825</xdr:rowOff>
    </xdr:to>
    <xdr:pic>
      <xdr:nvPicPr>
        <xdr:cNvPr id="4" name="图片 3" descr="戚继光路到账 (3)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5868650" y="7743825"/>
          <a:ext cx="7934325" cy="5133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80" zoomScaleNormal="80" workbookViewId="0">
      <selection activeCell="C2" sqref="C2:G2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6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104" t="s">
        <v>3</v>
      </c>
      <c r="I2" s="105"/>
      <c r="J2" s="105" t="s">
        <v>4</v>
      </c>
      <c r="K2" s="105"/>
      <c r="L2" s="105"/>
      <c r="M2" s="117"/>
      <c r="N2" s="64" t="s">
        <v>5</v>
      </c>
      <c r="O2" s="64"/>
      <c r="P2" s="3">
        <v>8762</v>
      </c>
      <c r="Q2" s="68" t="s">
        <v>6</v>
      </c>
      <c r="R2" s="68"/>
      <c r="S2" s="107"/>
      <c r="T2" s="107"/>
    </row>
    <row r="3" ht="29.1" customHeight="1" spans="1:20">
      <c r="A3" s="2" t="s">
        <v>7</v>
      </c>
      <c r="B3" s="2"/>
      <c r="C3" s="4">
        <v>2378600</v>
      </c>
      <c r="D3" s="4"/>
      <c r="E3" s="4"/>
      <c r="F3" s="4" t="s">
        <v>8</v>
      </c>
      <c r="G3" s="6" t="s">
        <v>9</v>
      </c>
      <c r="H3" s="2" t="s">
        <v>10</v>
      </c>
      <c r="I3" s="2"/>
      <c r="J3" s="2" t="s">
        <v>11</v>
      </c>
      <c r="K3" s="2"/>
      <c r="L3" s="2"/>
      <c r="M3" s="2"/>
      <c r="N3" s="2" t="s">
        <v>12</v>
      </c>
      <c r="O3" s="2"/>
      <c r="P3" s="2" t="s">
        <v>13</v>
      </c>
      <c r="Q3" s="11" t="s">
        <v>14</v>
      </c>
      <c r="R3" s="12"/>
      <c r="S3" s="12" t="s">
        <v>15</v>
      </c>
      <c r="T3" s="13"/>
    </row>
    <row r="4" ht="29.1" customHeight="1" spans="1:20">
      <c r="A4" s="2" t="s">
        <v>16</v>
      </c>
      <c r="B4" s="2"/>
      <c r="C4" s="118"/>
      <c r="D4" s="118"/>
      <c r="E4" s="118"/>
      <c r="F4" s="4" t="s">
        <v>17</v>
      </c>
      <c r="G4" s="6"/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4" t="s">
        <v>20</v>
      </c>
      <c r="Q4" s="4" t="s">
        <v>21</v>
      </c>
      <c r="R4" s="4" t="s">
        <v>22</v>
      </c>
      <c r="S4" s="4" t="s">
        <v>23</v>
      </c>
      <c r="T4" s="4" t="s">
        <v>22</v>
      </c>
    </row>
    <row r="5" ht="29.1" customHeight="1" spans="1:20">
      <c r="A5" s="2" t="s">
        <v>24</v>
      </c>
      <c r="B5" s="7" t="s">
        <v>25</v>
      </c>
      <c r="C5" s="8"/>
      <c r="D5" s="8"/>
      <c r="E5" s="8"/>
      <c r="F5" s="9"/>
      <c r="G5" s="10" t="s">
        <v>26</v>
      </c>
      <c r="H5" s="7" t="s">
        <v>25</v>
      </c>
      <c r="I5" s="8"/>
      <c r="J5" s="9"/>
      <c r="K5" s="65" t="s">
        <v>27</v>
      </c>
      <c r="L5" s="7" t="s">
        <v>28</v>
      </c>
      <c r="M5" s="9"/>
      <c r="N5" s="7" t="s">
        <v>29</v>
      </c>
      <c r="O5" s="9"/>
      <c r="P5" s="66" t="s">
        <v>30</v>
      </c>
      <c r="Q5" s="108"/>
      <c r="R5" s="108"/>
      <c r="S5" s="4" t="s">
        <v>31</v>
      </c>
      <c r="T5" s="64" t="s">
        <v>32</v>
      </c>
    </row>
    <row r="6" ht="29.1" customHeight="1" spans="1:20">
      <c r="A6" s="2"/>
      <c r="B6" s="11" t="s">
        <v>33</v>
      </c>
      <c r="C6" s="12"/>
      <c r="D6" s="12"/>
      <c r="E6" s="12"/>
      <c r="F6" s="13"/>
      <c r="G6" s="14"/>
      <c r="H6" s="11" t="s">
        <v>34</v>
      </c>
      <c r="I6" s="12"/>
      <c r="J6" s="13"/>
      <c r="K6" s="2" t="s">
        <v>35</v>
      </c>
      <c r="L6" s="11" t="s">
        <v>36</v>
      </c>
      <c r="M6" s="13"/>
      <c r="N6" s="11" t="s">
        <v>37</v>
      </c>
      <c r="O6" s="13"/>
      <c r="P6" s="67" t="s">
        <v>38</v>
      </c>
      <c r="Q6" s="109"/>
      <c r="R6" s="109"/>
      <c r="S6" s="4"/>
      <c r="T6" s="64"/>
    </row>
    <row r="7" ht="29.1" customHeight="1" spans="1:20">
      <c r="A7" s="2"/>
      <c r="B7" s="15" t="s">
        <v>39</v>
      </c>
      <c r="C7" s="2" t="s">
        <v>40</v>
      </c>
      <c r="D7" s="2" t="s">
        <v>41</v>
      </c>
      <c r="E7" s="4" t="s">
        <v>42</v>
      </c>
      <c r="F7" s="4" t="s">
        <v>43</v>
      </c>
      <c r="G7" s="14" t="s">
        <v>44</v>
      </c>
      <c r="H7" s="2" t="s">
        <v>45</v>
      </c>
      <c r="I7" s="4" t="s">
        <v>46</v>
      </c>
      <c r="J7" s="4" t="s">
        <v>47</v>
      </c>
      <c r="K7" s="68" t="s">
        <v>46</v>
      </c>
      <c r="L7" s="4" t="s">
        <v>46</v>
      </c>
      <c r="M7" s="2" t="s">
        <v>47</v>
      </c>
      <c r="N7" s="2" t="s">
        <v>46</v>
      </c>
      <c r="O7" s="2" t="s">
        <v>47</v>
      </c>
      <c r="P7" s="4" t="s">
        <v>48</v>
      </c>
      <c r="Q7" s="4" t="s">
        <v>49</v>
      </c>
      <c r="R7" s="4" t="s">
        <v>50</v>
      </c>
      <c r="S7" s="4"/>
      <c r="T7" s="64"/>
    </row>
    <row r="8" ht="29.1" customHeight="1" spans="1:20">
      <c r="A8" s="16">
        <v>1</v>
      </c>
      <c r="B8" s="17" t="s">
        <v>51</v>
      </c>
      <c r="C8" s="18">
        <v>228090</v>
      </c>
      <c r="D8" s="19"/>
      <c r="E8" s="20" t="s">
        <v>52</v>
      </c>
      <c r="F8" s="20" t="s">
        <v>53</v>
      </c>
      <c r="G8" s="21">
        <v>0.85</v>
      </c>
      <c r="H8" s="22"/>
      <c r="I8" s="18"/>
      <c r="J8" s="69"/>
      <c r="K8" s="64">
        <v>4712.43</v>
      </c>
      <c r="L8" s="18"/>
      <c r="M8" s="4"/>
      <c r="N8" s="18"/>
      <c r="O8" s="4"/>
      <c r="P8" s="70" t="s">
        <v>54</v>
      </c>
      <c r="Q8" s="4"/>
      <c r="R8" s="4"/>
      <c r="S8" s="110">
        <f>C8+D8-I8-K8-L8-N8</f>
        <v>223377.57</v>
      </c>
      <c r="T8" s="111">
        <f>C8+D8-I8-K8-L8-N8-S8</f>
        <v>0</v>
      </c>
    </row>
    <row r="9" ht="17.25" customHeight="1" spans="1:20">
      <c r="A9" s="35"/>
      <c r="B9" s="36" t="s">
        <v>55</v>
      </c>
      <c r="C9" s="37"/>
      <c r="D9" s="38"/>
      <c r="E9" s="39"/>
      <c r="F9" s="39"/>
      <c r="G9" s="40"/>
      <c r="H9" s="41"/>
      <c r="I9" s="88"/>
      <c r="J9" s="89"/>
      <c r="K9" s="90"/>
      <c r="L9" s="88"/>
      <c r="M9" s="91"/>
      <c r="N9" s="88"/>
      <c r="O9" s="91"/>
      <c r="P9" s="92"/>
      <c r="Q9" s="91"/>
      <c r="R9" s="91"/>
      <c r="S9" s="88"/>
      <c r="T9" s="90"/>
    </row>
    <row r="10" ht="29.1" customHeight="1" spans="1:20">
      <c r="A10" s="16">
        <v>2</v>
      </c>
      <c r="B10" s="23" t="s">
        <v>56</v>
      </c>
      <c r="C10" s="24">
        <v>216210</v>
      </c>
      <c r="D10" s="25"/>
      <c r="E10" s="25" t="s">
        <v>57</v>
      </c>
      <c r="F10" s="25" t="s">
        <v>58</v>
      </c>
      <c r="G10" s="26"/>
      <c r="H10" s="27"/>
      <c r="I10" s="71"/>
      <c r="J10" s="72"/>
      <c r="K10" s="73">
        <v>11655.37</v>
      </c>
      <c r="L10" s="71">
        <v>200</v>
      </c>
      <c r="M10" s="74" t="s">
        <v>59</v>
      </c>
      <c r="N10" s="75"/>
      <c r="O10" s="74"/>
      <c r="P10" s="70" t="s">
        <v>60</v>
      </c>
      <c r="Q10" s="4"/>
      <c r="R10" s="4"/>
      <c r="S10" s="18">
        <v>376000</v>
      </c>
      <c r="T10" s="112">
        <f>C10+C11+C12+D10-I10-K10-L10-S10-S11-S12</f>
        <v>0</v>
      </c>
    </row>
    <row r="11" ht="29.1" customHeight="1" spans="1:20">
      <c r="A11" s="16"/>
      <c r="B11" s="23"/>
      <c r="C11" s="24"/>
      <c r="D11" s="28"/>
      <c r="E11" s="28"/>
      <c r="F11" s="28"/>
      <c r="G11" s="29"/>
      <c r="H11" s="30"/>
      <c r="I11" s="76"/>
      <c r="J11" s="77"/>
      <c r="K11" s="78"/>
      <c r="L11" s="76"/>
      <c r="M11" s="79"/>
      <c r="N11" s="80"/>
      <c r="O11" s="79"/>
      <c r="P11" s="70" t="s">
        <v>54</v>
      </c>
      <c r="Q11" s="4"/>
      <c r="R11" s="4"/>
      <c r="S11" s="18">
        <v>60764.63</v>
      </c>
      <c r="T11" s="78"/>
    </row>
    <row r="12" ht="29.1" customHeight="1" spans="1:20">
      <c r="A12" s="16"/>
      <c r="B12" s="23" t="s">
        <v>56</v>
      </c>
      <c r="C12" s="24">
        <v>328410</v>
      </c>
      <c r="D12" s="31"/>
      <c r="E12" s="31"/>
      <c r="F12" s="31"/>
      <c r="G12" s="32"/>
      <c r="H12" s="33"/>
      <c r="I12" s="81"/>
      <c r="J12" s="82"/>
      <c r="K12" s="83"/>
      <c r="L12" s="81"/>
      <c r="M12" s="84"/>
      <c r="N12" s="85"/>
      <c r="O12" s="84"/>
      <c r="P12" s="70" t="s">
        <v>61</v>
      </c>
      <c r="Q12" s="4"/>
      <c r="R12" s="4"/>
      <c r="S12" s="18">
        <v>96000</v>
      </c>
      <c r="T12" s="83"/>
    </row>
    <row r="13" ht="29.1" customHeight="1" spans="1:20">
      <c r="A13" s="2">
        <v>3</v>
      </c>
      <c r="B13" s="23"/>
      <c r="C13" s="24"/>
      <c r="D13" s="19"/>
      <c r="E13" s="20"/>
      <c r="F13" s="20"/>
      <c r="G13" s="34"/>
      <c r="H13" s="22"/>
      <c r="I13" s="18"/>
      <c r="J13" s="69"/>
      <c r="K13" s="64"/>
      <c r="L13" s="18"/>
      <c r="M13" s="4"/>
      <c r="N13" s="86"/>
      <c r="O13" s="87"/>
      <c r="P13" s="70"/>
      <c r="Q13" s="4"/>
      <c r="R13" s="4"/>
      <c r="S13" s="18"/>
      <c r="T13" s="64"/>
    </row>
    <row r="14" ht="29.1" customHeight="1" spans="1:20">
      <c r="A14" s="2"/>
      <c r="B14" s="23"/>
      <c r="C14" s="24"/>
      <c r="D14" s="19"/>
      <c r="E14" s="20"/>
      <c r="F14" s="20"/>
      <c r="G14" s="34"/>
      <c r="H14" s="22"/>
      <c r="I14" s="18"/>
      <c r="J14" s="69"/>
      <c r="K14" s="64"/>
      <c r="L14" s="18"/>
      <c r="M14" s="4"/>
      <c r="N14" s="86"/>
      <c r="O14" s="87"/>
      <c r="P14" s="70"/>
      <c r="Q14" s="4"/>
      <c r="R14" s="4"/>
      <c r="S14" s="18"/>
      <c r="T14" s="64"/>
    </row>
    <row r="15" ht="29.1" customHeight="1" spans="1:20">
      <c r="A15" s="2">
        <v>4</v>
      </c>
      <c r="B15" s="119"/>
      <c r="C15" s="24"/>
      <c r="D15" s="19"/>
      <c r="E15" s="20"/>
      <c r="F15" s="20"/>
      <c r="G15" s="34"/>
      <c r="H15" s="22"/>
      <c r="I15" s="18"/>
      <c r="J15" s="69"/>
      <c r="K15" s="64"/>
      <c r="L15" s="18"/>
      <c r="M15" s="4"/>
      <c r="N15" s="18"/>
      <c r="O15" s="4"/>
      <c r="P15" s="97"/>
      <c r="Q15" s="4"/>
      <c r="R15" s="4"/>
      <c r="S15" s="18"/>
      <c r="T15" s="113"/>
    </row>
    <row r="16" ht="29.1" customHeight="1" spans="1:20">
      <c r="A16" s="2"/>
      <c r="B16" s="51"/>
      <c r="C16" s="18"/>
      <c r="D16" s="18"/>
      <c r="E16" s="20"/>
      <c r="F16" s="20"/>
      <c r="G16" s="34"/>
      <c r="H16" s="22"/>
      <c r="I16" s="18"/>
      <c r="J16" s="69"/>
      <c r="K16" s="64"/>
      <c r="L16" s="18"/>
      <c r="M16" s="4"/>
      <c r="N16" s="18"/>
      <c r="O16" s="4"/>
      <c r="P16" s="70"/>
      <c r="Q16" s="4"/>
      <c r="R16" s="4"/>
      <c r="S16" s="18"/>
      <c r="T16" s="113"/>
    </row>
    <row r="17" ht="29.1" customHeight="1" spans="1:20">
      <c r="A17" s="2"/>
      <c r="B17" s="51"/>
      <c r="C17" s="52"/>
      <c r="D17" s="53"/>
      <c r="E17" s="54"/>
      <c r="F17" s="55"/>
      <c r="G17" s="56"/>
      <c r="H17" s="57"/>
      <c r="I17" s="18"/>
      <c r="J17" s="18"/>
      <c r="K17" s="18"/>
      <c r="L17" s="18"/>
      <c r="M17" s="4"/>
      <c r="N17" s="18"/>
      <c r="O17" s="4"/>
      <c r="P17" s="97"/>
      <c r="Q17" s="70"/>
      <c r="R17" s="70"/>
      <c r="S17" s="114"/>
      <c r="T17" s="113"/>
    </row>
    <row r="18" ht="29.1" customHeight="1" spans="1:20">
      <c r="A18" s="2"/>
      <c r="B18" s="51"/>
      <c r="C18" s="52"/>
      <c r="D18" s="53"/>
      <c r="E18" s="54"/>
      <c r="F18" s="55"/>
      <c r="G18" s="58"/>
      <c r="H18" s="57"/>
      <c r="I18" s="18"/>
      <c r="J18" s="18"/>
      <c r="K18" s="18"/>
      <c r="L18" s="18"/>
      <c r="M18" s="4"/>
      <c r="N18" s="18"/>
      <c r="O18" s="4"/>
      <c r="P18" s="97"/>
      <c r="Q18" s="70"/>
      <c r="R18" s="70"/>
      <c r="S18" s="114"/>
      <c r="T18" s="113"/>
    </row>
    <row r="19" ht="29.1" customHeight="1" spans="1:20">
      <c r="A19" s="2" t="s">
        <v>62</v>
      </c>
      <c r="B19" s="2"/>
      <c r="C19" s="3">
        <f>SUM(C8:C18)</f>
        <v>772710</v>
      </c>
      <c r="D19" s="59">
        <f>SUM(D8:D18)</f>
        <v>0</v>
      </c>
      <c r="E19" s="18"/>
      <c r="F19" s="18"/>
      <c r="G19" s="21"/>
      <c r="H19" s="3" t="s">
        <v>63</v>
      </c>
      <c r="I19" s="18">
        <f>SUM(I8:I18)</f>
        <v>0</v>
      </c>
      <c r="J19" s="18"/>
      <c r="K19" s="18">
        <f>SUM(K8:K18)</f>
        <v>16367.8</v>
      </c>
      <c r="L19" s="18">
        <f>SUM(L8:L18)</f>
        <v>200</v>
      </c>
      <c r="M19" s="3" t="s">
        <v>63</v>
      </c>
      <c r="N19" s="18">
        <f>SUM(N8:N18)</f>
        <v>0</v>
      </c>
      <c r="O19" s="3" t="s">
        <v>63</v>
      </c>
      <c r="P19" s="3" t="s">
        <v>63</v>
      </c>
      <c r="Q19" s="3"/>
      <c r="R19" s="3"/>
      <c r="S19" s="18">
        <f>SUM(S8:S18)</f>
        <v>756142.2</v>
      </c>
      <c r="T19" s="115">
        <f>D19+C19-S19-I19-K19-L19-N19</f>
        <v>-7.09405867382884e-11</v>
      </c>
    </row>
    <row r="20" ht="29.1" customHeight="1" spans="1:20">
      <c r="A20" s="2" t="s">
        <v>64</v>
      </c>
      <c r="B20" s="2"/>
      <c r="C20" s="2" t="s">
        <v>65</v>
      </c>
      <c r="D20" s="2"/>
      <c r="E20" s="2"/>
      <c r="F20" s="60">
        <f>S10+S11+S12</f>
        <v>532764.63</v>
      </c>
      <c r="G20" s="61"/>
      <c r="H20" s="62" t="s">
        <v>66</v>
      </c>
      <c r="I20" s="98"/>
      <c r="J20" s="98"/>
      <c r="K20" s="98"/>
      <c r="L20" s="99"/>
      <c r="M20" s="2" t="s">
        <v>67</v>
      </c>
      <c r="N20" s="100">
        <f>F20</f>
        <v>532764.63</v>
      </c>
      <c r="O20" s="101"/>
      <c r="P20" s="101"/>
      <c r="Q20" s="101"/>
      <c r="R20" s="101"/>
      <c r="S20" s="101"/>
      <c r="T20" s="116"/>
    </row>
    <row r="21" ht="29.1" customHeight="1" spans="1:20">
      <c r="A21" s="2"/>
      <c r="B21" s="2"/>
      <c r="C21" s="2" t="s">
        <v>68</v>
      </c>
      <c r="D21" s="2"/>
      <c r="E21" s="2"/>
      <c r="F21" s="60">
        <v>0</v>
      </c>
      <c r="G21" s="61"/>
      <c r="H21" s="63"/>
      <c r="I21" s="102"/>
      <c r="J21" s="102"/>
      <c r="K21" s="102"/>
      <c r="L21" s="103"/>
      <c r="M21" s="2" t="s">
        <v>69</v>
      </c>
      <c r="N21" s="104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伍拾叁万贰仟柒佰陆拾肆元陆角叁分</v>
      </c>
      <c r="O21" s="105"/>
      <c r="P21" s="105"/>
      <c r="Q21" s="105"/>
      <c r="R21" s="105"/>
      <c r="S21" s="105"/>
      <c r="T21" s="117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D10:D12"/>
    <mergeCell ref="E10:E12"/>
    <mergeCell ref="F10:F12"/>
    <mergeCell ref="G10:G12"/>
    <mergeCell ref="H10:H12"/>
    <mergeCell ref="I10:I12"/>
    <mergeCell ref="J10:J12"/>
    <mergeCell ref="K10:K12"/>
    <mergeCell ref="L10:L12"/>
    <mergeCell ref="M10:M12"/>
    <mergeCell ref="N10:N12"/>
    <mergeCell ref="O10:O12"/>
    <mergeCell ref="S5:S7"/>
    <mergeCell ref="T5:T7"/>
    <mergeCell ref="T10:T12"/>
    <mergeCell ref="A20:B21"/>
    <mergeCell ref="H20:L2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zoomScale="80" zoomScaleNormal="80" workbookViewId="0">
      <selection activeCell="D41" sqref="D41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6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104" t="s">
        <v>3</v>
      </c>
      <c r="I2" s="105"/>
      <c r="J2" s="105" t="s">
        <v>4</v>
      </c>
      <c r="K2" s="105"/>
      <c r="L2" s="105"/>
      <c r="M2" s="117"/>
      <c r="N2" s="64" t="s">
        <v>5</v>
      </c>
      <c r="O2" s="64"/>
      <c r="P2" s="3">
        <v>8762</v>
      </c>
      <c r="Q2" s="68" t="s">
        <v>6</v>
      </c>
      <c r="R2" s="68"/>
      <c r="S2" s="107"/>
      <c r="T2" s="107"/>
    </row>
    <row r="3" ht="29.1" customHeight="1" spans="1:20">
      <c r="A3" s="2" t="s">
        <v>7</v>
      </c>
      <c r="B3" s="2"/>
      <c r="C3" s="4">
        <v>2378600</v>
      </c>
      <c r="D3" s="4"/>
      <c r="E3" s="4"/>
      <c r="F3" s="4" t="s">
        <v>8</v>
      </c>
      <c r="G3" s="6" t="s">
        <v>9</v>
      </c>
      <c r="H3" s="2" t="s">
        <v>10</v>
      </c>
      <c r="I3" s="2"/>
      <c r="J3" s="2" t="s">
        <v>11</v>
      </c>
      <c r="K3" s="2"/>
      <c r="L3" s="2"/>
      <c r="M3" s="2"/>
      <c r="N3" s="2" t="s">
        <v>12</v>
      </c>
      <c r="O3" s="2"/>
      <c r="P3" s="2" t="s">
        <v>13</v>
      </c>
      <c r="Q3" s="11" t="s">
        <v>14</v>
      </c>
      <c r="R3" s="12"/>
      <c r="S3" s="12" t="s">
        <v>15</v>
      </c>
      <c r="T3" s="13"/>
    </row>
    <row r="4" ht="29.1" customHeight="1" spans="1:20">
      <c r="A4" s="2" t="s">
        <v>16</v>
      </c>
      <c r="B4" s="2"/>
      <c r="C4" s="118"/>
      <c r="D4" s="118"/>
      <c r="E4" s="118"/>
      <c r="F4" s="4" t="s">
        <v>17</v>
      </c>
      <c r="G4" s="6"/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4" t="s">
        <v>20</v>
      </c>
      <c r="Q4" s="4" t="s">
        <v>21</v>
      </c>
      <c r="R4" s="4" t="s">
        <v>22</v>
      </c>
      <c r="S4" s="4" t="s">
        <v>23</v>
      </c>
      <c r="T4" s="4" t="s">
        <v>22</v>
      </c>
    </row>
    <row r="5" ht="29.1" customHeight="1" spans="1:20">
      <c r="A5" s="2" t="s">
        <v>24</v>
      </c>
      <c r="B5" s="7" t="s">
        <v>25</v>
      </c>
      <c r="C5" s="8"/>
      <c r="D5" s="8"/>
      <c r="E5" s="8"/>
      <c r="F5" s="9"/>
      <c r="G5" s="10" t="s">
        <v>26</v>
      </c>
      <c r="H5" s="7" t="s">
        <v>25</v>
      </c>
      <c r="I5" s="8"/>
      <c r="J5" s="9"/>
      <c r="K5" s="65" t="s">
        <v>27</v>
      </c>
      <c r="L5" s="7" t="s">
        <v>28</v>
      </c>
      <c r="M5" s="9"/>
      <c r="N5" s="7" t="s">
        <v>29</v>
      </c>
      <c r="O5" s="9"/>
      <c r="P5" s="66" t="s">
        <v>30</v>
      </c>
      <c r="Q5" s="108"/>
      <c r="R5" s="108"/>
      <c r="S5" s="4" t="s">
        <v>31</v>
      </c>
      <c r="T5" s="64" t="s">
        <v>32</v>
      </c>
    </row>
    <row r="6" ht="29.1" customHeight="1" spans="1:20">
      <c r="A6" s="2"/>
      <c r="B6" s="11" t="s">
        <v>33</v>
      </c>
      <c r="C6" s="12"/>
      <c r="D6" s="12"/>
      <c r="E6" s="12"/>
      <c r="F6" s="13"/>
      <c r="G6" s="14"/>
      <c r="H6" s="11" t="s">
        <v>34</v>
      </c>
      <c r="I6" s="12"/>
      <c r="J6" s="13"/>
      <c r="K6" s="2" t="s">
        <v>35</v>
      </c>
      <c r="L6" s="11" t="s">
        <v>36</v>
      </c>
      <c r="M6" s="13"/>
      <c r="N6" s="11" t="s">
        <v>37</v>
      </c>
      <c r="O6" s="13"/>
      <c r="P6" s="67" t="s">
        <v>38</v>
      </c>
      <c r="Q6" s="109"/>
      <c r="R6" s="109"/>
      <c r="S6" s="4"/>
      <c r="T6" s="64"/>
    </row>
    <row r="7" ht="29.1" customHeight="1" spans="1:20">
      <c r="A7" s="2"/>
      <c r="B7" s="15" t="s">
        <v>39</v>
      </c>
      <c r="C7" s="2" t="s">
        <v>40</v>
      </c>
      <c r="D7" s="2" t="s">
        <v>41</v>
      </c>
      <c r="E7" s="4" t="s">
        <v>42</v>
      </c>
      <c r="F7" s="4" t="s">
        <v>43</v>
      </c>
      <c r="G7" s="14" t="s">
        <v>44</v>
      </c>
      <c r="H7" s="2" t="s">
        <v>45</v>
      </c>
      <c r="I7" s="4" t="s">
        <v>46</v>
      </c>
      <c r="J7" s="4" t="s">
        <v>47</v>
      </c>
      <c r="K7" s="68" t="s">
        <v>46</v>
      </c>
      <c r="L7" s="4" t="s">
        <v>46</v>
      </c>
      <c r="M7" s="2" t="s">
        <v>47</v>
      </c>
      <c r="N7" s="2" t="s">
        <v>46</v>
      </c>
      <c r="O7" s="2" t="s">
        <v>47</v>
      </c>
      <c r="P7" s="4" t="s">
        <v>48</v>
      </c>
      <c r="Q7" s="4" t="s">
        <v>49</v>
      </c>
      <c r="R7" s="4" t="s">
        <v>50</v>
      </c>
      <c r="S7" s="4"/>
      <c r="T7" s="64"/>
    </row>
    <row r="8" ht="29.1" customHeight="1" spans="1:20">
      <c r="A8" s="16">
        <v>1</v>
      </c>
      <c r="B8" s="17" t="s">
        <v>51</v>
      </c>
      <c r="C8" s="18">
        <v>228090</v>
      </c>
      <c r="D8" s="19"/>
      <c r="E8" s="20" t="s">
        <v>52</v>
      </c>
      <c r="F8" s="20" t="s">
        <v>53</v>
      </c>
      <c r="G8" s="21">
        <v>0.85</v>
      </c>
      <c r="H8" s="22"/>
      <c r="I8" s="18"/>
      <c r="J8" s="69"/>
      <c r="K8" s="64">
        <v>4712.43</v>
      </c>
      <c r="L8" s="18"/>
      <c r="M8" s="4"/>
      <c r="N8" s="18"/>
      <c r="O8" s="4"/>
      <c r="P8" s="70" t="s">
        <v>54</v>
      </c>
      <c r="Q8" s="4"/>
      <c r="R8" s="4"/>
      <c r="S8" s="110">
        <f>C8+D8-I8-K8-L8-N8</f>
        <v>223377.57</v>
      </c>
      <c r="T8" s="111">
        <f>C8+D8-I8-K8-L8-N8-S8</f>
        <v>0</v>
      </c>
    </row>
    <row r="9" ht="29.1" customHeight="1" spans="1:20">
      <c r="A9" s="16">
        <v>2</v>
      </c>
      <c r="B9" s="23" t="s">
        <v>56</v>
      </c>
      <c r="C9" s="24">
        <v>216210</v>
      </c>
      <c r="D9" s="25"/>
      <c r="E9" s="25" t="s">
        <v>57</v>
      </c>
      <c r="F9" s="25" t="s">
        <v>58</v>
      </c>
      <c r="G9" s="26"/>
      <c r="H9" s="27"/>
      <c r="I9" s="71"/>
      <c r="J9" s="72"/>
      <c r="K9" s="73">
        <v>11655.37</v>
      </c>
      <c r="L9" s="71">
        <v>200</v>
      </c>
      <c r="M9" s="74" t="s">
        <v>59</v>
      </c>
      <c r="N9" s="75"/>
      <c r="O9" s="74"/>
      <c r="P9" s="70" t="s">
        <v>60</v>
      </c>
      <c r="Q9" s="4"/>
      <c r="R9" s="4"/>
      <c r="S9" s="18">
        <v>376000</v>
      </c>
      <c r="T9" s="112">
        <f>C9+C10+C11+D9-I9-K9-L9-S9-S10-S11</f>
        <v>0</v>
      </c>
    </row>
    <row r="10" ht="29.1" customHeight="1" spans="1:20">
      <c r="A10" s="16"/>
      <c r="B10" s="23"/>
      <c r="C10" s="24"/>
      <c r="D10" s="28"/>
      <c r="E10" s="28"/>
      <c r="F10" s="28"/>
      <c r="G10" s="29"/>
      <c r="H10" s="30"/>
      <c r="I10" s="76"/>
      <c r="J10" s="77"/>
      <c r="K10" s="78"/>
      <c r="L10" s="76"/>
      <c r="M10" s="79"/>
      <c r="N10" s="80"/>
      <c r="O10" s="79"/>
      <c r="P10" s="70" t="s">
        <v>54</v>
      </c>
      <c r="Q10" s="4"/>
      <c r="R10" s="4"/>
      <c r="S10" s="18">
        <v>60764.63</v>
      </c>
      <c r="T10" s="78"/>
    </row>
    <row r="11" ht="29.1" customHeight="1" spans="1:20">
      <c r="A11" s="16"/>
      <c r="B11" s="23" t="s">
        <v>56</v>
      </c>
      <c r="C11" s="24">
        <v>328410</v>
      </c>
      <c r="D11" s="31"/>
      <c r="E11" s="31"/>
      <c r="F11" s="31"/>
      <c r="G11" s="32"/>
      <c r="H11" s="33"/>
      <c r="I11" s="81"/>
      <c r="J11" s="82"/>
      <c r="K11" s="83"/>
      <c r="L11" s="81"/>
      <c r="M11" s="84"/>
      <c r="N11" s="85"/>
      <c r="O11" s="84"/>
      <c r="P11" s="70" t="s">
        <v>61</v>
      </c>
      <c r="Q11" s="4"/>
      <c r="R11" s="4"/>
      <c r="S11" s="18">
        <v>96000</v>
      </c>
      <c r="T11" s="83"/>
    </row>
    <row r="12" ht="17.25" customHeight="1" spans="1:20">
      <c r="A12" s="35"/>
      <c r="B12" s="36" t="s">
        <v>55</v>
      </c>
      <c r="C12" s="37"/>
      <c r="D12" s="38"/>
      <c r="E12" s="39"/>
      <c r="F12" s="39"/>
      <c r="G12" s="40"/>
      <c r="H12" s="41"/>
      <c r="I12" s="88"/>
      <c r="J12" s="89"/>
      <c r="K12" s="90"/>
      <c r="L12" s="88"/>
      <c r="M12" s="91"/>
      <c r="N12" s="88"/>
      <c r="O12" s="91"/>
      <c r="P12" s="92"/>
      <c r="Q12" s="91"/>
      <c r="R12" s="91"/>
      <c r="S12" s="88"/>
      <c r="T12" s="90"/>
    </row>
    <row r="13" ht="29.1" customHeight="1" spans="1:20">
      <c r="A13" s="2">
        <v>3</v>
      </c>
      <c r="B13" s="23" t="s">
        <v>70</v>
      </c>
      <c r="C13" s="24">
        <v>335340</v>
      </c>
      <c r="D13" s="19"/>
      <c r="E13" s="20" t="s">
        <v>57</v>
      </c>
      <c r="F13" s="20" t="s">
        <v>58</v>
      </c>
      <c r="G13" s="34"/>
      <c r="H13" s="22"/>
      <c r="I13" s="18"/>
      <c r="J13" s="69"/>
      <c r="K13" s="64">
        <v>7176.58</v>
      </c>
      <c r="L13" s="18">
        <v>150</v>
      </c>
      <c r="M13" s="4" t="s">
        <v>59</v>
      </c>
      <c r="N13" s="86"/>
      <c r="O13" s="87"/>
      <c r="P13" s="70" t="s">
        <v>60</v>
      </c>
      <c r="Q13" s="4"/>
      <c r="R13" s="4"/>
      <c r="S13" s="18">
        <v>240000</v>
      </c>
      <c r="T13" s="73">
        <v>0</v>
      </c>
    </row>
    <row r="14" ht="29.1" customHeight="1" spans="1:20">
      <c r="A14" s="2"/>
      <c r="B14" s="23"/>
      <c r="C14" s="24"/>
      <c r="D14" s="19"/>
      <c r="E14" s="20"/>
      <c r="F14" s="20"/>
      <c r="G14" s="34"/>
      <c r="H14" s="22"/>
      <c r="I14" s="18"/>
      <c r="J14" s="69"/>
      <c r="K14" s="64"/>
      <c r="L14" s="18"/>
      <c r="M14" s="4"/>
      <c r="N14" s="86"/>
      <c r="O14" s="87"/>
      <c r="P14" s="70" t="s">
        <v>54</v>
      </c>
      <c r="Q14" s="4"/>
      <c r="R14" s="4"/>
      <c r="S14" s="18">
        <v>88013.42</v>
      </c>
      <c r="T14" s="83"/>
    </row>
    <row r="15" ht="29.1" customHeight="1" spans="1:20">
      <c r="A15" s="2">
        <v>4</v>
      </c>
      <c r="B15" s="119"/>
      <c r="C15" s="24"/>
      <c r="D15" s="19"/>
      <c r="E15" s="20"/>
      <c r="F15" s="20"/>
      <c r="G15" s="34"/>
      <c r="H15" s="22"/>
      <c r="I15" s="18"/>
      <c r="J15" s="69"/>
      <c r="K15" s="64"/>
      <c r="L15" s="18"/>
      <c r="M15" s="4"/>
      <c r="N15" s="18"/>
      <c r="O15" s="4"/>
      <c r="P15" s="97"/>
      <c r="Q15" s="4"/>
      <c r="R15" s="4"/>
      <c r="S15" s="18"/>
      <c r="T15" s="113"/>
    </row>
    <row r="16" ht="29.1" customHeight="1" spans="1:20">
      <c r="A16" s="2"/>
      <c r="B16" s="51"/>
      <c r="C16" s="18"/>
      <c r="D16" s="18"/>
      <c r="E16" s="20"/>
      <c r="F16" s="20"/>
      <c r="G16" s="34"/>
      <c r="H16" s="22"/>
      <c r="I16" s="18"/>
      <c r="J16" s="69"/>
      <c r="K16" s="64"/>
      <c r="L16" s="18"/>
      <c r="M16" s="4"/>
      <c r="N16" s="18"/>
      <c r="O16" s="4"/>
      <c r="P16" s="70"/>
      <c r="Q16" s="4"/>
      <c r="R16" s="4"/>
      <c r="S16" s="18"/>
      <c r="T16" s="113"/>
    </row>
    <row r="17" ht="29.1" customHeight="1" spans="1:20">
      <c r="A17" s="2"/>
      <c r="B17" s="51"/>
      <c r="C17" s="52"/>
      <c r="D17" s="53"/>
      <c r="E17" s="54"/>
      <c r="F17" s="55"/>
      <c r="G17" s="56"/>
      <c r="H17" s="57"/>
      <c r="I17" s="18"/>
      <c r="J17" s="18"/>
      <c r="K17" s="18"/>
      <c r="L17" s="18"/>
      <c r="M17" s="4"/>
      <c r="N17" s="18"/>
      <c r="O17" s="4"/>
      <c r="P17" s="97"/>
      <c r="Q17" s="70"/>
      <c r="R17" s="70"/>
      <c r="S17" s="114"/>
      <c r="T17" s="113"/>
    </row>
    <row r="18" ht="29.1" customHeight="1" spans="1:20">
      <c r="A18" s="2"/>
      <c r="B18" s="51"/>
      <c r="C18" s="52"/>
      <c r="D18" s="53"/>
      <c r="E18" s="54"/>
      <c r="F18" s="55"/>
      <c r="G18" s="58"/>
      <c r="H18" s="57"/>
      <c r="I18" s="18"/>
      <c r="J18" s="18"/>
      <c r="K18" s="18"/>
      <c r="L18" s="18"/>
      <c r="M18" s="4"/>
      <c r="N18" s="18"/>
      <c r="O18" s="4"/>
      <c r="P18" s="97"/>
      <c r="Q18" s="70"/>
      <c r="R18" s="70"/>
      <c r="S18" s="114"/>
      <c r="T18" s="113"/>
    </row>
    <row r="19" ht="29.1" customHeight="1" spans="1:20">
      <c r="A19" s="2" t="s">
        <v>62</v>
      </c>
      <c r="B19" s="2"/>
      <c r="C19" s="3">
        <f>SUM(C8:C18)</f>
        <v>1108050</v>
      </c>
      <c r="D19" s="59">
        <f>SUM(D8:D18)</f>
        <v>0</v>
      </c>
      <c r="E19" s="18"/>
      <c r="F19" s="18"/>
      <c r="G19" s="21"/>
      <c r="H19" s="3" t="s">
        <v>63</v>
      </c>
      <c r="I19" s="18">
        <f>SUM(I8:I18)</f>
        <v>0</v>
      </c>
      <c r="J19" s="18"/>
      <c r="K19" s="18">
        <f>SUM(K8:K18)</f>
        <v>23544.38</v>
      </c>
      <c r="L19" s="18">
        <f>SUM(L8:L18)</f>
        <v>350</v>
      </c>
      <c r="M19" s="3" t="s">
        <v>63</v>
      </c>
      <c r="N19" s="18">
        <f>SUM(N8:N18)</f>
        <v>0</v>
      </c>
      <c r="O19" s="3" t="s">
        <v>63</v>
      </c>
      <c r="P19" s="3" t="s">
        <v>63</v>
      </c>
      <c r="Q19" s="3"/>
      <c r="R19" s="3"/>
      <c r="S19" s="18">
        <f>SUM(S8:S18)</f>
        <v>1084155.62</v>
      </c>
      <c r="T19" s="115">
        <f>D19+C19-S19-I19-K19-L19-N19</f>
        <v>-1.12777343019843e-10</v>
      </c>
    </row>
    <row r="20" ht="29.1" customHeight="1" spans="1:20">
      <c r="A20" s="2" t="s">
        <v>64</v>
      </c>
      <c r="B20" s="2"/>
      <c r="C20" s="2" t="s">
        <v>65</v>
      </c>
      <c r="D20" s="2"/>
      <c r="E20" s="2"/>
      <c r="F20" s="60">
        <f>S13+S14</f>
        <v>328013.42</v>
      </c>
      <c r="G20" s="61"/>
      <c r="H20" s="62" t="s">
        <v>66</v>
      </c>
      <c r="I20" s="98"/>
      <c r="J20" s="98"/>
      <c r="K20" s="98"/>
      <c r="L20" s="99"/>
      <c r="M20" s="2" t="s">
        <v>67</v>
      </c>
      <c r="N20" s="100">
        <f>F20</f>
        <v>328013.42</v>
      </c>
      <c r="O20" s="101"/>
      <c r="P20" s="101"/>
      <c r="Q20" s="101"/>
      <c r="R20" s="101"/>
      <c r="S20" s="101"/>
      <c r="T20" s="116"/>
    </row>
    <row r="21" ht="29.1" customHeight="1" spans="1:20">
      <c r="A21" s="2"/>
      <c r="B21" s="2"/>
      <c r="C21" s="2" t="s">
        <v>68</v>
      </c>
      <c r="D21" s="2"/>
      <c r="E21" s="2"/>
      <c r="F21" s="60">
        <v>0</v>
      </c>
      <c r="G21" s="61"/>
      <c r="H21" s="63"/>
      <c r="I21" s="102"/>
      <c r="J21" s="102"/>
      <c r="K21" s="102"/>
      <c r="L21" s="103"/>
      <c r="M21" s="2" t="s">
        <v>69</v>
      </c>
      <c r="N21" s="104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叁拾贰万捌仟零壹拾叁元肆角贰分</v>
      </c>
      <c r="O21" s="105"/>
      <c r="P21" s="105"/>
      <c r="Q21" s="105"/>
      <c r="R21" s="105"/>
      <c r="S21" s="105"/>
      <c r="T21" s="117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S5:S7"/>
    <mergeCell ref="T5:T7"/>
    <mergeCell ref="T9:T11"/>
    <mergeCell ref="T13:T14"/>
    <mergeCell ref="A20:B21"/>
    <mergeCell ref="H20:L2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1"/>
  <sheetViews>
    <sheetView tabSelected="1" workbookViewId="0">
      <selection activeCell="E19" sqref="E19"/>
    </sheetView>
  </sheetViews>
  <sheetFormatPr defaultColWidth="9" defaultRowHeight="13.5"/>
  <cols>
    <col min="1" max="1" width="3.25" customWidth="1"/>
    <col min="2" max="2" width="15.875" customWidth="1"/>
    <col min="3" max="3" width="16.25" customWidth="1"/>
    <col min="4" max="4" width="15.375" customWidth="1"/>
    <col min="5" max="5" width="18.75" customWidth="1"/>
    <col min="6" max="6" width="19.125" customWidth="1"/>
    <col min="7" max="7" width="17.5" customWidth="1"/>
    <col min="8" max="8" width="4.875" customWidth="1"/>
    <col min="9" max="9" width="10.375" customWidth="1"/>
    <col min="10" max="10" width="10" customWidth="1"/>
    <col min="11" max="11" width="9.375" customWidth="1"/>
    <col min="12" max="12" width="9.625" customWidth="1"/>
    <col min="13" max="13" width="16.125" customWidth="1"/>
    <col min="14" max="14" width="10.125" customWidth="1"/>
    <col min="15" max="15" width="9.125" customWidth="1"/>
    <col min="16" max="16" width="34.625" customWidth="1"/>
    <col min="17" max="17" width="14.75" customWidth="1"/>
    <col min="18" max="18" width="14.5" customWidth="1"/>
    <col min="19" max="20" width="15.5" customWidth="1"/>
  </cols>
  <sheetData>
    <row r="1" ht="29.1" customHeight="1" spans="1:2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06"/>
    </row>
    <row r="2" ht="29.1" customHeight="1" spans="1:20">
      <c r="A2" s="2" t="s">
        <v>1</v>
      </c>
      <c r="B2" s="2"/>
      <c r="C2" s="3" t="s">
        <v>2</v>
      </c>
      <c r="D2" s="3"/>
      <c r="E2" s="3"/>
      <c r="F2" s="3"/>
      <c r="G2" s="3"/>
      <c r="H2" s="3" t="s">
        <v>3</v>
      </c>
      <c r="I2" s="3"/>
      <c r="J2" s="3" t="s">
        <v>4</v>
      </c>
      <c r="K2" s="3"/>
      <c r="L2" s="3"/>
      <c r="M2" s="3"/>
      <c r="N2" s="64" t="s">
        <v>5</v>
      </c>
      <c r="O2" s="64"/>
      <c r="P2" s="3">
        <v>8762</v>
      </c>
      <c r="Q2" s="68" t="s">
        <v>6</v>
      </c>
      <c r="R2" s="68"/>
      <c r="S2" s="107"/>
      <c r="T2" s="107"/>
    </row>
    <row r="3" ht="29.1" customHeight="1" spans="1:20">
      <c r="A3" s="2" t="s">
        <v>7</v>
      </c>
      <c r="B3" s="2"/>
      <c r="C3" s="4">
        <v>2378600</v>
      </c>
      <c r="D3" s="4"/>
      <c r="E3" s="4"/>
      <c r="F3" s="4" t="s">
        <v>8</v>
      </c>
      <c r="G3" s="5">
        <v>43076</v>
      </c>
      <c r="H3" s="2" t="s">
        <v>10</v>
      </c>
      <c r="I3" s="2"/>
      <c r="J3" s="2" t="s">
        <v>71</v>
      </c>
      <c r="K3" s="2"/>
      <c r="L3" s="2"/>
      <c r="M3" s="2"/>
      <c r="N3" s="2" t="s">
        <v>12</v>
      </c>
      <c r="O3" s="2"/>
      <c r="P3" s="2" t="s">
        <v>13</v>
      </c>
      <c r="Q3" s="11" t="s">
        <v>14</v>
      </c>
      <c r="R3" s="12"/>
      <c r="S3" s="12" t="s">
        <v>15</v>
      </c>
      <c r="T3" s="13"/>
    </row>
    <row r="4" ht="29.1" customHeight="1" spans="1:20">
      <c r="A4" s="2" t="s">
        <v>16</v>
      </c>
      <c r="B4" s="2"/>
      <c r="C4" s="4">
        <f>377488.95+431508.15+526190.7+322278.15</f>
        <v>1657465.95</v>
      </c>
      <c r="D4" s="4"/>
      <c r="E4" s="4"/>
      <c r="F4" s="4" t="s">
        <v>17</v>
      </c>
      <c r="G4" s="6"/>
      <c r="H4" s="2" t="s">
        <v>18</v>
      </c>
      <c r="I4" s="2"/>
      <c r="J4" s="2"/>
      <c r="K4" s="2"/>
      <c r="L4" s="2"/>
      <c r="M4" s="2"/>
      <c r="N4" s="2" t="s">
        <v>19</v>
      </c>
      <c r="O4" s="2"/>
      <c r="P4" s="4" t="s">
        <v>20</v>
      </c>
      <c r="Q4" s="4" t="s">
        <v>21</v>
      </c>
      <c r="R4" s="4" t="s">
        <v>22</v>
      </c>
      <c r="S4" s="4" t="s">
        <v>23</v>
      </c>
      <c r="T4" s="4" t="s">
        <v>22</v>
      </c>
    </row>
    <row r="5" ht="29.1" customHeight="1" spans="1:20">
      <c r="A5" s="2" t="s">
        <v>24</v>
      </c>
      <c r="B5" s="7" t="s">
        <v>25</v>
      </c>
      <c r="C5" s="8"/>
      <c r="D5" s="8"/>
      <c r="E5" s="8"/>
      <c r="F5" s="9"/>
      <c r="G5" s="10" t="s">
        <v>26</v>
      </c>
      <c r="H5" s="7" t="s">
        <v>25</v>
      </c>
      <c r="I5" s="8"/>
      <c r="J5" s="9"/>
      <c r="K5" s="65" t="s">
        <v>27</v>
      </c>
      <c r="L5" s="7" t="s">
        <v>28</v>
      </c>
      <c r="M5" s="9"/>
      <c r="N5" s="7" t="s">
        <v>29</v>
      </c>
      <c r="O5" s="9"/>
      <c r="P5" s="66" t="s">
        <v>30</v>
      </c>
      <c r="Q5" s="108"/>
      <c r="R5" s="108"/>
      <c r="S5" s="4" t="s">
        <v>31</v>
      </c>
      <c r="T5" s="64" t="s">
        <v>32</v>
      </c>
    </row>
    <row r="6" ht="29.1" customHeight="1" spans="1:20">
      <c r="A6" s="2"/>
      <c r="B6" s="11" t="s">
        <v>33</v>
      </c>
      <c r="C6" s="12"/>
      <c r="D6" s="12"/>
      <c r="E6" s="12"/>
      <c r="F6" s="13"/>
      <c r="G6" s="14"/>
      <c r="H6" s="11" t="s">
        <v>34</v>
      </c>
      <c r="I6" s="12"/>
      <c r="J6" s="13"/>
      <c r="K6" s="2" t="s">
        <v>35</v>
      </c>
      <c r="L6" s="11" t="s">
        <v>36</v>
      </c>
      <c r="M6" s="13"/>
      <c r="N6" s="11" t="s">
        <v>37</v>
      </c>
      <c r="O6" s="13"/>
      <c r="P6" s="67" t="s">
        <v>38</v>
      </c>
      <c r="Q6" s="109"/>
      <c r="R6" s="109"/>
      <c r="S6" s="4"/>
      <c r="T6" s="64"/>
    </row>
    <row r="7" ht="29.1" customHeight="1" spans="1:20">
      <c r="A7" s="2"/>
      <c r="B7" s="15" t="s">
        <v>39</v>
      </c>
      <c r="C7" s="2" t="s">
        <v>40</v>
      </c>
      <c r="D7" s="2" t="s">
        <v>41</v>
      </c>
      <c r="E7" s="4" t="s">
        <v>42</v>
      </c>
      <c r="F7" s="4" t="s">
        <v>43</v>
      </c>
      <c r="G7" s="14" t="s">
        <v>44</v>
      </c>
      <c r="H7" s="2" t="s">
        <v>45</v>
      </c>
      <c r="I7" s="4" t="s">
        <v>46</v>
      </c>
      <c r="J7" s="4" t="s">
        <v>47</v>
      </c>
      <c r="K7" s="68" t="s">
        <v>46</v>
      </c>
      <c r="L7" s="4" t="s">
        <v>46</v>
      </c>
      <c r="M7" s="2" t="s">
        <v>47</v>
      </c>
      <c r="N7" s="2" t="s">
        <v>46</v>
      </c>
      <c r="O7" s="2" t="s">
        <v>47</v>
      </c>
      <c r="P7" s="4" t="s">
        <v>48</v>
      </c>
      <c r="Q7" s="4" t="s">
        <v>49</v>
      </c>
      <c r="R7" s="4" t="s">
        <v>50</v>
      </c>
      <c r="S7" s="4"/>
      <c r="T7" s="64"/>
    </row>
    <row r="8" ht="29.1" customHeight="1" spans="1:20">
      <c r="A8" s="16">
        <v>1</v>
      </c>
      <c r="B8" s="17" t="s">
        <v>51</v>
      </c>
      <c r="C8" s="18">
        <v>228090</v>
      </c>
      <c r="D8" s="19"/>
      <c r="E8" s="20" t="s">
        <v>52</v>
      </c>
      <c r="F8" s="20" t="s">
        <v>53</v>
      </c>
      <c r="G8" s="21">
        <v>0.85</v>
      </c>
      <c r="H8" s="22"/>
      <c r="I8" s="18"/>
      <c r="J8" s="69"/>
      <c r="K8" s="64">
        <v>4712.43</v>
      </c>
      <c r="L8" s="18"/>
      <c r="M8" s="4"/>
      <c r="N8" s="18"/>
      <c r="O8" s="4"/>
      <c r="P8" s="70" t="s">
        <v>54</v>
      </c>
      <c r="Q8" s="4"/>
      <c r="R8" s="4"/>
      <c r="S8" s="110">
        <f>C8+D8-I8-K8-L8-N8</f>
        <v>223377.57</v>
      </c>
      <c r="T8" s="111">
        <f>C8+D8-I8-K8-L8-N8-S8</f>
        <v>0</v>
      </c>
    </row>
    <row r="9" ht="29.1" customHeight="1" spans="1:20">
      <c r="A9" s="16">
        <v>2</v>
      </c>
      <c r="B9" s="23" t="s">
        <v>56</v>
      </c>
      <c r="C9" s="24">
        <v>216210</v>
      </c>
      <c r="D9" s="25"/>
      <c r="E9" s="25" t="s">
        <v>57</v>
      </c>
      <c r="F9" s="25" t="s">
        <v>58</v>
      </c>
      <c r="G9" s="26"/>
      <c r="H9" s="27"/>
      <c r="I9" s="71"/>
      <c r="J9" s="72"/>
      <c r="K9" s="73">
        <v>11655.37</v>
      </c>
      <c r="L9" s="71">
        <v>200</v>
      </c>
      <c r="M9" s="74" t="s">
        <v>59</v>
      </c>
      <c r="N9" s="75"/>
      <c r="O9" s="74"/>
      <c r="P9" s="70" t="s">
        <v>60</v>
      </c>
      <c r="Q9" s="4"/>
      <c r="R9" s="4"/>
      <c r="S9" s="18">
        <v>376000</v>
      </c>
      <c r="T9" s="112">
        <f>C9+C10+C11+D9-I9-K9-L9-S9-S10-S11</f>
        <v>0</v>
      </c>
    </row>
    <row r="10" ht="29.1" customHeight="1" spans="1:20">
      <c r="A10" s="16"/>
      <c r="B10" s="23"/>
      <c r="C10" s="24"/>
      <c r="D10" s="28"/>
      <c r="E10" s="28"/>
      <c r="F10" s="28"/>
      <c r="G10" s="29"/>
      <c r="H10" s="30"/>
      <c r="I10" s="76"/>
      <c r="J10" s="77"/>
      <c r="K10" s="78"/>
      <c r="L10" s="76"/>
      <c r="M10" s="79"/>
      <c r="N10" s="80"/>
      <c r="O10" s="79"/>
      <c r="P10" s="70" t="s">
        <v>54</v>
      </c>
      <c r="Q10" s="4"/>
      <c r="R10" s="4"/>
      <c r="S10" s="18">
        <v>60764.63</v>
      </c>
      <c r="T10" s="78"/>
    </row>
    <row r="11" ht="29.1" customHeight="1" spans="1:20">
      <c r="A11" s="16"/>
      <c r="B11" s="23" t="s">
        <v>56</v>
      </c>
      <c r="C11" s="24">
        <v>328410</v>
      </c>
      <c r="D11" s="31"/>
      <c r="E11" s="31"/>
      <c r="F11" s="31"/>
      <c r="G11" s="32"/>
      <c r="H11" s="33"/>
      <c r="I11" s="81"/>
      <c r="J11" s="82"/>
      <c r="K11" s="83"/>
      <c r="L11" s="81"/>
      <c r="M11" s="84"/>
      <c r="N11" s="85"/>
      <c r="O11" s="84"/>
      <c r="P11" s="70" t="s">
        <v>61</v>
      </c>
      <c r="Q11" s="4"/>
      <c r="R11" s="4"/>
      <c r="S11" s="18">
        <v>96000</v>
      </c>
      <c r="T11" s="83"/>
    </row>
    <row r="12" ht="29.1" customHeight="1" spans="1:20">
      <c r="A12" s="2">
        <v>3</v>
      </c>
      <c r="B12" s="23" t="s">
        <v>70</v>
      </c>
      <c r="C12" s="24">
        <v>335340</v>
      </c>
      <c r="D12" s="19"/>
      <c r="E12" s="20" t="s">
        <v>57</v>
      </c>
      <c r="F12" s="20" t="s">
        <v>58</v>
      </c>
      <c r="G12" s="34"/>
      <c r="H12" s="22"/>
      <c r="I12" s="18"/>
      <c r="J12" s="69"/>
      <c r="K12" s="64">
        <v>7176.58</v>
      </c>
      <c r="L12" s="18">
        <v>150</v>
      </c>
      <c r="M12" s="4" t="s">
        <v>59</v>
      </c>
      <c r="N12" s="86"/>
      <c r="O12" s="87"/>
      <c r="P12" s="70" t="s">
        <v>60</v>
      </c>
      <c r="Q12" s="4"/>
      <c r="R12" s="4"/>
      <c r="S12" s="18">
        <v>240000</v>
      </c>
      <c r="T12" s="73">
        <v>0</v>
      </c>
    </row>
    <row r="13" ht="29.1" customHeight="1" spans="1:20">
      <c r="A13" s="2"/>
      <c r="B13" s="23"/>
      <c r="C13" s="24"/>
      <c r="D13" s="19"/>
      <c r="E13" s="20"/>
      <c r="F13" s="20"/>
      <c r="G13" s="34"/>
      <c r="H13" s="22"/>
      <c r="I13" s="18"/>
      <c r="J13" s="69"/>
      <c r="K13" s="64"/>
      <c r="L13" s="18"/>
      <c r="M13" s="4"/>
      <c r="N13" s="86"/>
      <c r="O13" s="87"/>
      <c r="P13" s="70" t="s">
        <v>54</v>
      </c>
      <c r="Q13" s="4"/>
      <c r="R13" s="4"/>
      <c r="S13" s="18">
        <v>88013.42</v>
      </c>
      <c r="T13" s="83"/>
    </row>
    <row r="14" ht="17.25" customHeight="1" spans="1:20">
      <c r="A14" s="35"/>
      <c r="B14" s="36" t="s">
        <v>55</v>
      </c>
      <c r="C14" s="37"/>
      <c r="D14" s="38"/>
      <c r="E14" s="39"/>
      <c r="F14" s="39"/>
      <c r="G14" s="40"/>
      <c r="H14" s="41"/>
      <c r="I14" s="88"/>
      <c r="J14" s="89"/>
      <c r="K14" s="90"/>
      <c r="L14" s="88"/>
      <c r="M14" s="91"/>
      <c r="N14" s="88"/>
      <c r="O14" s="91"/>
      <c r="P14" s="92"/>
      <c r="Q14" s="91"/>
      <c r="R14" s="91"/>
      <c r="S14" s="88"/>
      <c r="T14" s="90"/>
    </row>
    <row r="15" ht="29.1" customHeight="1" spans="1:20">
      <c r="A15" s="42">
        <v>4</v>
      </c>
      <c r="B15" s="43">
        <v>44691</v>
      </c>
      <c r="C15" s="44">
        <v>361617</v>
      </c>
      <c r="D15" s="45"/>
      <c r="E15" s="46" t="s">
        <v>57</v>
      </c>
      <c r="F15" s="46" t="s">
        <v>58</v>
      </c>
      <c r="G15" s="47"/>
      <c r="H15" s="48"/>
      <c r="I15" s="50"/>
      <c r="J15" s="93"/>
      <c r="K15" s="94">
        <v>10693.85</v>
      </c>
      <c r="L15" s="50">
        <v>200</v>
      </c>
      <c r="M15" s="95" t="s">
        <v>59</v>
      </c>
      <c r="N15" s="50"/>
      <c r="O15" s="95"/>
      <c r="P15" s="96" t="s">
        <v>60</v>
      </c>
      <c r="Q15" s="95"/>
      <c r="R15" s="95"/>
      <c r="S15" s="50">
        <v>388797.15</v>
      </c>
      <c r="T15" s="113"/>
    </row>
    <row r="16" ht="29.1" customHeight="1" spans="1:20">
      <c r="A16" s="42"/>
      <c r="B16" s="49">
        <v>44719</v>
      </c>
      <c r="C16" s="50">
        <v>138074</v>
      </c>
      <c r="D16" s="50"/>
      <c r="E16" s="46" t="s">
        <v>57</v>
      </c>
      <c r="F16" s="46" t="s">
        <v>58</v>
      </c>
      <c r="G16" s="47"/>
      <c r="H16" s="48"/>
      <c r="I16" s="50"/>
      <c r="J16" s="93"/>
      <c r="K16" s="94"/>
      <c r="L16" s="50"/>
      <c r="M16" s="95"/>
      <c r="N16" s="50"/>
      <c r="O16" s="95"/>
      <c r="P16" s="96" t="s">
        <v>72</v>
      </c>
      <c r="Q16" s="95"/>
      <c r="R16" s="95"/>
      <c r="S16" s="50">
        <v>100000</v>
      </c>
      <c r="T16" s="113"/>
    </row>
    <row r="17" ht="29.1" customHeight="1" spans="1:20">
      <c r="A17" s="2"/>
      <c r="B17" s="51"/>
      <c r="C17" s="52"/>
      <c r="D17" s="53"/>
      <c r="E17" s="54"/>
      <c r="F17" s="55"/>
      <c r="G17" s="56"/>
      <c r="H17" s="57"/>
      <c r="I17" s="18"/>
      <c r="J17" s="18"/>
      <c r="K17" s="18"/>
      <c r="L17" s="18"/>
      <c r="M17" s="4"/>
      <c r="N17" s="18"/>
      <c r="O17" s="4"/>
      <c r="P17" s="97"/>
      <c r="Q17" s="70"/>
      <c r="R17" s="70"/>
      <c r="S17" s="114"/>
      <c r="T17" s="113"/>
    </row>
    <row r="18" ht="29.1" customHeight="1" spans="1:20">
      <c r="A18" s="2"/>
      <c r="B18" s="51"/>
      <c r="C18" s="52"/>
      <c r="D18" s="53"/>
      <c r="E18" s="54"/>
      <c r="F18" s="55"/>
      <c r="G18" s="58"/>
      <c r="H18" s="57"/>
      <c r="I18" s="18"/>
      <c r="J18" s="18"/>
      <c r="K18" s="18"/>
      <c r="L18" s="18"/>
      <c r="M18" s="4"/>
      <c r="N18" s="18"/>
      <c r="O18" s="4"/>
      <c r="P18" s="97"/>
      <c r="Q18" s="70"/>
      <c r="R18" s="70"/>
      <c r="S18" s="114"/>
      <c r="T18" s="113"/>
    </row>
    <row r="19" ht="29.1" customHeight="1" spans="1:20">
      <c r="A19" s="2" t="s">
        <v>62</v>
      </c>
      <c r="B19" s="2"/>
      <c r="C19" s="3">
        <f>SUM(C8:C18)</f>
        <v>1607741</v>
      </c>
      <c r="D19" s="59">
        <f>SUM(D8:D18)</f>
        <v>0</v>
      </c>
      <c r="E19" s="18"/>
      <c r="F19" s="18"/>
      <c r="G19" s="21"/>
      <c r="H19" s="3" t="s">
        <v>63</v>
      </c>
      <c r="I19" s="18">
        <f>SUM(I8:I18)</f>
        <v>0</v>
      </c>
      <c r="J19" s="18"/>
      <c r="K19" s="18">
        <f>SUM(K8:K18)</f>
        <v>34238.23</v>
      </c>
      <c r="L19" s="18">
        <f>SUM(L8:L18)</f>
        <v>550</v>
      </c>
      <c r="M19" s="3" t="s">
        <v>63</v>
      </c>
      <c r="N19" s="18">
        <f>SUM(N8:N18)</f>
        <v>0</v>
      </c>
      <c r="O19" s="3" t="s">
        <v>63</v>
      </c>
      <c r="P19" s="3" t="s">
        <v>63</v>
      </c>
      <c r="Q19" s="3"/>
      <c r="R19" s="3"/>
      <c r="S19" s="18">
        <f>SUM(S8:S18)</f>
        <v>1572952.77</v>
      </c>
      <c r="T19" s="115">
        <f>D19+C19-S19-I19-K19-L19-N19</f>
        <v>-2.18278728425503e-11</v>
      </c>
    </row>
    <row r="20" ht="29.1" customHeight="1" spans="1:20">
      <c r="A20" s="2" t="s">
        <v>64</v>
      </c>
      <c r="B20" s="2"/>
      <c r="C20" s="2" t="s">
        <v>65</v>
      </c>
      <c r="D20" s="2"/>
      <c r="E20" s="2"/>
      <c r="F20" s="60">
        <f>S15+S16</f>
        <v>488797.15</v>
      </c>
      <c r="G20" s="61"/>
      <c r="H20" s="62" t="s">
        <v>66</v>
      </c>
      <c r="I20" s="98"/>
      <c r="J20" s="98"/>
      <c r="K20" s="98"/>
      <c r="L20" s="99"/>
      <c r="M20" s="2" t="s">
        <v>67</v>
      </c>
      <c r="N20" s="100">
        <f>F20</f>
        <v>488797.15</v>
      </c>
      <c r="O20" s="101"/>
      <c r="P20" s="101"/>
      <c r="Q20" s="101"/>
      <c r="R20" s="101"/>
      <c r="S20" s="101"/>
      <c r="T20" s="116"/>
    </row>
    <row r="21" ht="29.1" customHeight="1" spans="1:20">
      <c r="A21" s="2"/>
      <c r="B21" s="2"/>
      <c r="C21" s="2" t="s">
        <v>68</v>
      </c>
      <c r="D21" s="2"/>
      <c r="E21" s="2"/>
      <c r="F21" s="60">
        <v>0</v>
      </c>
      <c r="G21" s="61"/>
      <c r="H21" s="63"/>
      <c r="I21" s="102"/>
      <c r="J21" s="102"/>
      <c r="K21" s="102"/>
      <c r="L21" s="103"/>
      <c r="M21" s="2" t="s">
        <v>69</v>
      </c>
      <c r="N21" s="104" t="str">
        <f>SUBSTITUTE(SUBSTITUTE(TEXT(INT(N20),"[DBNum2][$-804]G/通用格式元"&amp;IF(INT(N20)=N20,"整",""))&amp;TEXT(MID(N20,FIND(".",N20&amp;".0")+1,1),"[DBNum2][$-804]G/通用格式角")&amp;TEXT(MID(N20,FIND(".",N20&amp;".0")+2,1),"[DBNum2][$-804]G/通用格式分"),"零角","零"),"零分","")</f>
        <v>肆拾捌万捌仟柒佰玖拾柒元壹角伍分</v>
      </c>
      <c r="O21" s="105"/>
      <c r="P21" s="105"/>
      <c r="Q21" s="105"/>
      <c r="R21" s="105"/>
      <c r="S21" s="105"/>
      <c r="T21" s="117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A19:B19"/>
    <mergeCell ref="C20:E20"/>
    <mergeCell ref="F20:G20"/>
    <mergeCell ref="N20:T20"/>
    <mergeCell ref="C21:E21"/>
    <mergeCell ref="F21:G21"/>
    <mergeCell ref="N21:T21"/>
    <mergeCell ref="A5:A7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N9:N11"/>
    <mergeCell ref="O9:O11"/>
    <mergeCell ref="S5:S7"/>
    <mergeCell ref="T5:T7"/>
    <mergeCell ref="T9:T11"/>
    <mergeCell ref="T12:T13"/>
    <mergeCell ref="A20:B21"/>
    <mergeCell ref="H20:L2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第一次</vt:lpstr>
      <vt:lpstr>第二次</vt:lpstr>
      <vt:lpstr>第三次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朱大金</cp:lastModifiedBy>
  <dcterms:created xsi:type="dcterms:W3CDTF">2017-01-11T04:48:00Z</dcterms:created>
  <dcterms:modified xsi:type="dcterms:W3CDTF">2022-06-07T09:09:13Z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B81044985E8B49179E503AA092E0AD57</vt:lpwstr>
  </property>
</Properties>
</file>