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<sst xmlns="http://schemas.openxmlformats.org/spreadsheetml/2006/main" count="67" uniqueCount="52">
  <si>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 xml:space="preserve"> 合作工程款支付证书</t>
  </si>
  <si>
    <t>工程名称</t>
  </si>
  <si>
    <t>和县路（凤阳东路-新安江路）交通监控系统采购及安装</t>
  </si>
  <si>
    <t>是</t>
  </si>
  <si>
    <t>营改增  项目</t>
  </si>
  <si>
    <t>档案编号</t>
  </si>
  <si>
    <t>合同金额</t>
  </si>
  <si>
    <t>签订日期</t>
  </si>
  <si>
    <t>2017.11.30</t>
  </si>
  <si>
    <t>合作单位</t>
  </si>
  <si>
    <t>孙容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</si>
  <si>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</si>
  <si>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</si>
  <si>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</si>
  <si>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</si>
  <si>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</si>
  <si>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</si>
  <si>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</si>
  <si>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</si>
  <si>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</si>
  <si>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</si>
  <si>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</si>
  <si>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</si>
  <si>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</si>
  <si>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</si>
  <si>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</si>
  <si>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</si>
  <si>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</si>
  <si>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18.8.30</t>
  </si>
  <si>
    <t>中</t>
  </si>
  <si>
    <t>18.5.25</t>
  </si>
  <si>
    <t>20.11.27</t>
  </si>
  <si>
    <t>20.8.24</t>
  </si>
  <si>
    <t>见成本表</t>
  </si>
  <si>
    <t>融畅</t>
  </si>
  <si>
    <t>王玲子</t>
  </si>
  <si>
    <t>本次</t>
  </si>
  <si>
    <t>手续费</t>
  </si>
  <si>
    <t>合计</t>
  </si>
  <si>
    <t>-</t>
  </si>
  <si>
    <t>本次支付  金额</t>
  </si>
  <si>
    <t>小写</t>
  </si>
  <si>
    <t>支付账号</t>
  </si>
  <si>
    <t>见支付申请单</t>
  </si>
  <si>
    <t>大写</t>
  </si>
  <si>
    <t>申请部门
意见</t>
  </si>
  <si>
    <t>中标通知书  合同资料齐全 竣工验收  审计报告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</si>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</sst>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#,##0.00_);[Red]\(#,##0.00\)"/>
    <numFmt numFmtId="179" formatCode="[DBNum2][$-804]General"/>
    <numFmt numFmtId="180" formatCode="0_);[Red]\(0\)"/>
    <numFmt numFmtId="181" formatCode="0.000%"/>
    <numFmt numFmtId="182" formatCode="000000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0" fontId="0" fillId="0" borderId="0"/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178" fontId="1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shrinkToFit="1"/>
    </xf>
    <xf numFmtId="0" fontId="1" fillId="0" borderId="3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shrinkToFit="1"/>
    </xf>
    <xf numFmtId="57" fontId="1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horizontal="center" vertical="center" wrapText="1"/>
    </xf>
    <xf numFmtId="14" fontId="1" fillId="0" borderId="5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right" vertical="center" wrapText="1"/>
    </xf>
    <xf numFmtId="177" fontId="1" fillId="0" borderId="5" xfId="49" applyNumberFormat="1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176" fontId="1" fillId="0" borderId="6" xfId="49" applyNumberFormat="1" applyFont="1" applyBorder="1" applyAlignment="1">
      <alignment horizontal="center" vertical="center" wrapText="1"/>
    </xf>
    <xf numFmtId="14" fontId="1" fillId="0" borderId="6" xfId="49" applyNumberFormat="1" applyFont="1" applyBorder="1" applyAlignment="1">
      <alignment horizontal="center" vertical="center" wrapText="1"/>
    </xf>
    <xf numFmtId="177" fontId="1" fillId="0" borderId="6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0" fontId="1" fillId="0" borderId="5" xfId="3" applyNumberFormat="1" applyFont="1" applyFill="1" applyBorder="1" applyAlignment="1">
      <alignment horizontal="center" vertical="center" wrapText="1"/>
    </xf>
    <xf numFmtId="10" fontId="1" fillId="0" borderId="6" xfId="3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6" fontId="1" fillId="2" borderId="6" xfId="49" applyNumberFormat="1" applyFont="1" applyFill="1" applyBorder="1" applyAlignment="1">
      <alignment horizontal="center" vertical="center" wrapText="1"/>
    </xf>
    <xf numFmtId="14" fontId="1" fillId="2" borderId="6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wrapText="1"/>
    </xf>
    <xf numFmtId="177" fontId="1" fillId="2" borderId="6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8" fontId="4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7" fontId="6" fillId="3" borderId="1" xfId="49" applyNumberFormat="1" applyFont="1" applyFill="1" applyBorder="1" applyAlignment="1">
      <alignment horizontal="right" vertical="center" wrapText="1"/>
    </xf>
    <xf numFmtId="179" fontId="1" fillId="0" borderId="1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177" fontId="1" fillId="0" borderId="1" xfId="49" applyNumberFormat="1" applyFont="1" applyBorder="1" applyAlignment="1">
      <alignment horizontal="center" vertical="center" shrinkToFit="1"/>
    </xf>
    <xf numFmtId="0" fontId="1" fillId="0" borderId="0" xfId="49" applyFont="1" applyAlignment="1">
      <alignment horizontal="center" vertical="center" shrinkToFi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180" fontId="1" fillId="0" borderId="1" xfId="49" applyNumberFormat="1" applyFont="1" applyBorder="1" applyAlignment="1">
      <alignment horizontal="center" vertical="center" wrapText="1"/>
    </xf>
    <xf numFmtId="178" fontId="3" fillId="0" borderId="1" xfId="49" applyNumberFormat="1" applyFont="1" applyBorder="1" applyAlignment="1">
      <alignment horizontal="center" vertical="center" wrapText="1"/>
    </xf>
    <xf numFmtId="177" fontId="1" fillId="3" borderId="5" xfId="49" applyNumberFormat="1" applyFont="1" applyFill="1" applyBorder="1" applyAlignment="1">
      <alignment horizontal="center" vertical="center" wrapText="1"/>
    </xf>
    <xf numFmtId="181" fontId="1" fillId="0" borderId="5" xfId="49" applyNumberFormat="1" applyFont="1" applyBorder="1" applyAlignment="1">
      <alignment horizontal="center" vertical="center" wrapText="1"/>
    </xf>
    <xf numFmtId="178" fontId="1" fillId="0" borderId="5" xfId="49" applyNumberFormat="1" applyFont="1" applyBorder="1" applyAlignment="1">
      <alignment horizontal="center" vertical="center" wrapText="1"/>
    </xf>
    <xf numFmtId="177" fontId="1" fillId="3" borderId="6" xfId="49" applyNumberFormat="1" applyFont="1" applyFill="1" applyBorder="1" applyAlignment="1">
      <alignment horizontal="center" vertical="center" wrapText="1"/>
    </xf>
    <xf numFmtId="181" fontId="1" fillId="0" borderId="6" xfId="49" applyNumberFormat="1" applyFont="1" applyBorder="1" applyAlignment="1">
      <alignment horizontal="center" vertical="center" wrapText="1"/>
    </xf>
    <xf numFmtId="178" fontId="1" fillId="0" borderId="6" xfId="49" applyNumberFormat="1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vertical="center" wrapText="1"/>
    </xf>
    <xf numFmtId="177" fontId="1" fillId="3" borderId="5" xfId="49" applyNumberFormat="1" applyFont="1" applyFill="1" applyBorder="1" applyAlignment="1">
      <alignment vertical="center" wrapText="1"/>
    </xf>
    <xf numFmtId="176" fontId="1" fillId="0" borderId="6" xfId="49" applyNumberFormat="1" applyFont="1" applyBorder="1" applyAlignment="1">
      <alignment vertical="center" wrapText="1"/>
    </xf>
    <xf numFmtId="177" fontId="1" fillId="3" borderId="1" xfId="49" applyNumberFormat="1" applyFont="1" applyFill="1" applyBorder="1" applyAlignment="1">
      <alignment vertical="center" wrapText="1"/>
    </xf>
    <xf numFmtId="181" fontId="1" fillId="2" borderId="6" xfId="49" applyNumberFormat="1" applyFont="1" applyFill="1" applyBorder="1" applyAlignment="1">
      <alignment horizontal="center" vertical="center" wrapText="1"/>
    </xf>
    <xf numFmtId="178" fontId="1" fillId="2" borderId="6" xfId="49" applyNumberFormat="1" applyFont="1" applyFill="1" applyBorder="1" applyAlignment="1">
      <alignment horizontal="center" vertical="center" wrapText="1"/>
    </xf>
    <xf numFmtId="177" fontId="1" fillId="3" borderId="1" xfId="49" applyNumberFormat="1" applyFont="1" applyFill="1" applyBorder="1" applyAlignment="1">
      <alignment horizontal="right" vertical="center" wrapText="1"/>
    </xf>
    <xf numFmtId="178" fontId="1" fillId="0" borderId="1" xfId="49" applyNumberFormat="1" applyFont="1" applyBorder="1" applyAlignment="1">
      <alignment horizontal="right" vertical="center" wrapText="1"/>
    </xf>
    <xf numFmtId="178" fontId="6" fillId="3" borderId="1" xfId="49" applyNumberFormat="1" applyFont="1" applyFill="1" applyBorder="1" applyAlignment="1">
      <alignment horizontal="right" vertical="center" wrapText="1"/>
    </xf>
    <xf numFmtId="177" fontId="6" fillId="0" borderId="0" xfId="49" applyNumberFormat="1" applyFont="1" applyAlignment="1">
      <alignment horizontal="center" vertical="center" wrapText="1"/>
    </xf>
    <xf numFmtId="182" fontId="1" fillId="0" borderId="1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13</xdr:col>
      <xdr:colOff>466321</xdr:colOff>
      <xdr:row>14</xdr:row>
      <xdr:rowOff>47571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3900" y="4411980"/>
          <a:ext cx="3228340" cy="42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tabSelected="1" workbookViewId="0">
      <selection activeCell="F15" sqref="F15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0.875" style="3" customWidth="1"/>
    <col min="5" max="5" width="6.625" style="2" customWidth="1"/>
    <col min="6" max="6" width="11" style="3" customWidth="1"/>
    <col min="7" max="7" width="10.875" style="3" customWidth="1"/>
    <col min="8" max="8" width="5.375" style="1" customWidth="1"/>
    <col min="9" max="9" width="6.75" style="3" customWidth="1"/>
    <col min="10" max="10" width="9" style="1" customWidth="1"/>
    <col min="11" max="11" width="9" style="3" customWidth="1"/>
    <col min="12" max="12" width="7.25" style="4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6.1" customHeight="1" spans="1:15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26" t="s">
        <v>3</v>
      </c>
      <c r="K2" s="6" t="s">
        <v>4</v>
      </c>
      <c r="L2" s="6" t="s">
        <v>5</v>
      </c>
      <c r="M2" s="6"/>
      <c r="N2" s="44"/>
      <c r="O2" s="45"/>
    </row>
    <row r="3" ht="26.1" customHeight="1" spans="1:15">
      <c r="A3" s="6" t="s">
        <v>6</v>
      </c>
      <c r="B3" s="6"/>
      <c r="C3" s="9">
        <v>959935.86</v>
      </c>
      <c r="D3" s="10"/>
      <c r="E3" s="10"/>
      <c r="F3" s="11"/>
      <c r="G3" s="12" t="s">
        <v>7</v>
      </c>
      <c r="H3" s="13" t="s">
        <v>8</v>
      </c>
      <c r="I3" s="46"/>
      <c r="J3" s="46"/>
      <c r="K3" s="47"/>
      <c r="L3" s="6" t="s">
        <v>9</v>
      </c>
      <c r="M3" s="6"/>
      <c r="N3" s="37" t="s">
        <v>10</v>
      </c>
      <c r="O3" s="48"/>
    </row>
    <row r="4" ht="23.25" customHeight="1" spans="1:15">
      <c r="A4" s="6" t="s">
        <v>11</v>
      </c>
      <c r="B4" s="6"/>
      <c r="C4" s="9">
        <v>680396.48</v>
      </c>
      <c r="D4" s="10"/>
      <c r="E4" s="10"/>
      <c r="F4" s="11"/>
      <c r="G4" s="12" t="s">
        <v>12</v>
      </c>
      <c r="H4" s="14"/>
      <c r="I4" s="46"/>
      <c r="J4" s="46"/>
      <c r="K4" s="47"/>
      <c r="L4" s="6" t="s">
        <v>13</v>
      </c>
      <c r="M4" s="6"/>
      <c r="N4" s="49">
        <v>8761</v>
      </c>
      <c r="O4" s="48"/>
    </row>
    <row r="5" ht="26.1" customHeight="1" spans="1:15">
      <c r="A5" s="6" t="s">
        <v>14</v>
      </c>
      <c r="B5" s="6" t="s">
        <v>15</v>
      </c>
      <c r="C5" s="6"/>
      <c r="D5" s="6"/>
      <c r="E5" s="6" t="s">
        <v>16</v>
      </c>
      <c r="F5" s="6"/>
      <c r="G5" s="15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5" t="s">
        <v>21</v>
      </c>
      <c r="O5" s="48"/>
    </row>
    <row r="6" ht="26.1" customHeight="1" spans="1:15">
      <c r="A6" s="6"/>
      <c r="B6" s="16" t="s">
        <v>22</v>
      </c>
      <c r="C6" s="6" t="s">
        <v>23</v>
      </c>
      <c r="D6" s="15" t="s">
        <v>24</v>
      </c>
      <c r="E6" s="16" t="s">
        <v>22</v>
      </c>
      <c r="F6" s="15" t="s">
        <v>24</v>
      </c>
      <c r="G6" s="15" t="s">
        <v>24</v>
      </c>
      <c r="H6" s="6" t="s">
        <v>25</v>
      </c>
      <c r="I6" s="15" t="s">
        <v>24</v>
      </c>
      <c r="J6" s="6" t="s">
        <v>26</v>
      </c>
      <c r="K6" s="15" t="s">
        <v>24</v>
      </c>
      <c r="L6" s="50" t="s">
        <v>24</v>
      </c>
      <c r="M6" s="6" t="s">
        <v>27</v>
      </c>
      <c r="N6" s="15"/>
      <c r="O6" s="48"/>
    </row>
    <row r="7" ht="30" customHeight="1" spans="1:15">
      <c r="A7" s="17">
        <v>1</v>
      </c>
      <c r="B7" s="18" t="s">
        <v>28</v>
      </c>
      <c r="C7" s="19" t="s">
        <v>29</v>
      </c>
      <c r="D7" s="20">
        <v>131820</v>
      </c>
      <c r="E7" s="18" t="s">
        <v>30</v>
      </c>
      <c r="F7" s="21">
        <v>441200.4</v>
      </c>
      <c r="G7" s="21">
        <v>453150</v>
      </c>
      <c r="H7" s="21">
        <v>0</v>
      </c>
      <c r="I7" s="51">
        <f>D7*H7</f>
        <v>0</v>
      </c>
      <c r="J7" s="52">
        <v>0.02293</v>
      </c>
      <c r="K7" s="51">
        <f>ROUNDUP(F7/1.1*J7,2)</f>
        <v>9197.03</v>
      </c>
      <c r="L7" s="53"/>
      <c r="M7" s="18"/>
      <c r="N7" s="51">
        <f>ROUNDUP(D7+D8-I7-K7-L7,2)</f>
        <v>432003.37</v>
      </c>
      <c r="O7" s="48"/>
    </row>
    <row r="8" ht="30" customHeight="1" spans="1:15">
      <c r="A8" s="22"/>
      <c r="B8" s="23"/>
      <c r="C8" s="24"/>
      <c r="D8" s="20">
        <v>309380.4</v>
      </c>
      <c r="E8" s="23"/>
      <c r="F8" s="25"/>
      <c r="G8" s="25"/>
      <c r="H8" s="25"/>
      <c r="I8" s="54"/>
      <c r="J8" s="55"/>
      <c r="K8" s="54"/>
      <c r="L8" s="56"/>
      <c r="M8" s="23"/>
      <c r="N8" s="54"/>
      <c r="O8" s="48"/>
    </row>
    <row r="9" ht="24" customHeight="1" spans="1:15">
      <c r="A9" s="26">
        <v>2</v>
      </c>
      <c r="B9" s="18" t="s">
        <v>31</v>
      </c>
      <c r="C9" s="19" t="s">
        <v>29</v>
      </c>
      <c r="D9" s="21">
        <v>218784.18</v>
      </c>
      <c r="E9" s="18" t="s">
        <v>32</v>
      </c>
      <c r="F9" s="21">
        <v>218784.18</v>
      </c>
      <c r="G9" s="21" t="s">
        <v>33</v>
      </c>
      <c r="H9" s="27">
        <v>0</v>
      </c>
      <c r="I9" s="51">
        <f>D9*H9</f>
        <v>0</v>
      </c>
      <c r="J9" s="52"/>
      <c r="K9" s="51">
        <v>4682.18</v>
      </c>
      <c r="L9" s="53">
        <v>150</v>
      </c>
      <c r="M9" s="57" t="s">
        <v>34</v>
      </c>
      <c r="N9" s="58">
        <v>200000</v>
      </c>
      <c r="O9" s="48"/>
    </row>
    <row r="10" ht="30" customHeight="1" spans="1:15">
      <c r="A10" s="26">
        <v>3</v>
      </c>
      <c r="B10" s="23"/>
      <c r="C10" s="24"/>
      <c r="D10" s="25"/>
      <c r="E10" s="23"/>
      <c r="F10" s="25"/>
      <c r="G10" s="25"/>
      <c r="H10" s="28"/>
      <c r="I10" s="54"/>
      <c r="J10" s="55"/>
      <c r="K10" s="54"/>
      <c r="L10" s="56"/>
      <c r="M10" s="59" t="s">
        <v>35</v>
      </c>
      <c r="N10" s="60">
        <f>D9-I9-K9-L9-N9</f>
        <v>13952</v>
      </c>
      <c r="O10" s="48"/>
    </row>
    <row r="11" ht="16.5" customHeight="1" spans="1:15">
      <c r="A11" s="29"/>
      <c r="B11" s="30" t="s">
        <v>36</v>
      </c>
      <c r="C11" s="31"/>
      <c r="D11" s="32"/>
      <c r="E11" s="30"/>
      <c r="F11" s="33"/>
      <c r="G11" s="33"/>
      <c r="H11" s="33"/>
      <c r="I11" s="33"/>
      <c r="J11" s="61"/>
      <c r="K11" s="33"/>
      <c r="L11" s="62"/>
      <c r="M11" s="30"/>
      <c r="N11" s="33"/>
      <c r="O11" s="48"/>
    </row>
    <row r="12" ht="30" customHeight="1" spans="1:15">
      <c r="A12" s="26">
        <v>4</v>
      </c>
      <c r="B12" s="34">
        <v>45245</v>
      </c>
      <c r="C12" s="19" t="s">
        <v>29</v>
      </c>
      <c r="D12" s="35">
        <v>14554.18</v>
      </c>
      <c r="E12" s="36">
        <v>45160</v>
      </c>
      <c r="F12" s="20">
        <v>20411.9</v>
      </c>
      <c r="G12" s="21" t="s">
        <v>33</v>
      </c>
      <c r="H12" s="37"/>
      <c r="I12" s="63"/>
      <c r="J12" s="26"/>
      <c r="K12" s="63">
        <f>160.43+436.83</f>
        <v>597.26</v>
      </c>
      <c r="L12" s="64" t="s">
        <v>19</v>
      </c>
      <c r="M12" s="37"/>
      <c r="N12" s="63">
        <v>0</v>
      </c>
      <c r="O12" s="48"/>
    </row>
    <row r="13" ht="30" customHeight="1" spans="1:15">
      <c r="A13" s="26">
        <v>5</v>
      </c>
      <c r="B13" s="34">
        <v>45245</v>
      </c>
      <c r="C13" s="24"/>
      <c r="D13" s="35">
        <v>5857.72</v>
      </c>
      <c r="E13" s="34"/>
      <c r="F13" s="20"/>
      <c r="G13" s="25"/>
      <c r="H13" s="37"/>
      <c r="I13" s="63"/>
      <c r="J13" s="26"/>
      <c r="K13" s="63">
        <v>50</v>
      </c>
      <c r="L13" s="64" t="s">
        <v>37</v>
      </c>
      <c r="M13" s="37" t="s">
        <v>35</v>
      </c>
      <c r="N13" s="63">
        <f>D12+D13-K12-K13</f>
        <v>19764.64</v>
      </c>
      <c r="O13" s="48"/>
    </row>
    <row r="14" ht="30" customHeight="1" spans="1:15">
      <c r="A14" s="26">
        <v>6</v>
      </c>
      <c r="B14" s="34"/>
      <c r="C14" s="38"/>
      <c r="D14" s="20"/>
      <c r="E14" s="34"/>
      <c r="F14" s="20"/>
      <c r="G14" s="20"/>
      <c r="H14" s="37"/>
      <c r="I14" s="63"/>
      <c r="J14" s="26"/>
      <c r="K14" s="63"/>
      <c r="L14" s="64"/>
      <c r="M14" s="37"/>
      <c r="N14" s="63"/>
      <c r="O14" s="48"/>
    </row>
    <row r="15" ht="30" customHeight="1" spans="1:15">
      <c r="A15" s="26">
        <v>7</v>
      </c>
      <c r="B15" s="34"/>
      <c r="C15" s="38"/>
      <c r="D15" s="20"/>
      <c r="E15" s="34"/>
      <c r="F15" s="20"/>
      <c r="G15" s="20"/>
      <c r="H15" s="37"/>
      <c r="I15" s="63"/>
      <c r="J15" s="26"/>
      <c r="K15" s="63"/>
      <c r="L15" s="64"/>
      <c r="M15" s="37"/>
      <c r="N15" s="63"/>
      <c r="O15" s="48"/>
    </row>
    <row r="16" ht="30" customHeight="1" spans="1:15">
      <c r="A16" s="26">
        <v>8</v>
      </c>
      <c r="B16" s="34"/>
      <c r="C16" s="38"/>
      <c r="D16" s="20"/>
      <c r="E16" s="34"/>
      <c r="F16" s="20"/>
      <c r="G16" s="20"/>
      <c r="H16" s="37"/>
      <c r="I16" s="63"/>
      <c r="J16" s="26"/>
      <c r="K16" s="63"/>
      <c r="L16" s="64"/>
      <c r="M16" s="37"/>
      <c r="N16" s="63"/>
      <c r="O16" s="48"/>
    </row>
    <row r="17" ht="30" customHeight="1" spans="1:15">
      <c r="A17" s="26">
        <v>9</v>
      </c>
      <c r="B17" s="34"/>
      <c r="C17" s="38"/>
      <c r="D17" s="20"/>
      <c r="E17" s="34"/>
      <c r="F17" s="20"/>
      <c r="G17" s="20"/>
      <c r="H17" s="37"/>
      <c r="I17" s="63"/>
      <c r="J17" s="26"/>
      <c r="K17" s="63"/>
      <c r="L17" s="64"/>
      <c r="M17" s="37"/>
      <c r="N17" s="63"/>
      <c r="O17" s="48"/>
    </row>
    <row r="18" ht="26.1" customHeight="1" spans="1:15">
      <c r="A18" s="6" t="s">
        <v>38</v>
      </c>
      <c r="B18" s="6"/>
      <c r="C18" s="39" t="s">
        <v>39</v>
      </c>
      <c r="D18" s="40">
        <f>SUM(D7:D17)</f>
        <v>680396.48</v>
      </c>
      <c r="E18" s="39" t="s">
        <v>39</v>
      </c>
      <c r="F18" s="40">
        <f>SUM(F7:F17)</f>
        <v>680396.48</v>
      </c>
      <c r="G18" s="40">
        <f>SUM(G7:G17)</f>
        <v>453150</v>
      </c>
      <c r="H18" s="39" t="s">
        <v>39</v>
      </c>
      <c r="I18" s="40">
        <f>SUM(I7:I17)</f>
        <v>0</v>
      </c>
      <c r="J18" s="39" t="s">
        <v>39</v>
      </c>
      <c r="K18" s="40">
        <f>SUM(K7:K17)</f>
        <v>14526.47</v>
      </c>
      <c r="L18" s="65">
        <f>SUM(L7:L17)</f>
        <v>150</v>
      </c>
      <c r="M18" s="39" t="s">
        <v>39</v>
      </c>
      <c r="N18" s="40">
        <f>SUM(N7:N17)</f>
        <v>665720.01</v>
      </c>
      <c r="O18" s="66"/>
    </row>
    <row r="19" ht="26.1" customHeight="1" spans="1:15">
      <c r="A19" s="6" t="s">
        <v>40</v>
      </c>
      <c r="B19" s="6"/>
      <c r="C19" s="6" t="s">
        <v>41</v>
      </c>
      <c r="D19" s="37">
        <f>N13</f>
        <v>19764.64</v>
      </c>
      <c r="E19" s="37"/>
      <c r="F19" s="37"/>
      <c r="G19" s="37"/>
      <c r="H19" s="15" t="s">
        <v>42</v>
      </c>
      <c r="I19" s="15"/>
      <c r="J19" s="67" t="s">
        <v>43</v>
      </c>
      <c r="K19" s="67"/>
      <c r="L19" s="67"/>
      <c r="M19" s="67"/>
      <c r="N19" s="67"/>
      <c r="O19" s="48"/>
    </row>
    <row r="20" ht="26.1" customHeight="1" spans="1:15">
      <c r="A20" s="6"/>
      <c r="B20" s="6"/>
      <c r="C20" s="6" t="s">
        <v>44</v>
      </c>
      <c r="D20" s="41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壹万玖仟柒佰陆拾肆元陆角肆分</v>
      </c>
      <c r="E20" s="41"/>
      <c r="F20" s="41"/>
      <c r="G20" s="41"/>
      <c r="H20" s="15"/>
      <c r="I20" s="15"/>
      <c r="J20" s="26"/>
      <c r="K20" s="26"/>
      <c r="L20" s="26"/>
      <c r="M20" s="26"/>
      <c r="N20" s="26"/>
      <c r="O20" s="48"/>
    </row>
    <row r="21" ht="39.95" customHeight="1" spans="1:15">
      <c r="A21" s="6" t="s">
        <v>45</v>
      </c>
      <c r="B21" s="6"/>
      <c r="C21" s="42" t="s">
        <v>46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68"/>
      <c r="O21" s="48"/>
    </row>
    <row r="22" ht="39.95" customHeight="1" spans="1:15">
      <c r="A22" s="6" t="s">
        <v>47</v>
      </c>
      <c r="B22" s="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8"/>
    </row>
    <row r="23" ht="39.95" customHeight="1" spans="1:15">
      <c r="A23" s="6" t="s">
        <v>48</v>
      </c>
      <c r="B23" s="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8"/>
    </row>
    <row r="24" ht="39.95" customHeight="1" spans="1:15">
      <c r="A24" s="6" t="s">
        <v>49</v>
      </c>
      <c r="B24" s="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8"/>
    </row>
    <row r="25" ht="39.95" customHeight="1" spans="1:15">
      <c r="A25" s="6" t="s">
        <v>50</v>
      </c>
      <c r="B25" s="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8"/>
    </row>
    <row r="26" ht="39.95" customHeight="1" spans="1:15">
      <c r="A26" s="6" t="s">
        <v>51</v>
      </c>
      <c r="B26" s="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8"/>
    </row>
  </sheetData>
  <mergeCells count="64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8:B18"/>
    <mergeCell ref="D19:G19"/>
    <mergeCell ref="J19:N19"/>
    <mergeCell ref="D20:G20"/>
    <mergeCell ref="J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26:B26"/>
    <mergeCell ref="C26:N26"/>
    <mergeCell ref="A5:A6"/>
    <mergeCell ref="A7:A8"/>
    <mergeCell ref="B7:B8"/>
    <mergeCell ref="B9:B10"/>
    <mergeCell ref="C7:C8"/>
    <mergeCell ref="C9:C10"/>
    <mergeCell ref="C12:C13"/>
    <mergeCell ref="D9:D10"/>
    <mergeCell ref="E7:E8"/>
    <mergeCell ref="E9:E10"/>
    <mergeCell ref="F7:F8"/>
    <mergeCell ref="F9:F10"/>
    <mergeCell ref="G7:G8"/>
    <mergeCell ref="G9:G10"/>
    <mergeCell ref="G12:G13"/>
    <mergeCell ref="H7:H8"/>
    <mergeCell ref="H9:H10"/>
    <mergeCell ref="I7:I8"/>
    <mergeCell ref="I9:I10"/>
    <mergeCell ref="J7:J8"/>
    <mergeCell ref="J9:J10"/>
    <mergeCell ref="K7:K8"/>
    <mergeCell ref="K9:K10"/>
    <mergeCell ref="L7:L8"/>
    <mergeCell ref="L9:L10"/>
    <mergeCell ref="M7:M8"/>
    <mergeCell ref="N5:N6"/>
    <mergeCell ref="N7:N8"/>
    <mergeCell ref="H19:I20"/>
    <mergeCell ref="A19:B20"/>
  </mergeCells>
  <pageMargins left="0.196850393700787" right="0.196850393700787" top="0.748031496062992" bottom="0.551181102362205" header="0.31496062992126" footer="0.31496062992126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2016-06-04T08:00:00Z</dcterms:created>
  <cp:lastPrinted>2018-09-03T04:56:00Z</cp:lastPrinted>
  <dcterms:modified xsi:type="dcterms:W3CDTF">2024-02-04T07:42:30Z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88E50D1A75F542A09FDDE56B1D5B8EB3_12</vt:lpwstr>
  </property>
  <property fmtid="{D5CDD505-2E9C-101B-9397-08002B2CF9AE}" pid="3" name="KSOProductBuildVer">
    <vt:lpwstr>2052-12.1.0.16250</vt:lpwstr>
  </property>
</Properties>
</file>