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1" sheetId="1" r:id="rId1"/>
    <sheet name="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<sst xmlns="http://schemas.openxmlformats.org/spreadsheetml/2006/main" count="170" uniqueCount="73">
  <si>
    <t xml:space="preserve">工程款支付证书 </t>
  </si>
  <si>
    <t>本次</t>
  </si>
  <si>
    <t>工程名称</t>
  </si>
  <si>
    <t>新宁县2017年贫困村道路第一批安山乡车头村建设项目</t>
  </si>
  <si>
    <t>ERP编号</t>
  </si>
  <si>
    <t>档案编号</t>
  </si>
  <si>
    <t>CD2017-109</t>
  </si>
  <si>
    <t>2017.11.6</t>
  </si>
  <si>
    <t>江  山</t>
  </si>
  <si>
    <t>2个月</t>
  </si>
  <si>
    <t>邵阳市
新宁县安山乡</t>
  </si>
  <si>
    <t>湖南公司甘晟轩13875837583</t>
  </si>
  <si>
    <t>李小文17773990789</t>
  </si>
  <si>
    <t>中标</t>
  </si>
  <si>
    <t>合同金额</t>
  </si>
  <si>
    <t>中标  日期</t>
  </si>
  <si>
    <t>已    供       工程资料</t>
  </si>
  <si>
    <t>中标通知书、内部承包合同、施工合同原件</t>
  </si>
  <si>
    <t>庐江</t>
  </si>
  <si>
    <t>责任  单位</t>
  </si>
  <si>
    <t>湖南甘晟轩13875837583</t>
  </si>
  <si>
    <t>决算金额</t>
  </si>
  <si>
    <t>竣工  日期</t>
  </si>
  <si>
    <t xml:space="preserve">合肥 </t>
  </si>
  <si>
    <t>责任人</t>
  </si>
  <si>
    <t>2017.4.25办理外经证费用504</t>
  </si>
  <si>
    <t>序号</t>
  </si>
  <si>
    <t>工程款到账</t>
  </si>
  <si>
    <t>开票情况</t>
  </si>
  <si>
    <t>管理费</t>
  </si>
  <si>
    <t>代缴税金</t>
  </si>
  <si>
    <t>其他扣款</t>
  </si>
  <si>
    <t>预留款</t>
  </si>
  <si>
    <t>实际支付</t>
  </si>
  <si>
    <t>日期</t>
  </si>
  <si>
    <t>账户</t>
  </si>
  <si>
    <t>金额</t>
  </si>
  <si>
    <t>比例</t>
  </si>
  <si>
    <t>备注</t>
  </si>
  <si>
    <t>户名</t>
  </si>
  <si>
    <t>中</t>
  </si>
  <si>
    <t>一次性全扣</t>
  </si>
  <si>
    <t>2018.1.26办理涉税事项报告表费用500</t>
  </si>
  <si>
    <t>1%预留损失准备金</t>
  </si>
  <si>
    <t>12材料</t>
  </si>
  <si>
    <t>合计</t>
  </si>
  <si>
    <t>-</t>
  </si>
  <si>
    <t>本次结算   支付明细</t>
  </si>
  <si>
    <t>应支付金额</t>
  </si>
  <si>
    <t>实际支付金额</t>
  </si>
  <si>
    <t>小写</t>
  </si>
  <si>
    <t>已支付金额</t>
  </si>
  <si>
    <t>大写</t>
  </si>
  <si>
    <t>申请部门
意见</t>
  </si>
  <si>
    <t>项目管理
意见</t>
  </si>
  <si>
    <t>何总、朱总已同意支付（附表背面截图）。</t>
  </si>
  <si>
    <t>财务初审
意见</t>
  </si>
  <si>
    <t>财务审核
意见</t>
  </si>
  <si>
    <t>质安初审
意见</t>
  </si>
  <si>
    <t>质安稽查
意见</t>
  </si>
  <si>
    <t>总经理审批</t>
  </si>
  <si>
    <t>董事长审批</t>
  </si>
  <si>
    <t>中标书、施工合同、审计报告、项目投资协议、不领章承诺书、检测合格证书、无项目章、终结算承诺书</t>
  </si>
  <si>
    <t>无税金</t>
  </si>
  <si>
    <t>2020.9.1办理涉税事项报告表费用500</t>
  </si>
  <si>
    <t>退损失准备金</t>
  </si>
  <si>
    <t>财务手续费</t>
  </si>
  <si>
    <t>冠县汇赢交通设施有限公司</t>
  </si>
  <si>
    <t>新宁县世运建筑劳务有限公司</t>
  </si>
  <si>
    <t>新宁县诚信建筑劳务有限公司</t>
  </si>
  <si>
    <t>新宁县飞虎采石场</t>
  </si>
  <si>
    <t>邵阳瑞杰工程机械租赁有限公司</t>
  </si>
  <si>
    <t>付李小文差旅费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</si>
</sst>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;@"/>
    <numFmt numFmtId="177" formatCode="#,##0.00_ "/>
    <numFmt numFmtId="178" formatCode="yyyy/m/d;@"/>
    <numFmt numFmtId="179" formatCode="m/d;@"/>
    <numFmt numFmtId="180" formatCode="0.0%"/>
    <numFmt numFmtId="181" formatCode="0_ "/>
    <numFmt numFmtId="182" formatCode="0.00_ "/>
  </numFmts>
  <fonts count="42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rgb="FFFF0000"/>
      <name val="宋体"/>
      <charset val="134"/>
    </font>
    <font>
      <sz val="10"/>
      <color rgb="FFFF0000"/>
      <name val="宋体"/>
      <charset val="134"/>
    </font>
    <font>
      <b/>
      <sz val="14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0"/>
      <color theme="1" tint="0.25"/>
      <name val="宋体"/>
      <charset val="134"/>
    </font>
    <font>
      <sz val="9"/>
      <name val="Arial"/>
      <charset val="134"/>
    </font>
    <font>
      <b/>
      <sz val="12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b/>
      <sz val="9"/>
      <color rgb="FF7030A0"/>
      <name val="宋体"/>
      <charset val="134"/>
    </font>
    <font>
      <b/>
      <sz val="10"/>
      <color rgb="FFFF0000"/>
      <name val="宋体"/>
      <charset val="134"/>
    </font>
    <font>
      <b/>
      <sz val="12"/>
      <color rgb="FFFF0000"/>
      <name val="宋体"/>
      <charset val="134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sz val="10"/>
      <color rgb="FF00B050"/>
      <name val="宋体"/>
      <charset val="134"/>
      <scheme val="minor"/>
    </font>
    <font>
      <b/>
      <sz val="10"/>
      <color rgb="FF7030A0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3" applyNumberFormat="0" applyAlignment="0" applyProtection="0">
      <alignment vertical="center"/>
    </xf>
    <xf numFmtId="0" fontId="31" fillId="6" borderId="14" applyNumberFormat="0" applyAlignment="0" applyProtection="0">
      <alignment vertical="center"/>
    </xf>
    <xf numFmtId="0" fontId="32" fillId="6" borderId="13" applyNumberFormat="0" applyAlignment="0" applyProtection="0">
      <alignment vertical="center"/>
    </xf>
    <xf numFmtId="0" fontId="33" fillId="7" borderId="15" applyNumberFormat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0" borderId="0">
      <alignment vertical="center"/>
    </xf>
  </cellStyleXfs>
  <cellXfs count="117">
    <xf numFmtId="0" fontId="0" fillId="0" borderId="0" xfId="0">
      <alignment vertical="center"/>
    </xf>
    <xf numFmtId="0" fontId="1" fillId="0" borderId="0" xfId="51" applyFont="1" applyFill="1" applyBorder="1" applyAlignment="1">
      <alignment horizontal="center" vertical="center"/>
    </xf>
    <xf numFmtId="0" fontId="2" fillId="0" borderId="0" xfId="51" applyFont="1" applyFill="1" applyBorder="1" applyAlignment="1">
      <alignment horizontal="center" vertical="center"/>
    </xf>
    <xf numFmtId="0" fontId="3" fillId="0" borderId="0" xfId="51" applyFont="1" applyFill="1" applyBorder="1" applyAlignment="1">
      <alignment horizontal="center" vertical="center"/>
    </xf>
    <xf numFmtId="176" fontId="1" fillId="0" borderId="0" xfId="51" applyNumberFormat="1" applyFont="1" applyFill="1" applyBorder="1" applyAlignment="1">
      <alignment horizontal="center" vertical="center"/>
    </xf>
    <xf numFmtId="177" fontId="1" fillId="0" borderId="0" xfId="51" applyNumberFormat="1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0" fontId="5" fillId="0" borderId="2" xfId="51" applyFont="1" applyFill="1" applyBorder="1" applyAlignment="1">
      <alignment horizontal="center" vertical="center" wrapText="1"/>
    </xf>
    <xf numFmtId="0" fontId="6" fillId="0" borderId="2" xfId="51" applyFont="1" applyFill="1" applyBorder="1" applyAlignment="1">
      <alignment horizontal="center" vertical="center" shrinkToFit="1"/>
    </xf>
    <xf numFmtId="177" fontId="5" fillId="0" borderId="2" xfId="51" applyNumberFormat="1" applyFont="1" applyFill="1" applyBorder="1" applyAlignment="1">
      <alignment horizontal="center" vertical="center" wrapText="1"/>
    </xf>
    <xf numFmtId="178" fontId="1" fillId="0" borderId="2" xfId="51" applyNumberFormat="1" applyFont="1" applyFill="1" applyBorder="1" applyAlignment="1">
      <alignment horizontal="center" vertical="center" wrapText="1"/>
    </xf>
    <xf numFmtId="0" fontId="5" fillId="2" borderId="3" xfId="51" applyFont="1" applyFill="1" applyBorder="1" applyAlignment="1">
      <alignment horizontal="center" vertical="center" wrapText="1"/>
    </xf>
    <xf numFmtId="177" fontId="1" fillId="0" borderId="2" xfId="51" applyNumberFormat="1" applyFont="1" applyFill="1" applyBorder="1" applyAlignment="1">
      <alignment horizontal="right" vertical="center" wrapText="1"/>
    </xf>
    <xf numFmtId="0" fontId="5" fillId="2" borderId="4" xfId="51" applyFont="1" applyFill="1" applyBorder="1" applyAlignment="1">
      <alignment horizontal="center" vertical="center" wrapText="1"/>
    </xf>
    <xf numFmtId="176" fontId="5" fillId="0" borderId="2" xfId="51" applyNumberFormat="1" applyFont="1" applyFill="1" applyBorder="1" applyAlignment="1">
      <alignment horizontal="center" vertical="center" wrapText="1"/>
    </xf>
    <xf numFmtId="0" fontId="1" fillId="2" borderId="2" xfId="51" applyFont="1" applyFill="1" applyBorder="1" applyAlignment="1">
      <alignment horizontal="center" vertical="center" wrapText="1"/>
    </xf>
    <xf numFmtId="176" fontId="1" fillId="2" borderId="2" xfId="51" applyNumberFormat="1" applyFont="1" applyFill="1" applyBorder="1" applyAlignment="1">
      <alignment horizontal="center" vertical="center" shrinkToFit="1"/>
    </xf>
    <xf numFmtId="14" fontId="1" fillId="2" borderId="2" xfId="51" applyNumberFormat="1" applyFont="1" applyFill="1" applyBorder="1" applyAlignment="1">
      <alignment horizontal="center" vertical="center" wrapText="1"/>
    </xf>
    <xf numFmtId="177" fontId="1" fillId="2" borderId="2" xfId="51" applyNumberFormat="1" applyFont="1" applyFill="1" applyBorder="1" applyAlignment="1">
      <alignment horizontal="right" vertical="center" shrinkToFit="1"/>
    </xf>
    <xf numFmtId="179" fontId="1" fillId="2" borderId="2" xfId="51" applyNumberFormat="1" applyFont="1" applyFill="1" applyBorder="1" applyAlignment="1">
      <alignment horizontal="center" vertical="center" wrapText="1"/>
    </xf>
    <xf numFmtId="180" fontId="1" fillId="0" borderId="2" xfId="50" applyNumberFormat="1" applyFont="1" applyFill="1" applyBorder="1" applyAlignment="1">
      <alignment horizontal="center" vertical="center" wrapText="1"/>
    </xf>
    <xf numFmtId="177" fontId="1" fillId="3" borderId="2" xfId="51" applyNumberFormat="1" applyFont="1" applyFill="1" applyBorder="1" applyAlignment="1">
      <alignment horizontal="right" vertical="center" shrinkToFit="1"/>
    </xf>
    <xf numFmtId="0" fontId="2" fillId="2" borderId="2" xfId="51" applyFont="1" applyFill="1" applyBorder="1" applyAlignment="1">
      <alignment horizontal="center" vertical="center" wrapText="1"/>
    </xf>
    <xf numFmtId="176" fontId="2" fillId="2" borderId="2" xfId="51" applyNumberFormat="1" applyFont="1" applyFill="1" applyBorder="1" applyAlignment="1">
      <alignment vertical="center" shrinkToFit="1"/>
    </xf>
    <xf numFmtId="14" fontId="2" fillId="2" borderId="2" xfId="51" applyNumberFormat="1" applyFont="1" applyFill="1" applyBorder="1" applyAlignment="1">
      <alignment horizontal="center" vertical="center" wrapText="1"/>
    </xf>
    <xf numFmtId="177" fontId="2" fillId="2" borderId="2" xfId="51" applyNumberFormat="1" applyFont="1" applyFill="1" applyBorder="1" applyAlignment="1">
      <alignment vertical="center" shrinkToFit="1"/>
    </xf>
    <xf numFmtId="179" fontId="2" fillId="2" borderId="2" xfId="51" applyNumberFormat="1" applyFont="1" applyFill="1" applyBorder="1" applyAlignment="1">
      <alignment horizontal="center" vertical="center" wrapText="1"/>
    </xf>
    <xf numFmtId="9" fontId="2" fillId="0" borderId="2" xfId="50" applyFont="1" applyFill="1" applyBorder="1" applyAlignment="1">
      <alignment horizontal="center" vertical="center" wrapText="1"/>
    </xf>
    <xf numFmtId="177" fontId="2" fillId="3" borderId="2" xfId="51" applyNumberFormat="1" applyFont="1" applyFill="1" applyBorder="1" applyAlignment="1">
      <alignment horizontal="right" vertical="center" shrinkToFit="1"/>
    </xf>
    <xf numFmtId="0" fontId="3" fillId="2" borderId="5" xfId="51" applyFont="1" applyFill="1" applyBorder="1" applyAlignment="1">
      <alignment horizontal="center" vertical="center" wrapText="1"/>
    </xf>
    <xf numFmtId="176" fontId="3" fillId="2" borderId="5" xfId="51" applyNumberFormat="1" applyFont="1" applyFill="1" applyBorder="1" applyAlignment="1">
      <alignment horizontal="center" vertical="center" shrinkToFit="1"/>
    </xf>
    <xf numFmtId="14" fontId="3" fillId="2" borderId="5" xfId="51" applyNumberFormat="1" applyFont="1" applyFill="1" applyBorder="1" applyAlignment="1">
      <alignment horizontal="center" vertical="center" wrapText="1"/>
    </xf>
    <xf numFmtId="177" fontId="3" fillId="2" borderId="2" xfId="51" applyNumberFormat="1" applyFont="1" applyFill="1" applyBorder="1" applyAlignment="1">
      <alignment vertical="center" shrinkToFit="1"/>
    </xf>
    <xf numFmtId="179" fontId="3" fillId="2" borderId="2" xfId="51" applyNumberFormat="1" applyFont="1" applyFill="1" applyBorder="1" applyAlignment="1">
      <alignment horizontal="center" vertical="center" wrapText="1"/>
    </xf>
    <xf numFmtId="9" fontId="3" fillId="0" borderId="2" xfId="50" applyFont="1" applyFill="1" applyBorder="1" applyAlignment="1">
      <alignment horizontal="center" vertical="center" wrapText="1"/>
    </xf>
    <xf numFmtId="177" fontId="3" fillId="3" borderId="2" xfId="51" applyNumberFormat="1" applyFont="1" applyFill="1" applyBorder="1" applyAlignment="1">
      <alignment horizontal="right" vertical="center" shrinkToFit="1"/>
    </xf>
    <xf numFmtId="0" fontId="3" fillId="2" borderId="6" xfId="51" applyFont="1" applyFill="1" applyBorder="1" applyAlignment="1">
      <alignment horizontal="center" vertical="center" wrapText="1"/>
    </xf>
    <xf numFmtId="176" fontId="3" fillId="2" borderId="6" xfId="51" applyNumberFormat="1" applyFont="1" applyFill="1" applyBorder="1" applyAlignment="1">
      <alignment horizontal="center" vertical="center" shrinkToFit="1"/>
    </xf>
    <xf numFmtId="14" fontId="3" fillId="2" borderId="6" xfId="51" applyNumberFormat="1" applyFont="1" applyFill="1" applyBorder="1" applyAlignment="1">
      <alignment horizontal="center" vertical="center" wrapText="1"/>
    </xf>
    <xf numFmtId="177" fontId="7" fillId="3" borderId="2" xfId="51" applyNumberFormat="1" applyFont="1" applyFill="1" applyBorder="1" applyAlignment="1">
      <alignment horizontal="right" vertical="center" shrinkToFit="1"/>
    </xf>
    <xf numFmtId="0" fontId="3" fillId="2" borderId="7" xfId="51" applyFont="1" applyFill="1" applyBorder="1" applyAlignment="1">
      <alignment horizontal="center" vertical="center" wrapText="1"/>
    </xf>
    <xf numFmtId="176" fontId="3" fillId="2" borderId="7" xfId="51" applyNumberFormat="1" applyFont="1" applyFill="1" applyBorder="1" applyAlignment="1">
      <alignment horizontal="center" vertical="center" shrinkToFit="1"/>
    </xf>
    <xf numFmtId="14" fontId="3" fillId="2" borderId="7" xfId="51" applyNumberFormat="1" applyFont="1" applyFill="1" applyBorder="1" applyAlignment="1">
      <alignment horizontal="center" vertical="center" wrapText="1"/>
    </xf>
    <xf numFmtId="177" fontId="1" fillId="2" borderId="2" xfId="51" applyNumberFormat="1" applyFont="1" applyFill="1" applyBorder="1" applyAlignment="1">
      <alignment vertical="center" shrinkToFit="1"/>
    </xf>
    <xf numFmtId="9" fontId="1" fillId="0" borderId="2" xfId="50" applyFont="1" applyFill="1" applyBorder="1" applyAlignment="1">
      <alignment horizontal="center" vertical="center" wrapText="1"/>
    </xf>
    <xf numFmtId="176" fontId="1" fillId="2" borderId="2" xfId="51" applyNumberFormat="1" applyFont="1" applyFill="1" applyBorder="1" applyAlignment="1">
      <alignment vertical="center" shrinkToFit="1"/>
    </xf>
    <xf numFmtId="0" fontId="1" fillId="3" borderId="2" xfId="51" applyFont="1" applyFill="1" applyBorder="1" applyAlignment="1">
      <alignment horizontal="center" vertical="center" shrinkToFit="1"/>
    </xf>
    <xf numFmtId="177" fontId="8" fillId="3" borderId="2" xfId="51" applyNumberFormat="1" applyFont="1" applyFill="1" applyBorder="1" applyAlignment="1">
      <alignment horizontal="right" vertical="center" shrinkToFit="1"/>
    </xf>
    <xf numFmtId="177" fontId="9" fillId="3" borderId="2" xfId="51" applyNumberFormat="1" applyFont="1" applyFill="1" applyBorder="1" applyAlignment="1">
      <alignment horizontal="center" vertical="center" shrinkToFit="1"/>
    </xf>
    <xf numFmtId="177" fontId="9" fillId="0" borderId="2" xfId="51" applyNumberFormat="1" applyFont="1" applyFill="1" applyBorder="1" applyAlignment="1">
      <alignment horizontal="center" vertical="center" shrinkToFit="1"/>
    </xf>
    <xf numFmtId="0" fontId="1" fillId="0" borderId="2" xfId="51" applyFont="1" applyFill="1" applyBorder="1" applyAlignment="1">
      <alignment horizontal="center" vertical="center" wrapText="1"/>
    </xf>
    <xf numFmtId="0" fontId="1" fillId="0" borderId="2" xfId="51" applyFont="1" applyFill="1" applyBorder="1" applyAlignment="1">
      <alignment horizontal="center" vertical="top" wrapText="1"/>
    </xf>
    <xf numFmtId="0" fontId="5" fillId="0" borderId="2" xfId="51" applyFont="1" applyFill="1" applyBorder="1" applyAlignment="1">
      <alignment horizontal="center" vertical="center"/>
    </xf>
    <xf numFmtId="181" fontId="5" fillId="0" borderId="2" xfId="1" applyNumberFormat="1" applyFont="1" applyFill="1" applyBorder="1" applyAlignment="1">
      <alignment horizontal="center" vertical="center"/>
    </xf>
    <xf numFmtId="177" fontId="5" fillId="0" borderId="2" xfId="51" applyNumberFormat="1" applyFont="1" applyFill="1" applyBorder="1" applyAlignment="1">
      <alignment horizontal="center" vertical="center" shrinkToFit="1"/>
    </xf>
    <xf numFmtId="0" fontId="1" fillId="0" borderId="8" xfId="51" applyFont="1" applyFill="1" applyBorder="1" applyAlignment="1">
      <alignment horizontal="left" vertical="center" wrapText="1"/>
    </xf>
    <xf numFmtId="0" fontId="1" fillId="0" borderId="9" xfId="51" applyFont="1" applyFill="1" applyBorder="1" applyAlignment="1">
      <alignment horizontal="left" vertical="center" wrapText="1"/>
    </xf>
    <xf numFmtId="0" fontId="10" fillId="2" borderId="2" xfId="51" applyFont="1" applyFill="1" applyBorder="1" applyAlignment="1">
      <alignment horizontal="center" vertical="center" wrapText="1"/>
    </xf>
    <xf numFmtId="0" fontId="11" fillId="0" borderId="2" xfId="51" applyFont="1" applyFill="1" applyBorder="1" applyAlignment="1">
      <alignment horizontal="center" vertical="center" wrapText="1"/>
    </xf>
    <xf numFmtId="0" fontId="1" fillId="0" borderId="4" xfId="51" applyFont="1" applyFill="1" applyBorder="1" applyAlignment="1">
      <alignment horizontal="left" vertical="center" wrapText="1"/>
    </xf>
    <xf numFmtId="0" fontId="1" fillId="0" borderId="1" xfId="51" applyFont="1" applyFill="1" applyBorder="1" applyAlignment="1">
      <alignment horizontal="left" vertical="center" wrapText="1"/>
    </xf>
    <xf numFmtId="177" fontId="11" fillId="0" borderId="2" xfId="51" applyNumberFormat="1" applyFont="1" applyFill="1" applyBorder="1" applyAlignment="1">
      <alignment horizontal="center" vertical="center" wrapText="1"/>
    </xf>
    <xf numFmtId="177" fontId="1" fillId="0" borderId="2" xfId="51" applyNumberFormat="1" applyFont="1" applyFill="1" applyBorder="1" applyAlignment="1">
      <alignment horizontal="right" vertical="center" shrinkToFit="1"/>
    </xf>
    <xf numFmtId="177" fontId="1" fillId="0" borderId="2" xfId="51" applyNumberFormat="1" applyFont="1" applyFill="1" applyBorder="1" applyAlignment="1">
      <alignment horizontal="left" vertical="center" wrapText="1"/>
    </xf>
    <xf numFmtId="177" fontId="5" fillId="0" borderId="2" xfId="51" applyNumberFormat="1" applyFont="1" applyFill="1" applyBorder="1" applyAlignment="1">
      <alignment vertical="center" shrinkToFit="1"/>
    </xf>
    <xf numFmtId="177" fontId="5" fillId="0" borderId="2" xfId="51" applyNumberFormat="1" applyFont="1" applyFill="1" applyBorder="1" applyAlignment="1">
      <alignment vertical="center" wrapText="1"/>
    </xf>
    <xf numFmtId="177" fontId="1" fillId="2" borderId="2" xfId="51" applyNumberFormat="1" applyFont="1" applyFill="1" applyBorder="1" applyAlignment="1">
      <alignment horizontal="center" vertical="center" wrapText="1"/>
    </xf>
    <xf numFmtId="177" fontId="2" fillId="0" borderId="2" xfId="51" applyNumberFormat="1" applyFont="1" applyFill="1" applyBorder="1" applyAlignment="1">
      <alignment horizontal="right" vertical="center" shrinkToFit="1"/>
    </xf>
    <xf numFmtId="177" fontId="2" fillId="0" borderId="2" xfId="51" applyNumberFormat="1" applyFont="1" applyFill="1" applyBorder="1" applyAlignment="1">
      <alignment horizontal="center" vertical="center" wrapText="1"/>
    </xf>
    <xf numFmtId="177" fontId="12" fillId="0" borderId="2" xfId="51" applyNumberFormat="1" applyFont="1" applyFill="1" applyBorder="1" applyAlignment="1">
      <alignment horizontal="center" vertical="center" wrapText="1"/>
    </xf>
    <xf numFmtId="177" fontId="10" fillId="0" borderId="2" xfId="51" applyNumberFormat="1" applyFont="1" applyFill="1" applyBorder="1" applyAlignment="1">
      <alignment horizontal="right" vertical="center" shrinkToFit="1"/>
    </xf>
    <xf numFmtId="177" fontId="3" fillId="0" borderId="2" xfId="51" applyNumberFormat="1" applyFont="1" applyFill="1" applyBorder="1" applyAlignment="1">
      <alignment horizontal="right" vertical="center" shrinkToFit="1"/>
    </xf>
    <xf numFmtId="177" fontId="13" fillId="0" borderId="2" xfId="51" applyNumberFormat="1" applyFont="1" applyFill="1" applyBorder="1" applyAlignment="1">
      <alignment horizontal="center" vertical="center" wrapText="1"/>
    </xf>
    <xf numFmtId="177" fontId="3" fillId="0" borderId="2" xfId="51" applyNumberFormat="1" applyFont="1" applyFill="1" applyBorder="1" applyAlignment="1">
      <alignment horizontal="center" vertical="center" wrapText="1"/>
    </xf>
    <xf numFmtId="0" fontId="3" fillId="0" borderId="2" xfId="51" applyFont="1" applyFill="1" applyBorder="1" applyAlignment="1">
      <alignment horizontal="center" vertical="center"/>
    </xf>
    <xf numFmtId="0" fontId="3" fillId="0" borderId="0" xfId="51" applyFont="1" applyFill="1" applyBorder="1" applyAlignment="1">
      <alignment horizontal="center" vertical="center" wrapText="1"/>
    </xf>
    <xf numFmtId="177" fontId="1" fillId="0" borderId="2" xfId="51" applyNumberFormat="1" applyFont="1" applyFill="1" applyBorder="1" applyAlignment="1">
      <alignment horizontal="center" vertical="center" wrapText="1"/>
    </xf>
    <xf numFmtId="0" fontId="2" fillId="0" borderId="0" xfId="51" applyFont="1" applyFill="1" applyBorder="1" applyAlignment="1">
      <alignment horizontal="center" vertical="center" wrapText="1"/>
    </xf>
    <xf numFmtId="0" fontId="5" fillId="3" borderId="2" xfId="51" applyFont="1" applyFill="1" applyBorder="1" applyAlignment="1">
      <alignment horizontal="center" vertical="center" shrinkToFit="1"/>
    </xf>
    <xf numFmtId="14" fontId="14" fillId="0" borderId="2" xfId="51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/>
    </xf>
    <xf numFmtId="0" fontId="16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vertical="center" wrapText="1"/>
    </xf>
    <xf numFmtId="0" fontId="16" fillId="0" borderId="2" xfId="0" applyFont="1" applyBorder="1" applyAlignment="1">
      <alignment horizontal="left" vertical="center"/>
    </xf>
    <xf numFmtId="182" fontId="15" fillId="0" borderId="2" xfId="0" applyNumberFormat="1" applyFont="1" applyBorder="1" applyAlignment="1">
      <alignment horizontal="right" vertical="center" wrapText="1"/>
    </xf>
    <xf numFmtId="182" fontId="15" fillId="0" borderId="2" xfId="0" applyNumberFormat="1" applyFont="1" applyBorder="1" applyAlignment="1">
      <alignment horizontal="center" vertical="center"/>
    </xf>
    <xf numFmtId="177" fontId="2" fillId="0" borderId="2" xfId="51" applyNumberFormat="1" applyFont="1" applyFill="1" applyBorder="1" applyAlignment="1">
      <alignment horizontal="center" vertical="center"/>
    </xf>
    <xf numFmtId="0" fontId="18" fillId="0" borderId="0" xfId="0" applyFont="1">
      <alignment vertical="center"/>
    </xf>
    <xf numFmtId="0" fontId="15" fillId="0" borderId="2" xfId="0" applyFont="1" applyBorder="1" applyAlignment="1">
      <alignment horizontal="center" vertical="center" wrapText="1"/>
    </xf>
    <xf numFmtId="0" fontId="17" fillId="0" borderId="2" xfId="49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0" fillId="0" borderId="0" xfId="51" applyFont="1" applyFill="1" applyBorder="1" applyAlignment="1">
      <alignment horizontal="center" vertical="center"/>
    </xf>
    <xf numFmtId="176" fontId="2" fillId="2" borderId="2" xfId="51" applyNumberFormat="1" applyFont="1" applyFill="1" applyBorder="1" applyAlignment="1">
      <alignment horizontal="center" vertical="center" shrinkToFit="1"/>
    </xf>
    <xf numFmtId="177" fontId="2" fillId="2" borderId="2" xfId="51" applyNumberFormat="1" applyFont="1" applyFill="1" applyBorder="1" applyAlignment="1">
      <alignment horizontal="right" vertical="center" shrinkToFit="1"/>
    </xf>
    <xf numFmtId="180" fontId="2" fillId="0" borderId="2" xfId="50" applyNumberFormat="1" applyFont="1" applyFill="1" applyBorder="1" applyAlignment="1">
      <alignment horizontal="center" vertical="center" wrapText="1"/>
    </xf>
    <xf numFmtId="0" fontId="10" fillId="2" borderId="5" xfId="51" applyFont="1" applyFill="1" applyBorder="1" applyAlignment="1">
      <alignment horizontal="center" vertical="center" wrapText="1"/>
    </xf>
    <xf numFmtId="176" fontId="10" fillId="2" borderId="5" xfId="51" applyNumberFormat="1" applyFont="1" applyFill="1" applyBorder="1" applyAlignment="1">
      <alignment horizontal="center" vertical="center" shrinkToFit="1"/>
    </xf>
    <xf numFmtId="14" fontId="10" fillId="2" borderId="5" xfId="51" applyNumberFormat="1" applyFont="1" applyFill="1" applyBorder="1" applyAlignment="1">
      <alignment horizontal="center" vertical="center" wrapText="1"/>
    </xf>
    <xf numFmtId="177" fontId="10" fillId="2" borderId="2" xfId="51" applyNumberFormat="1" applyFont="1" applyFill="1" applyBorder="1" applyAlignment="1">
      <alignment vertical="center" shrinkToFit="1"/>
    </xf>
    <xf numFmtId="179" fontId="10" fillId="2" borderId="2" xfId="51" applyNumberFormat="1" applyFont="1" applyFill="1" applyBorder="1" applyAlignment="1">
      <alignment horizontal="center" vertical="center" wrapText="1"/>
    </xf>
    <xf numFmtId="9" fontId="10" fillId="0" borderId="2" xfId="50" applyFont="1" applyFill="1" applyBorder="1" applyAlignment="1">
      <alignment horizontal="center" vertical="center" wrapText="1"/>
    </xf>
    <xf numFmtId="177" fontId="10" fillId="3" borderId="2" xfId="51" applyNumberFormat="1" applyFont="1" applyFill="1" applyBorder="1" applyAlignment="1">
      <alignment horizontal="right" vertical="center" shrinkToFit="1"/>
    </xf>
    <xf numFmtId="0" fontId="10" fillId="2" borderId="7" xfId="51" applyFont="1" applyFill="1" applyBorder="1" applyAlignment="1">
      <alignment horizontal="center" vertical="center" wrapText="1"/>
    </xf>
    <xf numFmtId="176" fontId="10" fillId="2" borderId="7" xfId="51" applyNumberFormat="1" applyFont="1" applyFill="1" applyBorder="1" applyAlignment="1">
      <alignment horizontal="center" vertical="center" shrinkToFit="1"/>
    </xf>
    <xf numFmtId="14" fontId="10" fillId="2" borderId="7" xfId="51" applyNumberFormat="1" applyFont="1" applyFill="1" applyBorder="1" applyAlignment="1">
      <alignment horizontal="center" vertical="center" wrapText="1"/>
    </xf>
    <xf numFmtId="177" fontId="2" fillId="0" borderId="2" xfId="51" applyNumberFormat="1" applyFont="1" applyFill="1" applyBorder="1" applyAlignment="1">
      <alignment horizontal="left" vertical="center" wrapText="1"/>
    </xf>
    <xf numFmtId="177" fontId="12" fillId="0" borderId="2" xfId="51" applyNumberFormat="1" applyFont="1" applyFill="1" applyBorder="1" applyAlignment="1">
      <alignment vertical="center" shrinkToFit="1"/>
    </xf>
    <xf numFmtId="177" fontId="12" fillId="0" borderId="2" xfId="51" applyNumberFormat="1" applyFont="1" applyFill="1" applyBorder="1" applyAlignment="1">
      <alignment vertical="center" wrapText="1"/>
    </xf>
    <xf numFmtId="177" fontId="2" fillId="2" borderId="2" xfId="51" applyNumberFormat="1" applyFont="1" applyFill="1" applyBorder="1" applyAlignment="1">
      <alignment horizontal="center" vertical="center" wrapText="1"/>
    </xf>
    <xf numFmtId="177" fontId="20" fillId="0" borderId="2" xfId="51" applyNumberFormat="1" applyFont="1" applyFill="1" applyBorder="1" applyAlignment="1">
      <alignment horizontal="center" vertical="center" wrapText="1"/>
    </xf>
    <xf numFmtId="177" fontId="10" fillId="0" borderId="2" xfId="51" applyNumberFormat="1" applyFont="1" applyFill="1" applyBorder="1" applyAlignment="1">
      <alignment horizontal="center" vertical="center" wrapText="1"/>
    </xf>
    <xf numFmtId="0" fontId="21" fillId="0" borderId="0" xfId="0" applyFo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百分比 2 2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jpe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jpe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16</xdr:col>
      <xdr:colOff>409575</xdr:colOff>
      <xdr:row>7</xdr:row>
      <xdr:rowOff>76200</xdr:rowOff>
    </xdr:from>
    <xdr:to>
      <xdr:col>25</xdr:col>
      <xdr:colOff>141605</xdr:colOff>
      <xdr:row>25</xdr:row>
      <xdr:rowOff>309880</xdr:rowOff>
    </xdr:to>
    <xdr:pic>
      <xdr:nvPicPr>
        <xdr:cNvPr id="2" name="图片 1" descr="8~_F6VM0Y53NF_]1TGD}F5R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72625" y="2804160"/>
          <a:ext cx="7818755" cy="5137150"/>
        </a:xfrm>
        <a:prstGeom prst="rect">
          <a:avLst/>
        </a:prstGeom>
      </xdr:spPr>
    </xdr:pic>
    <xdr:clientData/>
  </xdr:twoCellAnchor>
  <xdr:twoCellAnchor editAs="oneCell">
    <xdr:from>
      <xdr:col>15</xdr:col>
      <xdr:colOff>590550</xdr:colOff>
      <xdr:row>0</xdr:row>
      <xdr:rowOff>96520</xdr:rowOff>
    </xdr:from>
    <xdr:to>
      <xdr:col>19</xdr:col>
      <xdr:colOff>1361440</xdr:colOff>
      <xdr:row>3</xdr:row>
      <xdr:rowOff>130810</xdr:rowOff>
    </xdr:to>
    <xdr:pic>
      <xdr:nvPicPr>
        <xdr:cNvPr id="3" name="图片 2" descr="H7_H45{XE$2{(Y[DOQM0VGX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067800" y="96520"/>
          <a:ext cx="3571240" cy="935355"/>
        </a:xfrm>
        <a:prstGeom prst="rect">
          <a:avLst/>
        </a:prstGeom>
      </xdr:spPr>
    </xdr:pic>
    <xdr:clientData/>
  </xdr:twoCellAnchor>
  <xdr:twoCellAnchor editAs="oneCell">
    <xdr:from>
      <xdr:col>16</xdr:col>
      <xdr:colOff>133350</xdr:colOff>
      <xdr:row>4</xdr:row>
      <xdr:rowOff>85725</xdr:rowOff>
    </xdr:from>
    <xdr:to>
      <xdr:col>19</xdr:col>
      <xdr:colOff>152400</xdr:colOff>
      <xdr:row>5</xdr:row>
      <xdr:rowOff>146050</xdr:rowOff>
    </xdr:to>
    <xdr:pic>
      <xdr:nvPicPr>
        <xdr:cNvPr id="4" name="图片 3" descr="DEWOR(K[MLYEYVT%}95_ICU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296400" y="1341755"/>
          <a:ext cx="2133600" cy="41529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38</xdr:row>
      <xdr:rowOff>28575</xdr:rowOff>
    </xdr:from>
    <xdr:to>
      <xdr:col>14</xdr:col>
      <xdr:colOff>294005</xdr:colOff>
      <xdr:row>74</xdr:row>
      <xdr:rowOff>66040</xdr:rowOff>
    </xdr:to>
    <xdr:pic>
      <xdr:nvPicPr>
        <xdr:cNvPr id="5" name="图片 4" descr="@JT6S{8$6`[I)$[1W~@02MI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7625" y="12024360"/>
          <a:ext cx="8028305" cy="5180965"/>
        </a:xfrm>
        <a:prstGeom prst="rect">
          <a:avLst/>
        </a:prstGeom>
      </xdr:spPr>
    </xdr:pic>
    <xdr:clientData/>
  </xdr:twoCellAnchor>
  <xdr:twoCellAnchor editAs="oneCell">
    <xdr:from>
      <xdr:col>14</xdr:col>
      <xdr:colOff>339090</xdr:colOff>
      <xdr:row>40</xdr:row>
      <xdr:rowOff>104140</xdr:rowOff>
    </xdr:from>
    <xdr:to>
      <xdr:col>23</xdr:col>
      <xdr:colOff>478155</xdr:colOff>
      <xdr:row>68</xdr:row>
      <xdr:rowOff>78105</xdr:rowOff>
    </xdr:to>
    <xdr:pic>
      <xdr:nvPicPr>
        <xdr:cNvPr id="6" name="图片 5" descr="HT%LUYJY~BYC~BI`B%X7A%E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rot="16200000">
          <a:off x="10251440" y="10255250"/>
          <a:ext cx="3974465" cy="82353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590550</xdr:colOff>
      <xdr:row>0</xdr:row>
      <xdr:rowOff>96520</xdr:rowOff>
    </xdr:from>
    <xdr:to>
      <xdr:col>19</xdr:col>
      <xdr:colOff>1275715</xdr:colOff>
      <xdr:row>3</xdr:row>
      <xdr:rowOff>130810</xdr:rowOff>
    </xdr:to>
    <xdr:pic>
      <xdr:nvPicPr>
        <xdr:cNvPr id="3" name="图片 2" descr="H7_H45{XE$2{(Y[DOQM0VGX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153525" y="96520"/>
          <a:ext cx="3571240" cy="935355"/>
        </a:xfrm>
        <a:prstGeom prst="rect">
          <a:avLst/>
        </a:prstGeom>
      </xdr:spPr>
    </xdr:pic>
    <xdr:clientData/>
  </xdr:twoCellAnchor>
  <xdr:twoCellAnchor editAs="oneCell">
    <xdr:from>
      <xdr:col>16</xdr:col>
      <xdr:colOff>133350</xdr:colOff>
      <xdr:row>4</xdr:row>
      <xdr:rowOff>85725</xdr:rowOff>
    </xdr:from>
    <xdr:to>
      <xdr:col>19</xdr:col>
      <xdr:colOff>152400</xdr:colOff>
      <xdr:row>5</xdr:row>
      <xdr:rowOff>146050</xdr:rowOff>
    </xdr:to>
    <xdr:pic>
      <xdr:nvPicPr>
        <xdr:cNvPr id="4" name="图片 3" descr="DEWOR(K[MLYEYVT%}95_ICU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67850" y="1341755"/>
          <a:ext cx="2133600" cy="415290"/>
        </a:xfrm>
        <a:prstGeom prst="rect">
          <a:avLst/>
        </a:prstGeom>
      </xdr:spPr>
    </xdr:pic>
    <xdr:clientData/>
  </xdr:twoCellAnchor>
  <xdr:twoCellAnchor editAs="oneCell">
    <xdr:from>
      <xdr:col>10</xdr:col>
      <xdr:colOff>567690</xdr:colOff>
      <xdr:row>33</xdr:row>
      <xdr:rowOff>56515</xdr:rowOff>
    </xdr:from>
    <xdr:to>
      <xdr:col>20</xdr:col>
      <xdr:colOff>611505</xdr:colOff>
      <xdr:row>60</xdr:row>
      <xdr:rowOff>116205</xdr:rowOff>
    </xdr:to>
    <xdr:pic>
      <xdr:nvPicPr>
        <xdr:cNvPr id="6" name="图片 5" descr="HT%LUYJY~BYC~BI`B%X7A%E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16200000">
          <a:off x="8327390" y="10356850"/>
          <a:ext cx="3974465" cy="823531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31</xdr:row>
      <xdr:rowOff>47625</xdr:rowOff>
    </xdr:from>
    <xdr:to>
      <xdr:col>10</xdr:col>
      <xdr:colOff>476885</xdr:colOff>
      <xdr:row>57</xdr:row>
      <xdr:rowOff>23495</xdr:rowOff>
    </xdr:to>
    <xdr:pic>
      <xdr:nvPicPr>
        <xdr:cNvPr id="7" name="图片 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9050" y="12192635"/>
          <a:ext cx="6087110" cy="3747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57150</xdr:colOff>
      <xdr:row>57</xdr:row>
      <xdr:rowOff>38100</xdr:rowOff>
    </xdr:from>
    <xdr:to>
      <xdr:col>10</xdr:col>
      <xdr:colOff>457200</xdr:colOff>
      <xdr:row>83</xdr:row>
      <xdr:rowOff>29845</xdr:rowOff>
    </xdr:to>
    <xdr:pic>
      <xdr:nvPicPr>
        <xdr:cNvPr id="8" name="图片 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57150" y="15955010"/>
          <a:ext cx="6029325" cy="3706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266700</xdr:colOff>
      <xdr:row>61</xdr:row>
      <xdr:rowOff>80010</xdr:rowOff>
    </xdr:from>
    <xdr:to>
      <xdr:col>19</xdr:col>
      <xdr:colOff>1962150</xdr:colOff>
      <xdr:row>90</xdr:row>
      <xdr:rowOff>125730</xdr:rowOff>
    </xdr:to>
    <xdr:pic>
      <xdr:nvPicPr>
        <xdr:cNvPr id="2" name="图片 1" descr="业主退民工质保金3万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667500" y="16568420"/>
          <a:ext cx="6743700" cy="4189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T37"/>
  <sheetViews>
    <sheetView topLeftCell="A13" workbookViewId="0">
      <selection activeCell="L21" sqref="L21"/>
    </sheetView>
  </sheetViews>
  <sheetFormatPr defaultColWidth="9" defaultRowHeight="11.25"/>
  <cols>
    <col min="1" max="1" width="3.875" style="1" customWidth="1"/>
    <col min="2" max="2" width="6.5" style="4" customWidth="1"/>
    <col min="3" max="3" width="4.25" style="1" customWidth="1"/>
    <col min="4" max="4" width="9" style="5" customWidth="1"/>
    <col min="5" max="5" width="6.625" style="4" customWidth="1"/>
    <col min="6" max="6" width="8.75" style="5" customWidth="1"/>
    <col min="7" max="7" width="4.875" style="1" customWidth="1"/>
    <col min="8" max="8" width="11" style="5" customWidth="1"/>
    <col min="9" max="9" width="9.375" style="1" customWidth="1"/>
    <col min="10" max="10" width="9.625" style="5" customWidth="1"/>
    <col min="11" max="11" width="9" style="1" customWidth="1"/>
    <col min="12" max="12" width="8" style="1" customWidth="1"/>
    <col min="13" max="14" width="5.625" style="1" customWidth="1"/>
    <col min="15" max="15" width="9.125" style="5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ht="18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Q1" s="79" t="s">
        <v>1</v>
      </c>
    </row>
    <row r="2" ht="25" customHeight="1" spans="1:46">
      <c r="A2" s="7" t="s">
        <v>2</v>
      </c>
      <c r="B2" s="7"/>
      <c r="C2" s="8" t="s">
        <v>3</v>
      </c>
      <c r="D2" s="8"/>
      <c r="E2" s="8"/>
      <c r="F2" s="8"/>
      <c r="G2" s="8"/>
      <c r="H2" s="8"/>
      <c r="I2" s="8"/>
      <c r="J2" s="8"/>
      <c r="K2" s="8"/>
      <c r="L2" s="52" t="s">
        <v>4</v>
      </c>
      <c r="M2" s="53">
        <v>8630</v>
      </c>
      <c r="N2" s="54" t="s">
        <v>5</v>
      </c>
      <c r="O2" s="54" t="s">
        <v>6</v>
      </c>
      <c r="Q2" s="80" t="s">
        <v>6</v>
      </c>
      <c r="R2" s="81">
        <v>104</v>
      </c>
      <c r="S2" s="82">
        <v>8630</v>
      </c>
      <c r="T2" s="83" t="s">
        <v>3</v>
      </c>
      <c r="U2" s="84" t="s">
        <v>7</v>
      </c>
      <c r="V2" s="85">
        <v>4647010</v>
      </c>
      <c r="W2" s="86" t="s">
        <v>8</v>
      </c>
      <c r="X2" s="86" t="s">
        <v>9</v>
      </c>
      <c r="Y2" s="89" t="s">
        <v>10</v>
      </c>
      <c r="Z2" s="90" t="s">
        <v>11</v>
      </c>
      <c r="AA2" s="91" t="s">
        <v>12</v>
      </c>
      <c r="AB2" s="92"/>
      <c r="AC2" s="91"/>
      <c r="AD2" s="93" t="s">
        <v>13</v>
      </c>
      <c r="AE2" s="94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</row>
    <row r="3" ht="27.95" customHeight="1" spans="1:15">
      <c r="A3" s="7" t="s">
        <v>14</v>
      </c>
      <c r="B3" s="7"/>
      <c r="C3" s="9">
        <v>4647010</v>
      </c>
      <c r="D3" s="9"/>
      <c r="E3" s="9" t="s">
        <v>15</v>
      </c>
      <c r="F3" s="10" t="s">
        <v>7</v>
      </c>
      <c r="G3" s="10"/>
      <c r="H3" s="11" t="s">
        <v>16</v>
      </c>
      <c r="I3" s="55" t="s">
        <v>17</v>
      </c>
      <c r="J3" s="56"/>
      <c r="K3" s="56"/>
      <c r="L3" s="56"/>
      <c r="M3" s="57" t="s">
        <v>18</v>
      </c>
      <c r="N3" s="7" t="s">
        <v>19</v>
      </c>
      <c r="O3" s="58" t="s">
        <v>20</v>
      </c>
    </row>
    <row r="4" ht="27.95" customHeight="1" spans="1:18">
      <c r="A4" s="7" t="s">
        <v>21</v>
      </c>
      <c r="B4" s="7"/>
      <c r="C4" s="12">
        <v>2160887</v>
      </c>
      <c r="D4" s="12"/>
      <c r="E4" s="9" t="s">
        <v>22</v>
      </c>
      <c r="F4" s="10"/>
      <c r="G4" s="10"/>
      <c r="H4" s="13"/>
      <c r="I4" s="59"/>
      <c r="J4" s="60"/>
      <c r="K4" s="60"/>
      <c r="L4" s="60"/>
      <c r="M4" s="57" t="s">
        <v>23</v>
      </c>
      <c r="N4" s="9" t="s">
        <v>24</v>
      </c>
      <c r="O4" s="61" t="s">
        <v>12</v>
      </c>
      <c r="R4" s="87" t="s">
        <v>25</v>
      </c>
    </row>
    <row r="5" ht="27.95" customHeight="1" spans="1:15">
      <c r="A5" s="7" t="s">
        <v>26</v>
      </c>
      <c r="B5" s="7" t="s">
        <v>27</v>
      </c>
      <c r="C5" s="7"/>
      <c r="D5" s="7"/>
      <c r="E5" s="7" t="s">
        <v>28</v>
      </c>
      <c r="F5" s="7"/>
      <c r="G5" s="7" t="s">
        <v>29</v>
      </c>
      <c r="H5" s="7"/>
      <c r="I5" s="7" t="s">
        <v>30</v>
      </c>
      <c r="J5" s="7" t="s">
        <v>31</v>
      </c>
      <c r="K5" s="7"/>
      <c r="L5" s="7" t="s">
        <v>32</v>
      </c>
      <c r="M5" s="7"/>
      <c r="N5" s="9" t="s">
        <v>33</v>
      </c>
      <c r="O5" s="9"/>
    </row>
    <row r="6" ht="27.95" customHeight="1" spans="1:15">
      <c r="A6" s="7"/>
      <c r="B6" s="14" t="s">
        <v>34</v>
      </c>
      <c r="C6" s="7" t="s">
        <v>35</v>
      </c>
      <c r="D6" s="9" t="s">
        <v>36</v>
      </c>
      <c r="E6" s="14" t="s">
        <v>34</v>
      </c>
      <c r="F6" s="9" t="s">
        <v>36</v>
      </c>
      <c r="G6" s="7" t="s">
        <v>37</v>
      </c>
      <c r="H6" s="9" t="s">
        <v>36</v>
      </c>
      <c r="I6" s="54" t="s">
        <v>36</v>
      </c>
      <c r="J6" s="9" t="s">
        <v>36</v>
      </c>
      <c r="K6" s="7" t="s">
        <v>38</v>
      </c>
      <c r="L6" s="7" t="s">
        <v>36</v>
      </c>
      <c r="M6" s="7" t="s">
        <v>38</v>
      </c>
      <c r="N6" s="9" t="s">
        <v>39</v>
      </c>
      <c r="O6" s="9" t="s">
        <v>36</v>
      </c>
    </row>
    <row r="7" s="2" customFormat="1" ht="60" customHeight="1" spans="1:17">
      <c r="A7" s="22">
        <v>1</v>
      </c>
      <c r="B7" s="97">
        <v>43413</v>
      </c>
      <c r="C7" s="24" t="s">
        <v>40</v>
      </c>
      <c r="D7" s="98">
        <v>775883.3</v>
      </c>
      <c r="E7" s="26">
        <v>43349</v>
      </c>
      <c r="F7" s="98">
        <v>783490</v>
      </c>
      <c r="G7" s="99" t="s">
        <v>41</v>
      </c>
      <c r="H7" s="28">
        <v>92940</v>
      </c>
      <c r="I7" s="28">
        <v>0</v>
      </c>
      <c r="J7" s="67">
        <v>500</v>
      </c>
      <c r="K7" s="110" t="s">
        <v>42</v>
      </c>
      <c r="L7" s="111">
        <v>7759</v>
      </c>
      <c r="M7" s="112" t="s">
        <v>43</v>
      </c>
      <c r="N7" s="113" t="s">
        <v>44</v>
      </c>
      <c r="O7" s="98">
        <f>ROUNDUP(D7-H7-I7-J7-L7,2)</f>
        <v>674684.3</v>
      </c>
      <c r="Q7" s="116">
        <f>H7/D7</f>
        <v>0.119786055454474</v>
      </c>
    </row>
    <row r="8" s="2" customFormat="1" ht="21" customHeight="1" spans="1:15">
      <c r="A8" s="22"/>
      <c r="B8" s="23"/>
      <c r="C8" s="24"/>
      <c r="D8" s="25"/>
      <c r="E8" s="26"/>
      <c r="F8" s="25"/>
      <c r="G8" s="27"/>
      <c r="H8" s="28"/>
      <c r="I8" s="28"/>
      <c r="J8" s="67"/>
      <c r="K8" s="68"/>
      <c r="L8" s="67"/>
      <c r="M8" s="69"/>
      <c r="N8" s="68"/>
      <c r="O8" s="28"/>
    </row>
    <row r="9" s="96" customFormat="1" ht="21" customHeight="1" spans="1:15">
      <c r="A9" s="100">
        <v>2</v>
      </c>
      <c r="B9" s="101">
        <v>44113</v>
      </c>
      <c r="C9" s="102" t="s">
        <v>40</v>
      </c>
      <c r="D9" s="103"/>
      <c r="E9" s="104"/>
      <c r="F9" s="103"/>
      <c r="G9" s="105"/>
      <c r="H9" s="106"/>
      <c r="I9" s="106"/>
      <c r="J9" s="70"/>
      <c r="K9" s="73"/>
      <c r="L9" s="70"/>
      <c r="M9" s="114"/>
      <c r="N9" s="115"/>
      <c r="O9" s="35"/>
    </row>
    <row r="10" s="96" customFormat="1" ht="21" customHeight="1" spans="1:15">
      <c r="A10" s="107"/>
      <c r="B10" s="108"/>
      <c r="C10" s="109"/>
      <c r="D10" s="103"/>
      <c r="E10" s="104"/>
      <c r="F10" s="103"/>
      <c r="G10" s="105"/>
      <c r="H10" s="106"/>
      <c r="I10" s="106"/>
      <c r="J10" s="70"/>
      <c r="K10" s="73"/>
      <c r="L10" s="70"/>
      <c r="M10" s="114"/>
      <c r="N10" s="115"/>
      <c r="O10" s="35"/>
    </row>
    <row r="11" ht="21" customHeight="1" spans="1:17">
      <c r="A11" s="15"/>
      <c r="B11" s="45"/>
      <c r="C11" s="17"/>
      <c r="D11" s="43"/>
      <c r="E11" s="19"/>
      <c r="F11" s="43"/>
      <c r="G11" s="44"/>
      <c r="H11" s="21"/>
      <c r="I11" s="21"/>
      <c r="J11" s="62"/>
      <c r="K11" s="68"/>
      <c r="L11" s="62"/>
      <c r="M11" s="69"/>
      <c r="N11" s="76"/>
      <c r="O11" s="21"/>
      <c r="Q11"/>
    </row>
    <row r="12" ht="21" customHeight="1" spans="1:15">
      <c r="A12" s="15"/>
      <c r="B12" s="45"/>
      <c r="C12" s="17"/>
      <c r="D12" s="43"/>
      <c r="E12" s="19"/>
      <c r="F12" s="43"/>
      <c r="G12" s="44"/>
      <c r="H12" s="21"/>
      <c r="I12" s="21"/>
      <c r="J12" s="62"/>
      <c r="K12" s="76"/>
      <c r="L12" s="62"/>
      <c r="M12" s="76"/>
      <c r="N12" s="76"/>
      <c r="O12" s="21"/>
    </row>
    <row r="13" ht="21" customHeight="1" spans="1:15">
      <c r="A13" s="15"/>
      <c r="B13" s="45"/>
      <c r="C13" s="17"/>
      <c r="D13" s="43"/>
      <c r="E13" s="19"/>
      <c r="F13" s="43"/>
      <c r="G13" s="44"/>
      <c r="H13" s="21"/>
      <c r="I13" s="21"/>
      <c r="J13" s="62"/>
      <c r="K13" s="76"/>
      <c r="L13" s="62"/>
      <c r="M13" s="76"/>
      <c r="N13" s="76"/>
      <c r="O13" s="21"/>
    </row>
    <row r="14" ht="21" customHeight="1" spans="1:15">
      <c r="A14" s="15"/>
      <c r="B14" s="45"/>
      <c r="C14" s="17"/>
      <c r="D14" s="43"/>
      <c r="E14" s="19"/>
      <c r="F14" s="43"/>
      <c r="G14" s="44"/>
      <c r="H14" s="21"/>
      <c r="I14" s="21"/>
      <c r="J14" s="62"/>
      <c r="K14" s="76"/>
      <c r="L14" s="62"/>
      <c r="M14" s="76"/>
      <c r="N14" s="76"/>
      <c r="O14" s="21"/>
    </row>
    <row r="15" ht="21" customHeight="1" spans="1:15">
      <c r="A15" s="15"/>
      <c r="B15" s="45"/>
      <c r="C15" s="17"/>
      <c r="D15" s="43"/>
      <c r="E15" s="19"/>
      <c r="F15" s="43"/>
      <c r="G15" s="44"/>
      <c r="H15" s="21"/>
      <c r="I15" s="21"/>
      <c r="J15" s="62"/>
      <c r="K15" s="76"/>
      <c r="L15" s="62"/>
      <c r="M15" s="76"/>
      <c r="N15" s="76"/>
      <c r="O15" s="21"/>
    </row>
    <row r="16" ht="21" customHeight="1" spans="1:15">
      <c r="A16" s="15"/>
      <c r="B16" s="45"/>
      <c r="C16" s="17"/>
      <c r="D16" s="43"/>
      <c r="E16" s="19"/>
      <c r="F16" s="43"/>
      <c r="G16" s="44"/>
      <c r="H16" s="21"/>
      <c r="I16" s="21"/>
      <c r="J16" s="62"/>
      <c r="K16" s="76"/>
      <c r="L16" s="62"/>
      <c r="M16" s="76"/>
      <c r="N16" s="76"/>
      <c r="O16" s="21"/>
    </row>
    <row r="17" ht="21" customHeight="1" spans="1:15">
      <c r="A17" s="15"/>
      <c r="B17" s="45"/>
      <c r="C17" s="17"/>
      <c r="D17" s="43"/>
      <c r="E17" s="19"/>
      <c r="F17" s="43"/>
      <c r="G17" s="44"/>
      <c r="H17" s="21"/>
      <c r="I17" s="21"/>
      <c r="J17" s="62"/>
      <c r="K17" s="76"/>
      <c r="L17" s="62"/>
      <c r="M17" s="76"/>
      <c r="N17" s="76"/>
      <c r="O17" s="21"/>
    </row>
    <row r="18" ht="21" customHeight="1" spans="1:15">
      <c r="A18" s="15"/>
      <c r="B18" s="45"/>
      <c r="C18" s="17"/>
      <c r="D18" s="43"/>
      <c r="E18" s="19"/>
      <c r="F18" s="43"/>
      <c r="G18" s="44"/>
      <c r="H18" s="21"/>
      <c r="I18" s="21"/>
      <c r="J18" s="62"/>
      <c r="K18" s="76"/>
      <c r="L18" s="62"/>
      <c r="M18" s="76"/>
      <c r="N18" s="76"/>
      <c r="O18" s="21"/>
    </row>
    <row r="19" ht="21" customHeight="1" spans="1:15">
      <c r="A19" s="15"/>
      <c r="B19" s="45"/>
      <c r="C19" s="17"/>
      <c r="D19" s="43"/>
      <c r="E19" s="19"/>
      <c r="F19" s="43"/>
      <c r="G19" s="44"/>
      <c r="H19" s="21"/>
      <c r="I19" s="21"/>
      <c r="J19" s="62"/>
      <c r="K19" s="76"/>
      <c r="L19" s="62"/>
      <c r="M19" s="76"/>
      <c r="N19" s="76"/>
      <c r="O19" s="21"/>
    </row>
    <row r="20" ht="21" customHeight="1" spans="1:15">
      <c r="A20" s="15"/>
      <c r="B20" s="45"/>
      <c r="C20" s="17"/>
      <c r="D20" s="43"/>
      <c r="E20" s="19"/>
      <c r="F20" s="43"/>
      <c r="G20" s="44"/>
      <c r="H20" s="21"/>
      <c r="I20" s="21"/>
      <c r="J20" s="62"/>
      <c r="K20" s="76"/>
      <c r="L20" s="62"/>
      <c r="M20" s="76"/>
      <c r="N20" s="76"/>
      <c r="O20" s="21"/>
    </row>
    <row r="21" ht="21" customHeight="1" spans="1:15">
      <c r="A21" s="15"/>
      <c r="B21" s="45"/>
      <c r="C21" s="17"/>
      <c r="D21" s="43"/>
      <c r="E21" s="19"/>
      <c r="F21" s="43"/>
      <c r="G21" s="44"/>
      <c r="H21" s="21"/>
      <c r="I21" s="21"/>
      <c r="J21" s="62"/>
      <c r="K21" s="76"/>
      <c r="L21" s="62"/>
      <c r="M21" s="76"/>
      <c r="N21" s="76"/>
      <c r="O21" s="21"/>
    </row>
    <row r="22" ht="21" customHeight="1" spans="1:15">
      <c r="A22" s="15"/>
      <c r="B22" s="45"/>
      <c r="C22" s="17"/>
      <c r="D22" s="43"/>
      <c r="E22" s="19"/>
      <c r="F22" s="43"/>
      <c r="G22" s="44"/>
      <c r="H22" s="21"/>
      <c r="I22" s="21"/>
      <c r="J22" s="62"/>
      <c r="K22" s="76"/>
      <c r="L22" s="62"/>
      <c r="M22" s="76"/>
      <c r="N22" s="76"/>
      <c r="O22" s="21"/>
    </row>
    <row r="23" ht="21" customHeight="1" spans="1:15">
      <c r="A23" s="15"/>
      <c r="B23" s="45"/>
      <c r="C23" s="17"/>
      <c r="D23" s="43"/>
      <c r="E23" s="19"/>
      <c r="F23" s="43"/>
      <c r="G23" s="44"/>
      <c r="H23" s="21"/>
      <c r="I23" s="21"/>
      <c r="J23" s="62"/>
      <c r="K23" s="76"/>
      <c r="L23" s="62"/>
      <c r="M23" s="76"/>
      <c r="N23" s="76"/>
      <c r="O23" s="21"/>
    </row>
    <row r="24" ht="20.1" customHeight="1" spans="1:15">
      <c r="A24" s="15"/>
      <c r="B24" s="45"/>
      <c r="C24" s="17"/>
      <c r="D24" s="43"/>
      <c r="E24" s="19"/>
      <c r="F24" s="43"/>
      <c r="G24" s="44"/>
      <c r="H24" s="21"/>
      <c r="I24" s="21"/>
      <c r="J24" s="62"/>
      <c r="K24" s="76"/>
      <c r="L24" s="62"/>
      <c r="M24" s="76"/>
      <c r="N24" s="76"/>
      <c r="O24" s="21"/>
    </row>
    <row r="25" ht="30" customHeight="1" spans="1:15">
      <c r="A25" s="7" t="s">
        <v>45</v>
      </c>
      <c r="B25" s="7"/>
      <c r="C25" s="46" t="s">
        <v>46</v>
      </c>
      <c r="D25" s="47">
        <f t="shared" ref="D25:J25" si="0">SUM(D7:D24)</f>
        <v>775883.3</v>
      </c>
      <c r="E25" s="46" t="s">
        <v>46</v>
      </c>
      <c r="F25" s="47">
        <f t="shared" si="0"/>
        <v>783490</v>
      </c>
      <c r="G25" s="46" t="s">
        <v>46</v>
      </c>
      <c r="H25" s="47">
        <f t="shared" si="0"/>
        <v>92940</v>
      </c>
      <c r="I25" s="47">
        <f t="shared" si="0"/>
        <v>0</v>
      </c>
      <c r="J25" s="47">
        <f t="shared" si="0"/>
        <v>500</v>
      </c>
      <c r="K25" s="46" t="s">
        <v>46</v>
      </c>
      <c r="L25" s="47">
        <f>SUM(L7:L24)</f>
        <v>7759</v>
      </c>
      <c r="M25" s="46" t="s">
        <v>46</v>
      </c>
      <c r="N25" s="46" t="s">
        <v>46</v>
      </c>
      <c r="O25" s="47">
        <f>SUM(O7:O24)</f>
        <v>674684.3</v>
      </c>
    </row>
    <row r="26" ht="30" customHeight="1" spans="1:15">
      <c r="A26" s="7" t="s">
        <v>47</v>
      </c>
      <c r="B26" s="7"/>
      <c r="C26" s="7" t="s">
        <v>48</v>
      </c>
      <c r="D26" s="7"/>
      <c r="E26" s="48">
        <f>E27+L26</f>
        <v>674684.3</v>
      </c>
      <c r="F26" s="48"/>
      <c r="G26" s="48"/>
      <c r="H26" s="48"/>
      <c r="I26" s="7" t="s">
        <v>49</v>
      </c>
      <c r="J26" s="7"/>
      <c r="K26" s="7" t="s">
        <v>50</v>
      </c>
      <c r="L26" s="48">
        <v>0</v>
      </c>
      <c r="M26" s="48"/>
      <c r="N26" s="48"/>
      <c r="O26" s="48"/>
    </row>
    <row r="27" ht="30" customHeight="1" spans="1:15">
      <c r="A27" s="7"/>
      <c r="B27" s="7"/>
      <c r="C27" s="7" t="s">
        <v>51</v>
      </c>
      <c r="D27" s="7"/>
      <c r="E27" s="49">
        <f>O7</f>
        <v>674684.3</v>
      </c>
      <c r="F27" s="49"/>
      <c r="G27" s="49"/>
      <c r="H27" s="49"/>
      <c r="I27" s="7"/>
      <c r="J27" s="7"/>
      <c r="K27" s="7" t="s">
        <v>52</v>
      </c>
      <c r="L27" s="78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零元整</v>
      </c>
      <c r="M27" s="78"/>
      <c r="N27" s="78"/>
      <c r="O27" s="78"/>
    </row>
    <row r="28" ht="50.1" customHeight="1" spans="1:15">
      <c r="A28" s="7" t="s">
        <v>53</v>
      </c>
      <c r="B28" s="7"/>
      <c r="C28" s="50"/>
      <c r="D28" s="50"/>
      <c r="E28" s="50"/>
      <c r="F28" s="50"/>
      <c r="G28" s="50"/>
      <c r="H28" s="50"/>
      <c r="I28" s="7" t="s">
        <v>54</v>
      </c>
      <c r="J28" s="7"/>
      <c r="K28" s="7" t="s">
        <v>55</v>
      </c>
      <c r="L28" s="7"/>
      <c r="M28" s="7"/>
      <c r="N28" s="7"/>
      <c r="O28" s="7"/>
    </row>
    <row r="29" ht="50.1" customHeight="1" spans="1:15">
      <c r="A29" s="7" t="s">
        <v>56</v>
      </c>
      <c r="B29" s="7"/>
      <c r="C29" s="50"/>
      <c r="D29" s="50"/>
      <c r="E29" s="50"/>
      <c r="F29" s="50"/>
      <c r="G29" s="50"/>
      <c r="H29" s="50"/>
      <c r="I29" s="7" t="s">
        <v>57</v>
      </c>
      <c r="J29" s="7"/>
      <c r="K29" s="50"/>
      <c r="L29" s="50"/>
      <c r="M29" s="50"/>
      <c r="N29" s="50"/>
      <c r="O29" s="50"/>
    </row>
    <row r="30" ht="50.1" customHeight="1" spans="1:15">
      <c r="A30" s="7" t="s">
        <v>58</v>
      </c>
      <c r="B30" s="7"/>
      <c r="C30" s="51"/>
      <c r="D30" s="51"/>
      <c r="E30" s="51"/>
      <c r="F30" s="51"/>
      <c r="G30" s="51"/>
      <c r="H30" s="51"/>
      <c r="I30" s="7" t="s">
        <v>59</v>
      </c>
      <c r="J30" s="7"/>
      <c r="K30" s="51"/>
      <c r="L30" s="51"/>
      <c r="M30" s="51"/>
      <c r="N30" s="51"/>
      <c r="O30" s="51"/>
    </row>
    <row r="31" ht="50.1" customHeight="1" spans="1:15">
      <c r="A31" s="7" t="s">
        <v>60</v>
      </c>
      <c r="B31" s="7"/>
      <c r="C31" s="51"/>
      <c r="D31" s="51"/>
      <c r="E31" s="51"/>
      <c r="F31" s="51"/>
      <c r="G31" s="51"/>
      <c r="H31" s="51"/>
      <c r="I31" s="7" t="s">
        <v>61</v>
      </c>
      <c r="J31" s="7"/>
      <c r="K31" s="51"/>
      <c r="L31" s="51"/>
      <c r="M31" s="51"/>
      <c r="N31" s="51"/>
      <c r="O31" s="51"/>
    </row>
    <row r="34" ht="13.5" spans="17:17">
      <c r="Q34"/>
    </row>
    <row r="37" ht="13.5" spans="2:2">
      <c r="B37"/>
    </row>
  </sheetData>
  <mergeCells count="47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A9:A10"/>
    <mergeCell ref="B9:B10"/>
    <mergeCell ref="C9:C10"/>
    <mergeCell ref="H3:H4"/>
    <mergeCell ref="A26:B27"/>
    <mergeCell ref="I26:J27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T37"/>
  <sheetViews>
    <sheetView tabSelected="1" topLeftCell="A8" workbookViewId="0">
      <selection activeCell="F14" sqref="F14"/>
    </sheetView>
  </sheetViews>
  <sheetFormatPr defaultColWidth="9" defaultRowHeight="11.25"/>
  <cols>
    <col min="1" max="1" width="3.875" style="1" customWidth="1"/>
    <col min="2" max="2" width="6.5" style="4" customWidth="1"/>
    <col min="3" max="3" width="4.25" style="1" customWidth="1"/>
    <col min="4" max="4" width="9" style="5" customWidth="1"/>
    <col min="5" max="5" width="6.625" style="4" customWidth="1"/>
    <col min="6" max="6" width="8.75" style="5" customWidth="1"/>
    <col min="7" max="7" width="4.875" style="1" customWidth="1"/>
    <col min="8" max="8" width="11" style="5" customWidth="1"/>
    <col min="9" max="9" width="9.375" style="1" customWidth="1"/>
    <col min="10" max="10" width="9.625" style="5" customWidth="1"/>
    <col min="11" max="11" width="10.125" style="1" customWidth="1"/>
    <col min="12" max="12" width="8" style="1" customWidth="1"/>
    <col min="13" max="14" width="5.625" style="1" customWidth="1"/>
    <col min="15" max="15" width="9.125" style="5" customWidth="1"/>
    <col min="16" max="16" width="10.125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ht="18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Q1" s="79" t="s">
        <v>1</v>
      </c>
    </row>
    <row r="2" ht="25" customHeight="1" spans="1:46">
      <c r="A2" s="7" t="s">
        <v>2</v>
      </c>
      <c r="B2" s="7"/>
      <c r="C2" s="8" t="s">
        <v>3</v>
      </c>
      <c r="D2" s="8"/>
      <c r="E2" s="8"/>
      <c r="F2" s="8"/>
      <c r="G2" s="8"/>
      <c r="H2" s="8"/>
      <c r="I2" s="8"/>
      <c r="J2" s="8"/>
      <c r="K2" s="8"/>
      <c r="L2" s="52" t="s">
        <v>4</v>
      </c>
      <c r="M2" s="53">
        <v>8630</v>
      </c>
      <c r="N2" s="54" t="s">
        <v>5</v>
      </c>
      <c r="O2" s="54" t="s">
        <v>6</v>
      </c>
      <c r="Q2" s="80" t="s">
        <v>6</v>
      </c>
      <c r="R2" s="81">
        <v>104</v>
      </c>
      <c r="S2" s="82">
        <v>8630</v>
      </c>
      <c r="T2" s="83" t="s">
        <v>3</v>
      </c>
      <c r="U2" s="84" t="s">
        <v>7</v>
      </c>
      <c r="V2" s="85">
        <v>4647010</v>
      </c>
      <c r="W2" s="86" t="s">
        <v>8</v>
      </c>
      <c r="X2" s="86" t="s">
        <v>9</v>
      </c>
      <c r="Y2" s="89" t="s">
        <v>10</v>
      </c>
      <c r="Z2" s="90" t="s">
        <v>11</v>
      </c>
      <c r="AA2" s="91" t="s">
        <v>12</v>
      </c>
      <c r="AB2" s="92"/>
      <c r="AC2" s="91"/>
      <c r="AD2" s="93" t="s">
        <v>13</v>
      </c>
      <c r="AE2" s="94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</row>
    <row r="3" ht="27.95" customHeight="1" spans="1:15">
      <c r="A3" s="7" t="s">
        <v>14</v>
      </c>
      <c r="B3" s="7"/>
      <c r="C3" s="9">
        <v>4647010</v>
      </c>
      <c r="D3" s="9"/>
      <c r="E3" s="9" t="s">
        <v>15</v>
      </c>
      <c r="F3" s="10" t="s">
        <v>7</v>
      </c>
      <c r="G3" s="10"/>
      <c r="H3" s="11" t="s">
        <v>16</v>
      </c>
      <c r="I3" s="55" t="s">
        <v>62</v>
      </c>
      <c r="J3" s="56"/>
      <c r="K3" s="56"/>
      <c r="L3" s="56"/>
      <c r="M3" s="57" t="s">
        <v>18</v>
      </c>
      <c r="N3" s="7" t="s">
        <v>19</v>
      </c>
      <c r="O3" s="58" t="s">
        <v>20</v>
      </c>
    </row>
    <row r="4" ht="27.95" customHeight="1" spans="1:18">
      <c r="A4" s="7" t="s">
        <v>21</v>
      </c>
      <c r="B4" s="7"/>
      <c r="C4" s="12">
        <v>2160887</v>
      </c>
      <c r="D4" s="12"/>
      <c r="E4" s="9" t="s">
        <v>22</v>
      </c>
      <c r="F4" s="10">
        <v>44064</v>
      </c>
      <c r="G4" s="10"/>
      <c r="H4" s="13"/>
      <c r="I4" s="59"/>
      <c r="J4" s="60"/>
      <c r="K4" s="60"/>
      <c r="L4" s="60"/>
      <c r="M4" s="57" t="s">
        <v>23</v>
      </c>
      <c r="N4" s="9" t="s">
        <v>24</v>
      </c>
      <c r="O4" s="61" t="s">
        <v>12</v>
      </c>
      <c r="R4" s="87" t="s">
        <v>25</v>
      </c>
    </row>
    <row r="5" ht="27.95" customHeight="1" spans="1:15">
      <c r="A5" s="7" t="s">
        <v>26</v>
      </c>
      <c r="B5" s="7" t="s">
        <v>27</v>
      </c>
      <c r="C5" s="7"/>
      <c r="D5" s="7"/>
      <c r="E5" s="7" t="s">
        <v>28</v>
      </c>
      <c r="F5" s="7"/>
      <c r="G5" s="7" t="s">
        <v>29</v>
      </c>
      <c r="H5" s="7"/>
      <c r="I5" s="7" t="s">
        <v>30</v>
      </c>
      <c r="J5" s="7" t="s">
        <v>31</v>
      </c>
      <c r="K5" s="7"/>
      <c r="L5" s="7" t="s">
        <v>32</v>
      </c>
      <c r="M5" s="7"/>
      <c r="N5" s="9" t="s">
        <v>33</v>
      </c>
      <c r="O5" s="9"/>
    </row>
    <row r="6" ht="27.95" customHeight="1" spans="1:15">
      <c r="A6" s="7"/>
      <c r="B6" s="14" t="s">
        <v>34</v>
      </c>
      <c r="C6" s="7" t="s">
        <v>35</v>
      </c>
      <c r="D6" s="9" t="s">
        <v>36</v>
      </c>
      <c r="E6" s="14" t="s">
        <v>34</v>
      </c>
      <c r="F6" s="9" t="s">
        <v>36</v>
      </c>
      <c r="G6" s="7" t="s">
        <v>37</v>
      </c>
      <c r="H6" s="9" t="s">
        <v>36</v>
      </c>
      <c r="I6" s="54" t="s">
        <v>36</v>
      </c>
      <c r="J6" s="9" t="s">
        <v>36</v>
      </c>
      <c r="K6" s="7" t="s">
        <v>38</v>
      </c>
      <c r="L6" s="7" t="s">
        <v>36</v>
      </c>
      <c r="M6" s="7" t="s">
        <v>38</v>
      </c>
      <c r="N6" s="9" t="s">
        <v>39</v>
      </c>
      <c r="O6" s="9" t="s">
        <v>36</v>
      </c>
    </row>
    <row r="7" s="1" customFormat="1" ht="60" customHeight="1" spans="1:17">
      <c r="A7" s="15">
        <v>1</v>
      </c>
      <c r="B7" s="16">
        <v>43413</v>
      </c>
      <c r="C7" s="17" t="s">
        <v>40</v>
      </c>
      <c r="D7" s="18">
        <v>775883.3</v>
      </c>
      <c r="E7" s="19">
        <v>43349</v>
      </c>
      <c r="F7" s="18">
        <v>783490</v>
      </c>
      <c r="G7" s="20" t="s">
        <v>41</v>
      </c>
      <c r="H7" s="21">
        <v>92940</v>
      </c>
      <c r="I7" s="21">
        <v>0</v>
      </c>
      <c r="J7" s="62">
        <v>500</v>
      </c>
      <c r="K7" s="63" t="s">
        <v>42</v>
      </c>
      <c r="L7" s="64">
        <v>7759</v>
      </c>
      <c r="M7" s="65" t="s">
        <v>43</v>
      </c>
      <c r="N7" s="66" t="s">
        <v>44</v>
      </c>
      <c r="O7" s="18">
        <f>ROUNDUP(D7-H7-I7-J7-L7,2)</f>
        <v>674684.3</v>
      </c>
      <c r="Q7" s="88">
        <f>H7/D7</f>
        <v>0.119786055454474</v>
      </c>
    </row>
    <row r="8" s="2" customFormat="1" ht="21" customHeight="1" spans="1:15">
      <c r="A8" s="22"/>
      <c r="B8" s="23"/>
      <c r="C8" s="24"/>
      <c r="D8" s="25"/>
      <c r="E8" s="26"/>
      <c r="F8" s="25"/>
      <c r="G8" s="27"/>
      <c r="H8" s="28"/>
      <c r="I8" s="28"/>
      <c r="J8" s="67"/>
      <c r="K8" s="68"/>
      <c r="L8" s="67"/>
      <c r="M8" s="69"/>
      <c r="N8" s="68"/>
      <c r="O8" s="28"/>
    </row>
    <row r="9" s="3" customFormat="1" ht="36" customHeight="1" spans="1:19">
      <c r="A9" s="29">
        <v>2</v>
      </c>
      <c r="B9" s="30">
        <v>44113</v>
      </c>
      <c r="C9" s="31" t="s">
        <v>40</v>
      </c>
      <c r="D9" s="32">
        <v>1052529.18</v>
      </c>
      <c r="E9" s="33"/>
      <c r="F9" s="32"/>
      <c r="G9" s="34"/>
      <c r="H9" s="35"/>
      <c r="I9" s="35" t="s">
        <v>63</v>
      </c>
      <c r="J9" s="70">
        <v>500</v>
      </c>
      <c r="K9" s="63" t="s">
        <v>64</v>
      </c>
      <c r="L9" s="71">
        <v>-7759</v>
      </c>
      <c r="M9" s="72" t="s">
        <v>65</v>
      </c>
      <c r="N9" s="73"/>
      <c r="O9" s="35"/>
      <c r="S9" s="3">
        <f>P25-O10-O11-O12-O13-O14</f>
        <v>-1153219.75</v>
      </c>
    </row>
    <row r="10" s="3" customFormat="1" ht="36" customHeight="1" spans="1:16">
      <c r="A10" s="36"/>
      <c r="B10" s="37"/>
      <c r="C10" s="38"/>
      <c r="D10" s="32">
        <v>204500</v>
      </c>
      <c r="E10" s="33"/>
      <c r="F10" s="32"/>
      <c r="G10" s="34"/>
      <c r="H10" s="39"/>
      <c r="I10" s="39"/>
      <c r="J10" s="74">
        <v>500</v>
      </c>
      <c r="K10" s="74" t="s">
        <v>66</v>
      </c>
      <c r="L10" s="71"/>
      <c r="M10" s="72"/>
      <c r="N10" s="73"/>
      <c r="O10" s="35">
        <v>204413.1</v>
      </c>
      <c r="P10" s="75" t="s">
        <v>67</v>
      </c>
    </row>
    <row r="11" ht="36" customHeight="1" spans="1:17">
      <c r="A11" s="40"/>
      <c r="B11" s="41"/>
      <c r="C11" s="42"/>
      <c r="D11" s="25"/>
      <c r="E11" s="19"/>
      <c r="F11" s="43"/>
      <c r="G11" s="44"/>
      <c r="H11" s="21"/>
      <c r="I11" s="21"/>
      <c r="J11" s="62"/>
      <c r="K11" s="68"/>
      <c r="L11" s="62"/>
      <c r="M11" s="69"/>
      <c r="N11" s="76"/>
      <c r="O11" s="28">
        <v>400000</v>
      </c>
      <c r="P11" s="77" t="s">
        <v>68</v>
      </c>
      <c r="Q11"/>
    </row>
    <row r="12" ht="36" customHeight="1" spans="1:16">
      <c r="A12" s="15">
        <v>3</v>
      </c>
      <c r="B12" s="45">
        <v>45768</v>
      </c>
      <c r="C12" s="17" t="s">
        <v>40</v>
      </c>
      <c r="D12" s="43">
        <v>108044.35</v>
      </c>
      <c r="E12" s="19"/>
      <c r="F12" s="43"/>
      <c r="G12" s="44"/>
      <c r="H12" s="21"/>
      <c r="I12" s="21"/>
      <c r="J12" s="62"/>
      <c r="K12" s="76"/>
      <c r="L12" s="62"/>
      <c r="M12" s="76"/>
      <c r="N12" s="76"/>
      <c r="O12" s="28">
        <v>231651</v>
      </c>
      <c r="P12" s="77" t="s">
        <v>69</v>
      </c>
    </row>
    <row r="13" ht="36" customHeight="1" spans="1:16">
      <c r="A13" s="15"/>
      <c r="B13" s="45"/>
      <c r="C13" s="17"/>
      <c r="D13" s="43"/>
      <c r="E13" s="19"/>
      <c r="F13" s="43"/>
      <c r="G13" s="44"/>
      <c r="H13" s="21"/>
      <c r="I13" s="21"/>
      <c r="J13" s="62"/>
      <c r="K13" s="76"/>
      <c r="L13" s="62"/>
      <c r="M13" s="76"/>
      <c r="N13" s="76"/>
      <c r="O13" s="28">
        <v>217200</v>
      </c>
      <c r="P13" s="77" t="s">
        <v>70</v>
      </c>
    </row>
    <row r="14" ht="36" customHeight="1" spans="1:16">
      <c r="A14" s="15"/>
      <c r="B14" s="45"/>
      <c r="C14" s="17"/>
      <c r="D14" s="43"/>
      <c r="E14" s="19"/>
      <c r="F14" s="43"/>
      <c r="G14" s="44"/>
      <c r="H14" s="21"/>
      <c r="I14" s="21"/>
      <c r="J14" s="62"/>
      <c r="K14" s="76"/>
      <c r="L14" s="62"/>
      <c r="M14" s="76"/>
      <c r="N14" s="76"/>
      <c r="O14" s="28">
        <v>208000</v>
      </c>
      <c r="P14" s="77" t="s">
        <v>71</v>
      </c>
    </row>
    <row r="15" ht="26" customHeight="1" spans="1:16">
      <c r="A15" s="15"/>
      <c r="B15" s="45"/>
      <c r="C15" s="17"/>
      <c r="D15" s="43"/>
      <c r="E15" s="19"/>
      <c r="F15" s="43"/>
      <c r="G15" s="44"/>
      <c r="H15" s="21"/>
      <c r="I15" s="21"/>
      <c r="J15" s="62"/>
      <c r="K15" s="76"/>
      <c r="L15" s="62"/>
      <c r="M15" s="76"/>
      <c r="N15" s="76"/>
      <c r="O15" s="28">
        <v>2524.08</v>
      </c>
      <c r="P15" s="77" t="s">
        <v>72</v>
      </c>
    </row>
    <row r="16" ht="21" customHeight="1" spans="1:15">
      <c r="A16" s="15"/>
      <c r="B16" s="45"/>
      <c r="C16" s="17"/>
      <c r="D16" s="43"/>
      <c r="E16" s="19"/>
      <c r="F16" s="43"/>
      <c r="G16" s="44"/>
      <c r="H16" s="21"/>
      <c r="I16" s="21"/>
      <c r="J16" s="62"/>
      <c r="K16" s="76"/>
      <c r="L16" s="62"/>
      <c r="M16" s="76"/>
      <c r="N16" s="76"/>
      <c r="O16" s="21"/>
    </row>
    <row r="17" ht="21" customHeight="1" spans="1:15">
      <c r="A17" s="15"/>
      <c r="B17" s="45"/>
      <c r="C17" s="17"/>
      <c r="D17" s="43"/>
      <c r="E17" s="19"/>
      <c r="F17" s="43"/>
      <c r="G17" s="44"/>
      <c r="H17" s="21"/>
      <c r="I17" s="21"/>
      <c r="J17" s="62"/>
      <c r="K17" s="76"/>
      <c r="L17" s="62"/>
      <c r="M17" s="76"/>
      <c r="N17" s="76"/>
      <c r="O17" s="21"/>
    </row>
    <row r="18" ht="21" customHeight="1" spans="1:15">
      <c r="A18" s="15"/>
      <c r="B18" s="45"/>
      <c r="C18" s="17"/>
      <c r="D18" s="43"/>
      <c r="E18" s="19"/>
      <c r="F18" s="43"/>
      <c r="G18" s="44"/>
      <c r="H18" s="21"/>
      <c r="I18" s="21"/>
      <c r="J18" s="62"/>
      <c r="K18" s="76"/>
      <c r="L18" s="62"/>
      <c r="M18" s="76"/>
      <c r="N18" s="76"/>
      <c r="O18" s="21"/>
    </row>
    <row r="19" ht="21" customHeight="1" spans="1:15">
      <c r="A19" s="15"/>
      <c r="B19" s="45"/>
      <c r="C19" s="17"/>
      <c r="D19" s="43"/>
      <c r="E19" s="19"/>
      <c r="F19" s="43"/>
      <c r="G19" s="44"/>
      <c r="H19" s="21"/>
      <c r="I19" s="21"/>
      <c r="J19" s="62"/>
      <c r="K19" s="76"/>
      <c r="L19" s="62"/>
      <c r="M19" s="76"/>
      <c r="N19" s="76"/>
      <c r="O19" s="21"/>
    </row>
    <row r="20" ht="21" customHeight="1" spans="1:15">
      <c r="A20" s="15"/>
      <c r="B20" s="45"/>
      <c r="C20" s="17"/>
      <c r="D20" s="43"/>
      <c r="E20" s="19"/>
      <c r="F20" s="43"/>
      <c r="G20" s="44"/>
      <c r="H20" s="21"/>
      <c r="I20" s="21"/>
      <c r="J20" s="62"/>
      <c r="K20" s="76"/>
      <c r="L20" s="62"/>
      <c r="M20" s="76"/>
      <c r="N20" s="76"/>
      <c r="O20" s="21"/>
    </row>
    <row r="21" ht="21" customHeight="1" spans="1:15">
      <c r="A21" s="15"/>
      <c r="B21" s="45"/>
      <c r="C21" s="17"/>
      <c r="D21" s="43"/>
      <c r="E21" s="19"/>
      <c r="F21" s="43"/>
      <c r="G21" s="44"/>
      <c r="H21" s="21"/>
      <c r="I21" s="21"/>
      <c r="J21" s="62"/>
      <c r="K21" s="76"/>
      <c r="L21" s="62"/>
      <c r="M21" s="76"/>
      <c r="N21" s="76"/>
      <c r="O21" s="21"/>
    </row>
    <row r="22" ht="21" customHeight="1" spans="1:15">
      <c r="A22" s="15"/>
      <c r="B22" s="45"/>
      <c r="C22" s="17"/>
      <c r="D22" s="43"/>
      <c r="E22" s="19"/>
      <c r="F22" s="43"/>
      <c r="G22" s="44"/>
      <c r="H22" s="21"/>
      <c r="I22" s="21"/>
      <c r="J22" s="62"/>
      <c r="K22" s="76"/>
      <c r="L22" s="62"/>
      <c r="M22" s="76"/>
      <c r="N22" s="76"/>
      <c r="O22" s="21"/>
    </row>
    <row r="23" ht="21" customHeight="1" spans="1:15">
      <c r="A23" s="15"/>
      <c r="B23" s="45"/>
      <c r="C23" s="17"/>
      <c r="D23" s="43"/>
      <c r="E23" s="19"/>
      <c r="F23" s="43"/>
      <c r="G23" s="44"/>
      <c r="H23" s="21"/>
      <c r="I23" s="21"/>
      <c r="J23" s="62"/>
      <c r="K23" s="76"/>
      <c r="L23" s="62"/>
      <c r="M23" s="76"/>
      <c r="N23" s="76"/>
      <c r="O23" s="21"/>
    </row>
    <row r="24" ht="20.1" customHeight="1" spans="1:15">
      <c r="A24" s="15"/>
      <c r="B24" s="45"/>
      <c r="C24" s="17"/>
      <c r="D24" s="43"/>
      <c r="E24" s="19"/>
      <c r="F24" s="43"/>
      <c r="G24" s="44"/>
      <c r="H24" s="21"/>
      <c r="I24" s="21"/>
      <c r="J24" s="62"/>
      <c r="K24" s="76"/>
      <c r="L24" s="62"/>
      <c r="M24" s="76"/>
      <c r="N24" s="76"/>
      <c r="O24" s="21"/>
    </row>
    <row r="25" ht="30" customHeight="1" spans="1:17">
      <c r="A25" s="7" t="s">
        <v>45</v>
      </c>
      <c r="B25" s="7"/>
      <c r="C25" s="46" t="s">
        <v>46</v>
      </c>
      <c r="D25" s="47">
        <f>SUM(D7:D24)</f>
        <v>2140956.83</v>
      </c>
      <c r="E25" s="46" t="s">
        <v>46</v>
      </c>
      <c r="F25" s="47">
        <f>SUM(F7:F24)</f>
        <v>783490</v>
      </c>
      <c r="G25" s="46" t="s">
        <v>46</v>
      </c>
      <c r="H25" s="47">
        <f>SUM(H7:H24)</f>
        <v>92940</v>
      </c>
      <c r="I25" s="47">
        <f>SUM(I7:I24)</f>
        <v>0</v>
      </c>
      <c r="J25" s="47">
        <f>SUM(J7:J24)</f>
        <v>1500</v>
      </c>
      <c r="K25" s="46" t="s">
        <v>46</v>
      </c>
      <c r="L25" s="47">
        <f>SUM(L7:L24)</f>
        <v>0</v>
      </c>
      <c r="M25" s="46" t="s">
        <v>46</v>
      </c>
      <c r="N25" s="46" t="s">
        <v>46</v>
      </c>
      <c r="O25" s="47">
        <f>SUM(O7:O24)</f>
        <v>1938472.48</v>
      </c>
      <c r="P25" s="3">
        <f>D25-H25-J25-O25</f>
        <v>108044.35</v>
      </c>
      <c r="Q25" s="1">
        <f>D25-H25-J25-O25</f>
        <v>108044.35</v>
      </c>
    </row>
    <row r="26" ht="30" customHeight="1" spans="1:15">
      <c r="A26" s="7" t="s">
        <v>47</v>
      </c>
      <c r="B26" s="7"/>
      <c r="C26" s="7" t="s">
        <v>48</v>
      </c>
      <c r="D26" s="7"/>
      <c r="E26" s="48">
        <f>L26</f>
        <v>1263788.18</v>
      </c>
      <c r="F26" s="48"/>
      <c r="G26" s="48"/>
      <c r="H26" s="48"/>
      <c r="I26" s="7" t="s">
        <v>49</v>
      </c>
      <c r="J26" s="7"/>
      <c r="K26" s="7" t="s">
        <v>50</v>
      </c>
      <c r="L26" s="48">
        <f>O10+O11+O12+O13+O14+O15</f>
        <v>1263788.18</v>
      </c>
      <c r="M26" s="48"/>
      <c r="N26" s="48"/>
      <c r="O26" s="48"/>
    </row>
    <row r="27" ht="30" customHeight="1" spans="1:15">
      <c r="A27" s="7"/>
      <c r="B27" s="7"/>
      <c r="C27" s="7" t="s">
        <v>51</v>
      </c>
      <c r="D27" s="7"/>
      <c r="E27" s="49">
        <f>E26</f>
        <v>1263788.18</v>
      </c>
      <c r="F27" s="49"/>
      <c r="G27" s="49"/>
      <c r="H27" s="49"/>
      <c r="I27" s="7"/>
      <c r="J27" s="7"/>
      <c r="K27" s="7" t="s">
        <v>52</v>
      </c>
      <c r="L27" s="78" t="str">
        <f>SUBSTITUTE(SUBSTITUTE(TEXT(INT(L26),"[DBNum2][$-804]G/通用格式元"&amp;IF(INT(L26)=L26,"整",""))&amp;TEXT(MID(L26,FIND(".",L26&amp;".0")+1,1),"[DBNum2][$-804]G/通用格式角")&amp;TEXT(MID(L26,FIND(".",L26&amp;".0")+2,1),"[DBNum2][$-804]G/通用格式分"),"零角","零"),"零分","")</f>
        <v>壹佰贰拾陆万叁仟柒佰捌拾捌元壹角捌分</v>
      </c>
      <c r="M27" s="78"/>
      <c r="N27" s="78"/>
      <c r="O27" s="78"/>
    </row>
    <row r="28" ht="50.1" customHeight="1" spans="1:15">
      <c r="A28" s="7" t="s">
        <v>53</v>
      </c>
      <c r="B28" s="7"/>
      <c r="C28" s="50"/>
      <c r="D28" s="50"/>
      <c r="E28" s="50"/>
      <c r="F28" s="50"/>
      <c r="G28" s="50"/>
      <c r="H28" s="50"/>
      <c r="I28" s="7" t="s">
        <v>54</v>
      </c>
      <c r="J28" s="7"/>
      <c r="K28" s="7"/>
      <c r="L28" s="7"/>
      <c r="M28" s="7"/>
      <c r="N28" s="7"/>
      <c r="O28" s="7"/>
    </row>
    <row r="29" ht="50.1" customHeight="1" spans="1:15">
      <c r="A29" s="7" t="s">
        <v>56</v>
      </c>
      <c r="B29" s="7"/>
      <c r="C29" s="50"/>
      <c r="D29" s="50"/>
      <c r="E29" s="50"/>
      <c r="F29" s="50"/>
      <c r="G29" s="50"/>
      <c r="H29" s="50"/>
      <c r="I29" s="7" t="s">
        <v>57</v>
      </c>
      <c r="J29" s="7"/>
      <c r="K29" s="50"/>
      <c r="L29" s="50"/>
      <c r="M29" s="50"/>
      <c r="N29" s="50"/>
      <c r="O29" s="50"/>
    </row>
    <row r="30" ht="50.1" customHeight="1" spans="1:15">
      <c r="A30" s="7" t="s">
        <v>58</v>
      </c>
      <c r="B30" s="7"/>
      <c r="C30" s="51"/>
      <c r="D30" s="51"/>
      <c r="E30" s="51"/>
      <c r="F30" s="51"/>
      <c r="G30" s="51"/>
      <c r="H30" s="51"/>
      <c r="I30" s="7" t="s">
        <v>59</v>
      </c>
      <c r="J30" s="7"/>
      <c r="K30" s="51"/>
      <c r="L30" s="51"/>
      <c r="M30" s="51"/>
      <c r="N30" s="51"/>
      <c r="O30" s="51"/>
    </row>
    <row r="31" ht="50.1" customHeight="1" spans="1:15">
      <c r="A31" s="7" t="s">
        <v>60</v>
      </c>
      <c r="B31" s="7"/>
      <c r="C31" s="51"/>
      <c r="D31" s="51"/>
      <c r="E31" s="51"/>
      <c r="F31" s="51"/>
      <c r="G31" s="51"/>
      <c r="H31" s="51"/>
      <c r="I31" s="7" t="s">
        <v>61</v>
      </c>
      <c r="J31" s="7"/>
      <c r="K31" s="51"/>
      <c r="L31" s="51"/>
      <c r="M31" s="51"/>
      <c r="N31" s="51"/>
      <c r="O31" s="51"/>
    </row>
    <row r="34" ht="13.5" spans="17:17">
      <c r="Q34"/>
    </row>
    <row r="37" ht="13.5" spans="2:2">
      <c r="B37"/>
    </row>
  </sheetData>
  <mergeCells count="47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5:B25"/>
    <mergeCell ref="C26:D26"/>
    <mergeCell ref="E26:H26"/>
    <mergeCell ref="L26:O26"/>
    <mergeCell ref="C27:D27"/>
    <mergeCell ref="E27:H27"/>
    <mergeCell ref="L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5:A6"/>
    <mergeCell ref="A9:A11"/>
    <mergeCell ref="B9:B11"/>
    <mergeCell ref="C9:C11"/>
    <mergeCell ref="H3:H4"/>
    <mergeCell ref="A26:B27"/>
    <mergeCell ref="I26:J27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cw08</dc:creator>
  <cp:lastModifiedBy>crush</cp:lastModifiedBy>
  <dcterms:created xsi:type="dcterms:W3CDTF">2018-11-09T06:10:00Z</dcterms:created>
  <dcterms:modified xsi:type="dcterms:W3CDTF">2025-04-21T02:13:05Z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C415DC8923D4409DA50AAD631E3FFD82</vt:lpwstr>
  </property>
</Properties>
</file>