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1" sheetId="1" r:id="rId1"/>
    <sheet name="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<sst xmlns="http://schemas.openxmlformats.org/spreadsheetml/2006/main" count="180" uniqueCount="75">
  <si>
    <t xml:space="preserve">工程款支付证书 </t>
  </si>
  <si>
    <t>本次</t>
  </si>
  <si>
    <t>工程名称</t>
  </si>
  <si>
    <t>S248旧邓线咸水沟隧道等六座隧道安全整治工程施工第一标段</t>
  </si>
  <si>
    <t>ERP编号</t>
  </si>
  <si>
    <t>档案编号</t>
  </si>
  <si>
    <t>CD2016-179</t>
  </si>
  <si>
    <t>2017.11.1</t>
  </si>
  <si>
    <t>梅明泉</t>
  </si>
  <si>
    <t>3个月</t>
  </si>
  <si>
    <t>河南省
洛阳市</t>
  </si>
  <si>
    <t>河南公司孙健13635651222</t>
  </si>
  <si>
    <t>邵明震13783688009</t>
  </si>
  <si>
    <t>中标通知书、施工合同原件</t>
  </si>
  <si>
    <t>中标</t>
  </si>
  <si>
    <t>施工合同原件</t>
  </si>
  <si>
    <t>合同金额</t>
  </si>
  <si>
    <t>中标  日期</t>
  </si>
  <si>
    <t>已    供       工程资料</t>
  </si>
  <si>
    <t>施工合同、内部承包协议及补充协议原件</t>
  </si>
  <si>
    <t>庐江</t>
  </si>
  <si>
    <t>责任  单位</t>
  </si>
  <si>
    <t>河南公司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</si>
  <si>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</si>
  <si>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</si>
  <si>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</si>
  <si>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</si>
  <si>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</si>
  <si>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</si>
  <si>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</si>
  <si>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</si>
  <si>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</si>
  <si>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</si>
  <si>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</si>
  <si>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</si>
  <si>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</si>
  <si>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</si>
  <si>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</si>
  <si>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</si>
  <si>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</si>
  <si>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</si>
  <si>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</si>
  <si>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1%按合同款全扣</t>
  </si>
  <si>
    <t>2017.12.1办理涉税事项报告表费用</t>
  </si>
  <si>
    <t>12月材料款</t>
  </si>
  <si>
    <t>工资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</si>
  <si>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</si>
  <si>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</si>
  <si>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</si>
  <si>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</si>
  <si>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</si>
  <si>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</si>
  <si>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</si>
  <si>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</si>
  <si>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</si>
  <si>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</si>
  <si>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</si>
  <si>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</si>
  <si>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</si>
  <si>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</si>
  <si>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</si>
  <si>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</si>
  <si>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</si>
  <si>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施工合同、内部承包协议及补充协议原件、中标通知书、竣工证书、审计报告</t>
  </si>
  <si>
    <t>7400756.10元</t>
  </si>
  <si>
    <t>2023.8.24</t>
  </si>
  <si>
    <t>6材料</t>
  </si>
  <si>
    <t>中行 2*4次</t>
  </si>
  <si>
    <t>2018.11.28办理涉税事项报告表费用500</t>
  </si>
  <si>
    <t>S248旧邓线咸水沟隧道安全整治工程施工第一标段</t>
  </si>
  <si>
    <t>1%预留损失准备金</t>
  </si>
  <si>
    <t>12材料</t>
  </si>
  <si>
    <t>2018/12/1~5</t>
  </si>
  <si>
    <t>5165中行</t>
  </si>
  <si>
    <t xml:space="preserve"> 2023年10月11日一10月12日 朱大金去项目参加约谈，出场费2000元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</si>
</sst>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4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b/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sz val="10"/>
      <color rgb="FF00B050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9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/>
    <xf numFmtId="0" fontId="0" fillId="0" borderId="0"/>
    <xf numFmtId="0" fontId="43" fillId="0" borderId="0">
      <alignment vertical="center"/>
    </xf>
    <xf numFmtId="0" fontId="42" fillId="0" borderId="0"/>
    <xf numFmtId="0" fontId="0" fillId="0" borderId="0"/>
  </cellStyleXfs>
  <cellXfs count="153">
    <xf numFmtId="0" fontId="0" fillId="0" borderId="0" xfId="0">
      <alignment vertical="center"/>
    </xf>
    <xf numFmtId="0" fontId="1" fillId="0" borderId="0" xfId="54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176" fontId="1" fillId="0" borderId="0" xfId="54" applyNumberFormat="1" applyFont="1" applyFill="1" applyBorder="1" applyAlignment="1">
      <alignment horizontal="center" vertical="center"/>
    </xf>
    <xf numFmtId="177" fontId="1" fillId="0" borderId="0" xfId="54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shrinkToFit="1"/>
    </xf>
    <xf numFmtId="177" fontId="4" fillId="0" borderId="2" xfId="54" applyNumberFormat="1" applyFont="1" applyFill="1" applyBorder="1" applyAlignment="1">
      <alignment horizontal="center" vertical="center" wrapText="1"/>
    </xf>
    <xf numFmtId="178" fontId="1" fillId="0" borderId="2" xfId="54" applyNumberFormat="1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177" fontId="1" fillId="0" borderId="2" xfId="54" applyNumberFormat="1" applyFont="1" applyFill="1" applyBorder="1" applyAlignment="1">
      <alignment horizontal="right" vertical="center" wrapText="1"/>
    </xf>
    <xf numFmtId="0" fontId="4" fillId="2" borderId="4" xfId="54" applyFont="1" applyFill="1" applyBorder="1" applyAlignment="1">
      <alignment horizontal="center" vertical="center" wrapText="1"/>
    </xf>
    <xf numFmtId="176" fontId="4" fillId="0" borderId="2" xfId="54" applyNumberFormat="1" applyFont="1" applyFill="1" applyBorder="1" applyAlignment="1">
      <alignment horizontal="center" vertical="center" wrapText="1"/>
    </xf>
    <xf numFmtId="0" fontId="1" fillId="2" borderId="5" xfId="54" applyFont="1" applyFill="1" applyBorder="1" applyAlignment="1">
      <alignment horizontal="center" vertical="center" wrapText="1"/>
    </xf>
    <xf numFmtId="176" fontId="1" fillId="2" borderId="5" xfId="54" applyNumberFormat="1" applyFont="1" applyFill="1" applyBorder="1" applyAlignment="1">
      <alignment horizontal="center" vertical="center" shrinkToFit="1"/>
    </xf>
    <xf numFmtId="14" fontId="1" fillId="2" borderId="5" xfId="54" applyNumberFormat="1" applyFont="1" applyFill="1" applyBorder="1" applyAlignment="1">
      <alignment horizontal="center" vertical="center" wrapText="1"/>
    </xf>
    <xf numFmtId="177" fontId="1" fillId="2" borderId="2" xfId="54" applyNumberFormat="1" applyFont="1" applyFill="1" applyBorder="1" applyAlignment="1">
      <alignment vertical="center" shrinkToFit="1"/>
    </xf>
    <xf numFmtId="179" fontId="1" fillId="2" borderId="5" xfId="54" applyNumberFormat="1" applyFont="1" applyFill="1" applyBorder="1" applyAlignment="1">
      <alignment horizontal="center" vertical="center" wrapText="1"/>
    </xf>
    <xf numFmtId="177" fontId="1" fillId="2" borderId="5" xfId="54" applyNumberFormat="1" applyFont="1" applyFill="1" applyBorder="1" applyAlignment="1">
      <alignment horizontal="center" vertical="center" shrinkToFit="1"/>
    </xf>
    <xf numFmtId="180" fontId="1" fillId="0" borderId="2" xfId="51" applyNumberFormat="1" applyFont="1" applyFill="1" applyBorder="1" applyAlignment="1">
      <alignment horizontal="center" vertical="center" wrapText="1"/>
    </xf>
    <xf numFmtId="177" fontId="1" fillId="3" borderId="5" xfId="54" applyNumberFormat="1" applyFont="1" applyFill="1" applyBorder="1" applyAlignment="1">
      <alignment horizontal="right" vertical="center" shrinkToFit="1"/>
    </xf>
    <xf numFmtId="0" fontId="1" fillId="2" borderId="6" xfId="54" applyFont="1" applyFill="1" applyBorder="1" applyAlignment="1">
      <alignment horizontal="center" vertical="center" wrapText="1"/>
    </xf>
    <xf numFmtId="176" fontId="1" fillId="2" borderId="6" xfId="54" applyNumberFormat="1" applyFont="1" applyFill="1" applyBorder="1" applyAlignment="1">
      <alignment horizontal="center" vertical="center" shrinkToFit="1"/>
    </xf>
    <xf numFmtId="14" fontId="1" fillId="2" borderId="6" xfId="54" applyNumberFormat="1" applyFont="1" applyFill="1" applyBorder="1" applyAlignment="1">
      <alignment horizontal="center" vertical="center" wrapText="1"/>
    </xf>
    <xf numFmtId="179" fontId="1" fillId="2" borderId="6" xfId="54" applyNumberFormat="1" applyFont="1" applyFill="1" applyBorder="1" applyAlignment="1">
      <alignment horizontal="center" vertical="center" wrapText="1"/>
    </xf>
    <xf numFmtId="177" fontId="1" fillId="2" borderId="6" xfId="54" applyNumberFormat="1" applyFont="1" applyFill="1" applyBorder="1" applyAlignment="1">
      <alignment horizontal="center" vertical="center" shrinkToFit="1"/>
    </xf>
    <xf numFmtId="177" fontId="1" fillId="3" borderId="6" xfId="54" applyNumberFormat="1" applyFont="1" applyFill="1" applyBorder="1" applyAlignment="1">
      <alignment horizontal="right" vertical="center" shrinkToFit="1"/>
    </xf>
    <xf numFmtId="0" fontId="1" fillId="2" borderId="7" xfId="54" applyFont="1" applyFill="1" applyBorder="1" applyAlignment="1">
      <alignment horizontal="center" vertical="center" wrapText="1"/>
    </xf>
    <xf numFmtId="176" fontId="1" fillId="2" borderId="7" xfId="54" applyNumberFormat="1" applyFont="1" applyFill="1" applyBorder="1" applyAlignment="1">
      <alignment horizontal="center" vertical="center" shrinkToFit="1"/>
    </xf>
    <xf numFmtId="14" fontId="1" fillId="2" borderId="7" xfId="54" applyNumberFormat="1" applyFont="1" applyFill="1" applyBorder="1" applyAlignment="1">
      <alignment horizontal="center" vertical="center" wrapText="1"/>
    </xf>
    <xf numFmtId="179" fontId="1" fillId="2" borderId="7" xfId="54" applyNumberFormat="1" applyFont="1" applyFill="1" applyBorder="1" applyAlignment="1">
      <alignment horizontal="center" vertical="center" wrapText="1"/>
    </xf>
    <xf numFmtId="177" fontId="1" fillId="2" borderId="7" xfId="54" applyNumberFormat="1" applyFont="1" applyFill="1" applyBorder="1" applyAlignment="1">
      <alignment horizontal="center" vertical="center" shrinkToFit="1"/>
    </xf>
    <xf numFmtId="177" fontId="1" fillId="3" borderId="7" xfId="54" applyNumberFormat="1" applyFont="1" applyFill="1" applyBorder="1" applyAlignment="1">
      <alignment horizontal="right" vertical="center" shrinkToFit="1"/>
    </xf>
    <xf numFmtId="0" fontId="1" fillId="2" borderId="2" xfId="54" applyFont="1" applyFill="1" applyBorder="1" applyAlignment="1">
      <alignment horizontal="center" vertical="center" wrapText="1"/>
    </xf>
    <xf numFmtId="14" fontId="6" fillId="0" borderId="2" xfId="54" applyNumberFormat="1" applyFont="1" applyBorder="1" applyAlignment="1">
      <alignment horizontal="center" vertical="center" wrapText="1"/>
    </xf>
    <xf numFmtId="14" fontId="1" fillId="2" borderId="2" xfId="54" applyNumberFormat="1" applyFont="1" applyFill="1" applyBorder="1" applyAlignment="1">
      <alignment horizontal="center" vertical="center" wrapText="1"/>
    </xf>
    <xf numFmtId="179" fontId="1" fillId="2" borderId="2" xfId="54" applyNumberFormat="1" applyFont="1" applyFill="1" applyBorder="1" applyAlignment="1">
      <alignment horizontal="center" vertical="center" wrapText="1"/>
    </xf>
    <xf numFmtId="9" fontId="1" fillId="0" borderId="2" xfId="51" applyFont="1" applyFill="1" applyBorder="1" applyAlignment="1">
      <alignment horizontal="center" vertical="center" wrapText="1"/>
    </xf>
    <xf numFmtId="177" fontId="1" fillId="3" borderId="2" xfId="54" applyNumberFormat="1" applyFont="1" applyFill="1" applyBorder="1" applyAlignment="1">
      <alignment horizontal="right" vertical="center" shrinkToFit="1"/>
    </xf>
    <xf numFmtId="176" fontId="1" fillId="2" borderId="2" xfId="54" applyNumberFormat="1" applyFont="1" applyFill="1" applyBorder="1" applyAlignment="1">
      <alignment horizontal="left" vertical="center" shrinkToFit="1"/>
    </xf>
    <xf numFmtId="179" fontId="7" fillId="0" borderId="2" xfId="52" applyNumberFormat="1" applyFont="1" applyBorder="1" applyAlignment="1">
      <alignment horizontal="center" vertical="center"/>
    </xf>
    <xf numFmtId="177" fontId="1" fillId="3" borderId="2" xfId="54" applyNumberFormat="1" applyFont="1" applyFill="1" applyBorder="1" applyAlignment="1">
      <alignment vertical="center" shrinkToFit="1"/>
    </xf>
    <xf numFmtId="176" fontId="1" fillId="2" borderId="2" xfId="54" applyNumberFormat="1" applyFont="1" applyFill="1" applyBorder="1" applyAlignment="1">
      <alignment vertical="center" shrinkToFit="1"/>
    </xf>
    <xf numFmtId="179" fontId="7" fillId="0" borderId="2" xfId="52" applyNumberFormat="1" applyFont="1" applyBorder="1" applyAlignment="1">
      <alignment horizontal="right" vertical="center"/>
    </xf>
    <xf numFmtId="0" fontId="2" fillId="2" borderId="6" xfId="54" applyFont="1" applyFill="1" applyBorder="1" applyAlignment="1">
      <alignment horizontal="center" vertical="center" wrapText="1"/>
    </xf>
    <xf numFmtId="176" fontId="2" fillId="2" borderId="7" xfId="54" applyNumberFormat="1" applyFont="1" applyFill="1" applyBorder="1" applyAlignment="1">
      <alignment vertical="center" shrinkToFit="1"/>
    </xf>
    <xf numFmtId="14" fontId="2" fillId="2" borderId="2" xfId="54" applyNumberFormat="1" applyFont="1" applyFill="1" applyBorder="1" applyAlignment="1">
      <alignment vertical="center" wrapText="1"/>
    </xf>
    <xf numFmtId="177" fontId="2" fillId="2" borderId="2" xfId="54" applyNumberFormat="1" applyFont="1" applyFill="1" applyBorder="1" applyAlignment="1">
      <alignment vertical="center" shrinkToFit="1"/>
    </xf>
    <xf numFmtId="179" fontId="8" fillId="0" borderId="2" xfId="52" applyNumberFormat="1" applyFont="1" applyBorder="1" applyAlignment="1">
      <alignment horizontal="center" vertical="center"/>
    </xf>
    <xf numFmtId="9" fontId="2" fillId="0" borderId="2" xfId="51" applyFont="1" applyFill="1" applyBorder="1" applyAlignment="1">
      <alignment horizontal="center" vertical="center" wrapText="1"/>
    </xf>
    <xf numFmtId="177" fontId="2" fillId="3" borderId="7" xfId="54" applyNumberFormat="1" applyFont="1" applyFill="1" applyBorder="1" applyAlignment="1">
      <alignment vertical="center" shrinkToFit="1"/>
    </xf>
    <xf numFmtId="176" fontId="2" fillId="2" borderId="2" xfId="54" applyNumberFormat="1" applyFont="1" applyFill="1" applyBorder="1" applyAlignment="1">
      <alignment vertical="center" shrinkToFit="1"/>
    </xf>
    <xf numFmtId="181" fontId="7" fillId="0" borderId="2" xfId="0" applyNumberFormat="1" applyFont="1" applyFill="1" applyBorder="1" applyAlignment="1">
      <alignment vertical="center"/>
    </xf>
    <xf numFmtId="14" fontId="2" fillId="2" borderId="2" xfId="54" applyNumberFormat="1" applyFont="1" applyFill="1" applyBorder="1" applyAlignment="1">
      <alignment horizontal="center" vertical="center" wrapText="1"/>
    </xf>
    <xf numFmtId="0" fontId="4" fillId="3" borderId="2" xfId="54" applyFont="1" applyFill="1" applyBorder="1" applyAlignment="1">
      <alignment horizontal="center" vertical="center" shrinkToFit="1"/>
    </xf>
    <xf numFmtId="177" fontId="9" fillId="3" borderId="2" xfId="54" applyNumberFormat="1" applyFont="1" applyFill="1" applyBorder="1" applyAlignment="1">
      <alignment horizontal="right" vertical="center" shrinkToFit="1"/>
    </xf>
    <xf numFmtId="177" fontId="6" fillId="3" borderId="2" xfId="54" applyNumberFormat="1" applyFont="1" applyFill="1" applyBorder="1" applyAlignment="1">
      <alignment horizontal="center" vertical="center" shrinkToFit="1"/>
    </xf>
    <xf numFmtId="177" fontId="6" fillId="0" borderId="2" xfId="54" applyNumberFormat="1" applyFont="1" applyFill="1" applyBorder="1" applyAlignment="1">
      <alignment horizontal="center" vertical="center" shrinkToFi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top" wrapText="1"/>
    </xf>
    <xf numFmtId="0" fontId="4" fillId="0" borderId="2" xfId="54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shrinkToFit="1"/>
    </xf>
    <xf numFmtId="0" fontId="1" fillId="0" borderId="8" xfId="54" applyFont="1" applyFill="1" applyBorder="1" applyAlignment="1">
      <alignment horizontal="left" vertical="center" wrapText="1"/>
    </xf>
    <xf numFmtId="0" fontId="1" fillId="0" borderId="9" xfId="54" applyFont="1" applyFill="1" applyBorder="1" applyAlignment="1">
      <alignment horizontal="left" vertical="center" wrapText="1"/>
    </xf>
    <xf numFmtId="0" fontId="10" fillId="2" borderId="2" xfId="54" applyFont="1" applyFill="1" applyBorder="1" applyAlignment="1">
      <alignment horizontal="center" vertical="center" wrapText="1"/>
    </xf>
    <xf numFmtId="0" fontId="11" fillId="0" borderId="2" xfId="54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 wrapText="1"/>
    </xf>
    <xf numFmtId="177" fontId="11" fillId="0" borderId="2" xfId="54" applyNumberFormat="1" applyFont="1" applyFill="1" applyBorder="1" applyAlignment="1">
      <alignment horizontal="center" vertical="center" wrapText="1"/>
    </xf>
    <xf numFmtId="177" fontId="1" fillId="3" borderId="5" xfId="54" applyNumberFormat="1" applyFont="1" applyFill="1" applyBorder="1" applyAlignment="1">
      <alignment horizontal="center" vertical="center" shrinkToFit="1"/>
    </xf>
    <xf numFmtId="180" fontId="1" fillId="0" borderId="2" xfId="51" applyNumberFormat="1" applyFont="1" applyFill="1" applyBorder="1" applyAlignment="1">
      <alignment horizontal="left" vertical="center" wrapText="1"/>
    </xf>
    <xf numFmtId="177" fontId="4" fillId="0" borderId="5" xfId="54" applyNumberFormat="1" applyFont="1" applyFill="1" applyBorder="1" applyAlignment="1">
      <alignment horizontal="right" vertical="center" shrinkToFit="1"/>
    </xf>
    <xf numFmtId="177" fontId="4" fillId="0" borderId="5" xfId="54" applyNumberFormat="1" applyFont="1" applyFill="1" applyBorder="1" applyAlignment="1">
      <alignment horizontal="center" vertical="center" wrapText="1"/>
    </xf>
    <xf numFmtId="177" fontId="1" fillId="0" borderId="2" xfId="54" applyNumberFormat="1" applyFont="1" applyFill="1" applyBorder="1" applyAlignment="1">
      <alignment horizontal="center" vertical="center" wrapText="1"/>
    </xf>
    <xf numFmtId="177" fontId="1" fillId="0" borderId="2" xfId="54" applyNumberFormat="1" applyFont="1" applyFill="1" applyBorder="1" applyAlignment="1">
      <alignment vertical="center" shrinkToFit="1"/>
    </xf>
    <xf numFmtId="177" fontId="1" fillId="3" borderId="6" xfId="54" applyNumberFormat="1" applyFont="1" applyFill="1" applyBorder="1" applyAlignment="1">
      <alignment horizontal="center" vertical="center" shrinkToFit="1"/>
    </xf>
    <xf numFmtId="177" fontId="4" fillId="0" borderId="6" xfId="54" applyNumberFormat="1" applyFont="1" applyFill="1" applyBorder="1" applyAlignment="1">
      <alignment horizontal="right" vertical="center" shrinkToFit="1"/>
    </xf>
    <xf numFmtId="177" fontId="4" fillId="0" borderId="6" xfId="54" applyNumberFormat="1" applyFont="1" applyFill="1" applyBorder="1" applyAlignment="1">
      <alignment horizontal="center" vertical="center" wrapText="1"/>
    </xf>
    <xf numFmtId="177" fontId="1" fillId="3" borderId="7" xfId="54" applyNumberFormat="1" applyFont="1" applyFill="1" applyBorder="1" applyAlignment="1">
      <alignment horizontal="center" vertical="center" shrinkToFit="1"/>
    </xf>
    <xf numFmtId="177" fontId="4" fillId="0" borderId="7" xfId="54" applyNumberFormat="1" applyFont="1" applyFill="1" applyBorder="1" applyAlignment="1">
      <alignment horizontal="right" vertical="center" shrinkToFit="1"/>
    </xf>
    <xf numFmtId="177" fontId="4" fillId="0" borderId="7" xfId="54" applyNumberFormat="1" applyFont="1" applyFill="1" applyBorder="1" applyAlignment="1">
      <alignment horizontal="center" vertical="center" wrapText="1"/>
    </xf>
    <xf numFmtId="177" fontId="1" fillId="0" borderId="2" xfId="54" applyNumberFormat="1" applyFont="1" applyFill="1" applyBorder="1" applyAlignment="1">
      <alignment horizontal="right" vertical="center" shrinkToFit="1"/>
    </xf>
    <xf numFmtId="177" fontId="1" fillId="0" borderId="5" xfId="54" applyNumberFormat="1" applyFont="1" applyFill="1" applyBorder="1" applyAlignment="1">
      <alignment horizontal="center" vertical="center" shrinkToFit="1"/>
    </xf>
    <xf numFmtId="177" fontId="1" fillId="0" borderId="5" xfId="54" applyNumberFormat="1" applyFont="1" applyFill="1" applyBorder="1" applyAlignment="1">
      <alignment horizontal="center" vertical="center" wrapText="1"/>
    </xf>
    <xf numFmtId="177" fontId="4" fillId="0" borderId="2" xfId="54" applyNumberFormat="1" applyFont="1" applyFill="1" applyBorder="1" applyAlignment="1">
      <alignment horizontal="right" vertical="center" shrinkToFit="1"/>
    </xf>
    <xf numFmtId="177" fontId="1" fillId="2" borderId="2" xfId="54" applyNumberFormat="1" applyFont="1" applyFill="1" applyBorder="1" applyAlignment="1">
      <alignment horizontal="right" vertical="center" shrinkToFit="1"/>
    </xf>
    <xf numFmtId="177" fontId="1" fillId="0" borderId="6" xfId="54" applyNumberFormat="1" applyFont="1" applyFill="1" applyBorder="1" applyAlignment="1">
      <alignment horizontal="center" vertical="center" shrinkToFit="1"/>
    </xf>
    <xf numFmtId="177" fontId="1" fillId="0" borderId="6" xfId="54" applyNumberFormat="1" applyFont="1" applyFill="1" applyBorder="1" applyAlignment="1">
      <alignment horizontal="center" vertical="center" wrapText="1"/>
    </xf>
    <xf numFmtId="177" fontId="4" fillId="0" borderId="5" xfId="54" applyNumberFormat="1" applyFont="1" applyFill="1" applyBorder="1" applyAlignment="1">
      <alignment horizontal="center" vertical="center" shrinkToFit="1"/>
    </xf>
    <xf numFmtId="177" fontId="1" fillId="2" borderId="5" xfId="54" applyNumberFormat="1" applyFont="1" applyFill="1" applyBorder="1" applyAlignment="1">
      <alignment horizontal="right" vertical="center" shrinkToFit="1"/>
    </xf>
    <xf numFmtId="177" fontId="1" fillId="0" borderId="7" xfId="54" applyNumberFormat="1" applyFont="1" applyFill="1" applyBorder="1" applyAlignment="1">
      <alignment horizontal="center" vertical="center" shrinkToFit="1"/>
    </xf>
    <xf numFmtId="177" fontId="1" fillId="0" borderId="7" xfId="54" applyNumberFormat="1" applyFont="1" applyFill="1" applyBorder="1" applyAlignment="1">
      <alignment horizontal="center" vertical="center" wrapText="1"/>
    </xf>
    <xf numFmtId="177" fontId="4" fillId="0" borderId="7" xfId="54" applyNumberFormat="1" applyFont="1" applyFill="1" applyBorder="1" applyAlignment="1">
      <alignment horizontal="center" vertical="center" shrinkToFit="1"/>
    </xf>
    <xf numFmtId="177" fontId="1" fillId="2" borderId="7" xfId="54" applyNumberFormat="1" applyFont="1" applyFill="1" applyBorder="1" applyAlignment="1">
      <alignment horizontal="right" vertical="center" shrinkToFit="1"/>
    </xf>
    <xf numFmtId="177" fontId="2" fillId="3" borderId="2" xfId="54" applyNumberFormat="1" applyFont="1" applyFill="1" applyBorder="1" applyAlignment="1">
      <alignment vertical="center" shrinkToFit="1"/>
    </xf>
    <xf numFmtId="177" fontId="2" fillId="0" borderId="2" xfId="54" applyNumberFormat="1" applyFont="1" applyFill="1" applyBorder="1" applyAlignment="1">
      <alignment horizontal="right" vertical="center" shrinkToFit="1"/>
    </xf>
    <xf numFmtId="177" fontId="2" fillId="0" borderId="2" xfId="54" applyNumberFormat="1" applyFont="1" applyFill="1" applyBorder="1" applyAlignment="1">
      <alignment horizontal="center" vertical="center" wrapText="1"/>
    </xf>
    <xf numFmtId="177" fontId="12" fillId="0" borderId="2" xfId="54" applyNumberFormat="1" applyFont="1" applyFill="1" applyBorder="1" applyAlignment="1">
      <alignment vertical="center" wrapText="1"/>
    </xf>
    <xf numFmtId="177" fontId="2" fillId="3" borderId="2" xfId="54" applyNumberFormat="1" applyFont="1" applyFill="1" applyBorder="1" applyAlignment="1">
      <alignment horizontal="right" vertical="center" shrinkToFit="1"/>
    </xf>
    <xf numFmtId="177" fontId="12" fillId="0" borderId="2" xfId="54" applyNumberFormat="1" applyFont="1" applyFill="1" applyBorder="1" applyAlignment="1">
      <alignment vertical="center" shrinkToFit="1"/>
    </xf>
    <xf numFmtId="14" fontId="13" fillId="0" borderId="2" xfId="54" applyNumberFormat="1" applyFont="1" applyBorder="1" applyAlignment="1">
      <alignment horizontal="center" vertical="center" wrapText="1"/>
    </xf>
    <xf numFmtId="0" fontId="14" fillId="2" borderId="2" xfId="49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81" fontId="16" fillId="0" borderId="2" xfId="0" applyNumberFormat="1" applyFont="1" applyBorder="1" applyAlignment="1">
      <alignment horizontal="center" vertical="center" wrapText="1"/>
    </xf>
    <xf numFmtId="181" fontId="16" fillId="0" borderId="2" xfId="0" applyNumberFormat="1" applyFont="1" applyBorder="1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0" fontId="18" fillId="0" borderId="0" xfId="0" applyFont="1">
      <alignment vertical="center"/>
    </xf>
    <xf numFmtId="181" fontId="7" fillId="0" borderId="2" xfId="55" applyNumberFormat="1" applyFont="1" applyFill="1" applyBorder="1" applyAlignment="1">
      <alignment vertical="center"/>
    </xf>
    <xf numFmtId="0" fontId="19" fillId="0" borderId="2" xfId="55" applyFont="1" applyFill="1" applyBorder="1" applyAlignment="1">
      <alignment horizontal="left" vertical="center" wrapText="1"/>
    </xf>
    <xf numFmtId="0" fontId="1" fillId="5" borderId="0" xfId="54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" fillId="2" borderId="5" xfId="54" applyFont="1" applyFill="1" applyBorder="1" applyAlignment="1">
      <alignment horizontal="center" vertical="center" wrapText="1"/>
    </xf>
    <xf numFmtId="176" fontId="2" fillId="2" borderId="5" xfId="54" applyNumberFormat="1" applyFont="1" applyFill="1" applyBorder="1" applyAlignment="1">
      <alignment horizontal="center" vertical="center" shrinkToFit="1"/>
    </xf>
    <xf numFmtId="14" fontId="2" fillId="2" borderId="5" xfId="54" applyNumberFormat="1" applyFont="1" applyFill="1" applyBorder="1" applyAlignment="1">
      <alignment horizontal="center" vertical="center" wrapText="1"/>
    </xf>
    <xf numFmtId="179" fontId="2" fillId="2" borderId="5" xfId="54" applyNumberFormat="1" applyFont="1" applyFill="1" applyBorder="1" applyAlignment="1">
      <alignment horizontal="center" vertical="center" wrapText="1"/>
    </xf>
    <xf numFmtId="177" fontId="2" fillId="2" borderId="5" xfId="54" applyNumberFormat="1" applyFont="1" applyFill="1" applyBorder="1" applyAlignment="1">
      <alignment horizontal="center" vertical="center" shrinkToFit="1"/>
    </xf>
    <xf numFmtId="180" fontId="2" fillId="0" borderId="2" xfId="51" applyNumberFormat="1" applyFont="1" applyFill="1" applyBorder="1" applyAlignment="1">
      <alignment horizontal="center" vertical="center" wrapText="1"/>
    </xf>
    <xf numFmtId="177" fontId="2" fillId="3" borderId="5" xfId="54" applyNumberFormat="1" applyFont="1" applyFill="1" applyBorder="1" applyAlignment="1">
      <alignment horizontal="right" vertical="center" shrinkToFit="1"/>
    </xf>
    <xf numFmtId="176" fontId="2" fillId="2" borderId="6" xfId="54" applyNumberFormat="1" applyFont="1" applyFill="1" applyBorder="1" applyAlignment="1">
      <alignment horizontal="center" vertical="center" shrinkToFit="1"/>
    </xf>
    <xf numFmtId="14" fontId="2" fillId="2" borderId="6" xfId="54" applyNumberFormat="1" applyFont="1" applyFill="1" applyBorder="1" applyAlignment="1">
      <alignment horizontal="center" vertical="center" wrapText="1"/>
    </xf>
    <xf numFmtId="179" fontId="2" fillId="2" borderId="6" xfId="54" applyNumberFormat="1" applyFont="1" applyFill="1" applyBorder="1" applyAlignment="1">
      <alignment horizontal="center" vertical="center" wrapText="1"/>
    </xf>
    <xf numFmtId="177" fontId="2" fillId="2" borderId="6" xfId="54" applyNumberFormat="1" applyFont="1" applyFill="1" applyBorder="1" applyAlignment="1">
      <alignment horizontal="center" vertical="center" shrinkToFit="1"/>
    </xf>
    <xf numFmtId="177" fontId="2" fillId="3" borderId="6" xfId="54" applyNumberFormat="1" applyFont="1" applyFill="1" applyBorder="1" applyAlignment="1">
      <alignment horizontal="right" vertical="center" shrinkToFit="1"/>
    </xf>
    <xf numFmtId="0" fontId="2" fillId="2" borderId="7" xfId="54" applyFont="1" applyFill="1" applyBorder="1" applyAlignment="1">
      <alignment horizontal="center" vertical="center" wrapText="1"/>
    </xf>
    <xf numFmtId="176" fontId="2" fillId="2" borderId="7" xfId="54" applyNumberFormat="1" applyFont="1" applyFill="1" applyBorder="1" applyAlignment="1">
      <alignment horizontal="center" vertical="center" shrinkToFit="1"/>
    </xf>
    <xf numFmtId="14" fontId="2" fillId="2" borderId="7" xfId="54" applyNumberFormat="1" applyFont="1" applyFill="1" applyBorder="1" applyAlignment="1">
      <alignment horizontal="center" vertical="center" wrapText="1"/>
    </xf>
    <xf numFmtId="179" fontId="2" fillId="2" borderId="7" xfId="54" applyNumberFormat="1" applyFont="1" applyFill="1" applyBorder="1" applyAlignment="1">
      <alignment horizontal="center" vertical="center" wrapText="1"/>
    </xf>
    <xf numFmtId="177" fontId="2" fillId="2" borderId="7" xfId="54" applyNumberFormat="1" applyFont="1" applyFill="1" applyBorder="1" applyAlignment="1">
      <alignment horizontal="center" vertical="center" shrinkToFit="1"/>
    </xf>
    <xf numFmtId="177" fontId="2" fillId="3" borderId="7" xfId="54" applyNumberFormat="1" applyFont="1" applyFill="1" applyBorder="1" applyAlignment="1">
      <alignment horizontal="right" vertical="center" shrinkToFit="1"/>
    </xf>
    <xf numFmtId="177" fontId="2" fillId="3" borderId="5" xfId="54" applyNumberFormat="1" applyFont="1" applyFill="1" applyBorder="1" applyAlignment="1">
      <alignment horizontal="center" vertical="center" shrinkToFit="1"/>
    </xf>
    <xf numFmtId="180" fontId="2" fillId="0" borderId="2" xfId="51" applyNumberFormat="1" applyFont="1" applyFill="1" applyBorder="1" applyAlignment="1">
      <alignment horizontal="left" vertical="center" wrapText="1"/>
    </xf>
    <xf numFmtId="177" fontId="12" fillId="0" borderId="5" xfId="54" applyNumberFormat="1" applyFont="1" applyFill="1" applyBorder="1" applyAlignment="1">
      <alignment horizontal="right" vertical="center" shrinkToFit="1"/>
    </xf>
    <xf numFmtId="177" fontId="12" fillId="0" borderId="5" xfId="54" applyNumberFormat="1" applyFont="1" applyFill="1" applyBorder="1" applyAlignment="1">
      <alignment horizontal="center" vertical="center" wrapText="1"/>
    </xf>
    <xf numFmtId="177" fontId="21" fillId="0" borderId="2" xfId="54" applyNumberFormat="1" applyFont="1" applyFill="1" applyBorder="1" applyAlignment="1">
      <alignment vertical="center" shrinkToFit="1"/>
    </xf>
    <xf numFmtId="177" fontId="2" fillId="3" borderId="6" xfId="54" applyNumberFormat="1" applyFont="1" applyFill="1" applyBorder="1" applyAlignment="1">
      <alignment horizontal="center" vertical="center" shrinkToFit="1"/>
    </xf>
    <xf numFmtId="177" fontId="12" fillId="0" borderId="6" xfId="54" applyNumberFormat="1" applyFont="1" applyFill="1" applyBorder="1" applyAlignment="1">
      <alignment horizontal="right" vertical="center" shrinkToFit="1"/>
    </xf>
    <xf numFmtId="177" fontId="12" fillId="0" borderId="6" xfId="54" applyNumberFormat="1" applyFont="1" applyFill="1" applyBorder="1" applyAlignment="1">
      <alignment horizontal="center" vertical="center" wrapText="1"/>
    </xf>
    <xf numFmtId="177" fontId="2" fillId="3" borderId="7" xfId="54" applyNumberFormat="1" applyFont="1" applyFill="1" applyBorder="1" applyAlignment="1">
      <alignment horizontal="center" vertical="center" shrinkToFit="1"/>
    </xf>
    <xf numFmtId="177" fontId="12" fillId="0" borderId="7" xfId="54" applyNumberFormat="1" applyFont="1" applyFill="1" applyBorder="1" applyAlignment="1">
      <alignment horizontal="right" vertical="center" shrinkToFit="1"/>
    </xf>
    <xf numFmtId="177" fontId="12" fillId="0" borderId="7" xfId="54" applyNumberFormat="1" applyFont="1" applyFill="1" applyBorder="1" applyAlignment="1">
      <alignment horizontal="center" vertical="center" wrapText="1"/>
    </xf>
    <xf numFmtId="177" fontId="12" fillId="0" borderId="2" xfId="54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常规 2 2" xfId="52"/>
    <cellStyle name="常规 2 3" xfId="53"/>
    <cellStyle name="常规 2" xfId="54"/>
    <cellStyle name="常规 3" xfId="55"/>
    <cellStyle name="常规 4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418465</xdr:colOff>
      <xdr:row>2</xdr:row>
      <xdr:rowOff>228600</xdr:rowOff>
    </xdr:from>
    <xdr:to>
      <xdr:col>22</xdr:col>
      <xdr:colOff>580390</xdr:colOff>
      <xdr:row>16</xdr:row>
      <xdr:rowOff>13970</xdr:rowOff>
    </xdr:to>
    <xdr:pic>
      <xdr:nvPicPr>
        <xdr:cNvPr id="2" name="图片 1" descr="5%3]D9%XX8}8]C~3A@TS8J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2465" y="900430"/>
          <a:ext cx="6191250" cy="3906520"/>
        </a:xfrm>
        <a:prstGeom prst="rect">
          <a:avLst/>
        </a:prstGeom>
      </xdr:spPr>
    </xdr:pic>
    <xdr:clientData/>
  </xdr:twoCellAnchor>
  <xdr:twoCellAnchor editAs="oneCell">
    <xdr:from>
      <xdr:col>16</xdr:col>
      <xdr:colOff>565150</xdr:colOff>
      <xdr:row>11</xdr:row>
      <xdr:rowOff>57150</xdr:rowOff>
    </xdr:from>
    <xdr:to>
      <xdr:col>23</xdr:col>
      <xdr:colOff>399415</xdr:colOff>
      <xdr:row>25</xdr:row>
      <xdr:rowOff>306070</xdr:rowOff>
    </xdr:to>
    <xdr:pic>
      <xdr:nvPicPr>
        <xdr:cNvPr id="3" name="图片 2" descr="JBQK%{7W5[[JW4~9`IU[TWI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9150" y="3573780"/>
          <a:ext cx="6549390" cy="3948430"/>
        </a:xfrm>
        <a:prstGeom prst="rect">
          <a:avLst/>
        </a:prstGeom>
      </xdr:spPr>
    </xdr:pic>
    <xdr:clientData/>
  </xdr:twoCellAnchor>
  <xdr:twoCellAnchor editAs="oneCell">
    <xdr:from>
      <xdr:col>16</xdr:col>
      <xdr:colOff>817880</xdr:colOff>
      <xdr:row>18</xdr:row>
      <xdr:rowOff>171450</xdr:rowOff>
    </xdr:from>
    <xdr:to>
      <xdr:col>23</xdr:col>
      <xdr:colOff>360680</xdr:colOff>
      <xdr:row>29</xdr:row>
      <xdr:rowOff>144780</xdr:rowOff>
    </xdr:to>
    <xdr:pic>
      <xdr:nvPicPr>
        <xdr:cNvPr id="4" name="图片 3" descr="7$WWY[YM7O{9V725A[Z~X)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961880" y="5474970"/>
          <a:ext cx="6257925" cy="3920490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0</xdr:row>
      <xdr:rowOff>635</xdr:rowOff>
    </xdr:from>
    <xdr:to>
      <xdr:col>19</xdr:col>
      <xdr:colOff>2142490</xdr:colOff>
      <xdr:row>3</xdr:row>
      <xdr:rowOff>294005</xdr:rowOff>
    </xdr:to>
    <xdr:pic>
      <xdr:nvPicPr>
        <xdr:cNvPr id="5" name="图片 4" descr="TRF16TDJL7KWFJUB43U}KCR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210675" y="635"/>
          <a:ext cx="4190365" cy="132016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9</xdr:row>
      <xdr:rowOff>47625</xdr:rowOff>
    </xdr:from>
    <xdr:to>
      <xdr:col>9</xdr:col>
      <xdr:colOff>19050</xdr:colOff>
      <xdr:row>12</xdr:row>
      <xdr:rowOff>0</xdr:rowOff>
    </xdr:to>
    <xdr:pic>
      <xdr:nvPicPr>
        <xdr:cNvPr id="6" name="图片 5" descr="J(5VSU5N{71]O50ERLZL~N3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143250" y="3053715"/>
          <a:ext cx="1828800" cy="71818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40</xdr:row>
      <xdr:rowOff>85725</xdr:rowOff>
    </xdr:from>
    <xdr:to>
      <xdr:col>13</xdr:col>
      <xdr:colOff>389890</xdr:colOff>
      <xdr:row>84</xdr:row>
      <xdr:rowOff>46990</xdr:rowOff>
    </xdr:to>
    <xdr:pic>
      <xdr:nvPicPr>
        <xdr:cNvPr id="7" name="图片 6" descr="6G931$13U_ONBSQ9MCNWOY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76250" y="11951970"/>
          <a:ext cx="7162165" cy="6247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647700</xdr:colOff>
      <xdr:row>1</xdr:row>
      <xdr:rowOff>76835</xdr:rowOff>
    </xdr:from>
    <xdr:to>
      <xdr:col>20</xdr:col>
      <xdr:colOff>1351915</xdr:colOff>
      <xdr:row>4</xdr:row>
      <xdr:rowOff>334645</xdr:rowOff>
    </xdr:to>
    <xdr:pic>
      <xdr:nvPicPr>
        <xdr:cNvPr id="5" name="图片 4" descr="TRF16TDJL7KWFJUB43U}KCR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191625" y="393700"/>
          <a:ext cx="4190365" cy="1322705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25</xdr:row>
      <xdr:rowOff>105410</xdr:rowOff>
    </xdr:from>
    <xdr:to>
      <xdr:col>23</xdr:col>
      <xdr:colOff>95250</xdr:colOff>
      <xdr:row>50</xdr:row>
      <xdr:rowOff>33020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134850" y="7169150"/>
          <a:ext cx="5124450" cy="6469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66675</xdr:colOff>
      <xdr:row>31</xdr:row>
      <xdr:rowOff>152400</xdr:rowOff>
    </xdr:from>
    <xdr:to>
      <xdr:col>23</xdr:col>
      <xdr:colOff>675005</xdr:colOff>
      <xdr:row>56</xdr:row>
      <xdr:rowOff>46990</xdr:rowOff>
    </xdr:to>
    <xdr:pic>
      <xdr:nvPicPr>
        <xdr:cNvPr id="7" name="图片 6" descr="2HGDVL)1${H~~`JXQ7PAZH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82200" y="9505950"/>
          <a:ext cx="7856855" cy="5003800"/>
        </a:xfrm>
        <a:prstGeom prst="rect">
          <a:avLst/>
        </a:prstGeom>
      </xdr:spPr>
    </xdr:pic>
    <xdr:clientData/>
  </xdr:twoCellAnchor>
  <xdr:twoCellAnchor editAs="oneCell">
    <xdr:from>
      <xdr:col>19</xdr:col>
      <xdr:colOff>209550</xdr:colOff>
      <xdr:row>31</xdr:row>
      <xdr:rowOff>276225</xdr:rowOff>
    </xdr:from>
    <xdr:to>
      <xdr:col>26</xdr:col>
      <xdr:colOff>246380</xdr:colOff>
      <xdr:row>58</xdr:row>
      <xdr:rowOff>14605</xdr:rowOff>
    </xdr:to>
    <xdr:pic>
      <xdr:nvPicPr>
        <xdr:cNvPr id="8" name="图片 7" descr="GFHT}ZT@[8CRLAPRC[MC7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44300" y="9629775"/>
          <a:ext cx="7923530" cy="5133340"/>
        </a:xfrm>
        <a:prstGeom prst="rect">
          <a:avLst/>
        </a:prstGeom>
      </xdr:spPr>
    </xdr:pic>
    <xdr:clientData/>
  </xdr:twoCellAnchor>
  <xdr:twoCellAnchor editAs="oneCell">
    <xdr:from>
      <xdr:col>20</xdr:col>
      <xdr:colOff>1552575</xdr:colOff>
      <xdr:row>31</xdr:row>
      <xdr:rowOff>352425</xdr:rowOff>
    </xdr:from>
    <xdr:to>
      <xdr:col>28</xdr:col>
      <xdr:colOff>122555</xdr:colOff>
      <xdr:row>58</xdr:row>
      <xdr:rowOff>109855</xdr:rowOff>
    </xdr:to>
    <xdr:pic>
      <xdr:nvPicPr>
        <xdr:cNvPr id="9" name="图片 8" descr="P1B[XEA96~8~AJ3U130(1C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82650" y="9705975"/>
          <a:ext cx="7866380" cy="5152390"/>
        </a:xfrm>
        <a:prstGeom prst="rect">
          <a:avLst/>
        </a:prstGeom>
      </xdr:spPr>
    </xdr:pic>
    <xdr:clientData/>
  </xdr:twoCellAnchor>
  <xdr:twoCellAnchor editAs="oneCell">
    <xdr:from>
      <xdr:col>22</xdr:col>
      <xdr:colOff>1257300</xdr:colOff>
      <xdr:row>31</xdr:row>
      <xdr:rowOff>285750</xdr:rowOff>
    </xdr:from>
    <xdr:to>
      <xdr:col>31</xdr:col>
      <xdr:colOff>465455</xdr:colOff>
      <xdr:row>58</xdr:row>
      <xdr:rowOff>43180</xdr:rowOff>
    </xdr:to>
    <xdr:pic>
      <xdr:nvPicPr>
        <xdr:cNvPr id="10" name="图片 9" descr="ELIVW~DYCG%(V@Y12@1WJA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344900" y="9639300"/>
          <a:ext cx="7923530" cy="5152390"/>
        </a:xfrm>
        <a:prstGeom prst="rect">
          <a:avLst/>
        </a:prstGeom>
      </xdr:spPr>
    </xdr:pic>
    <xdr:clientData/>
  </xdr:twoCellAnchor>
  <xdr:twoCellAnchor editAs="oneCell">
    <xdr:from>
      <xdr:col>17</xdr:col>
      <xdr:colOff>866775</xdr:colOff>
      <xdr:row>4</xdr:row>
      <xdr:rowOff>247650</xdr:rowOff>
    </xdr:from>
    <xdr:to>
      <xdr:col>23</xdr:col>
      <xdr:colOff>618490</xdr:colOff>
      <xdr:row>24</xdr:row>
      <xdr:rowOff>36830</xdr:rowOff>
    </xdr:to>
    <xdr:pic>
      <xdr:nvPicPr>
        <xdr:cNvPr id="13" name="图片 12" descr="35QZRVS75WUI%__9PK0GB0Y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782300" y="1629410"/>
          <a:ext cx="7000240" cy="5215890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11</xdr:row>
      <xdr:rowOff>200025</xdr:rowOff>
    </xdr:from>
    <xdr:to>
      <xdr:col>23</xdr:col>
      <xdr:colOff>113665</xdr:colOff>
      <xdr:row>30</xdr:row>
      <xdr:rowOff>79375</xdr:rowOff>
    </xdr:to>
    <xdr:pic>
      <xdr:nvPicPr>
        <xdr:cNvPr id="14" name="图片 13" descr="FCL$4E[DNY6QD(XUSLFMX}W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439400" y="3716655"/>
          <a:ext cx="6838315" cy="5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438150</xdr:colOff>
      <xdr:row>4</xdr:row>
      <xdr:rowOff>247650</xdr:rowOff>
    </xdr:from>
    <xdr:to>
      <xdr:col>26</xdr:col>
      <xdr:colOff>256540</xdr:colOff>
      <xdr:row>24</xdr:row>
      <xdr:rowOff>15240</xdr:rowOff>
    </xdr:to>
    <xdr:pic>
      <xdr:nvPicPr>
        <xdr:cNvPr id="15" name="图片 14" descr="LF4EWN~WN~T74{R()~XEMWN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468225" y="1629410"/>
          <a:ext cx="7009765" cy="5194300"/>
        </a:xfrm>
        <a:prstGeom prst="rect">
          <a:avLst/>
        </a:prstGeom>
      </xdr:spPr>
    </xdr:pic>
    <xdr:clientData/>
  </xdr:twoCellAnchor>
  <xdr:twoCellAnchor editAs="oneCell">
    <xdr:from>
      <xdr:col>20</xdr:col>
      <xdr:colOff>419100</xdr:colOff>
      <xdr:row>12</xdr:row>
      <xdr:rowOff>1905</xdr:rowOff>
    </xdr:from>
    <xdr:to>
      <xdr:col>26</xdr:col>
      <xdr:colOff>8890</xdr:colOff>
      <xdr:row>30</xdr:row>
      <xdr:rowOff>165100</xdr:rowOff>
    </xdr:to>
    <xdr:pic>
      <xdr:nvPicPr>
        <xdr:cNvPr id="16" name="图片 15" descr="@~TD3B2~~8POT)2U2LSIR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49175" y="3773805"/>
          <a:ext cx="6781165" cy="51085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40</xdr:row>
      <xdr:rowOff>57150</xdr:rowOff>
    </xdr:from>
    <xdr:to>
      <xdr:col>14</xdr:col>
      <xdr:colOff>27940</xdr:colOff>
      <xdr:row>78</xdr:row>
      <xdr:rowOff>66040</xdr:rowOff>
    </xdr:to>
    <xdr:pic>
      <xdr:nvPicPr>
        <xdr:cNvPr id="3" name="图片 2" descr="%UG9YJ]Q_I68KE5U6EZ)0%V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6250" y="12233910"/>
          <a:ext cx="7190740" cy="543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D7" sqref="D7:D9"/>
    </sheetView>
  </sheetViews>
  <sheetFormatPr defaultColWidth="9" defaultRowHeight="11.25"/>
  <cols>
    <col min="1" max="1" width="2.75" style="1" customWidth="1"/>
    <col min="2" max="2" width="6.875" style="3" customWidth="1"/>
    <col min="3" max="3" width="4.375" style="1" customWidth="1"/>
    <col min="4" max="4" width="9" style="4" customWidth="1"/>
    <col min="5" max="5" width="6.625" style="3" customWidth="1"/>
    <col min="6" max="6" width="10.375" style="4" customWidth="1"/>
    <col min="7" max="7" width="4.625" style="1" customWidth="1"/>
    <col min="8" max="8" width="11" style="4" customWidth="1"/>
    <col min="9" max="9" width="9.375" style="1" customWidth="1"/>
    <col min="10" max="10" width="9.625" style="4" customWidth="1"/>
    <col min="11" max="11" width="7.875" style="1" customWidth="1"/>
    <col min="12" max="12" width="7" style="1" customWidth="1"/>
    <col min="13" max="14" width="5.625" style="1" customWidth="1"/>
    <col min="15" max="15" width="10.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02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61" t="s">
        <v>4</v>
      </c>
      <c r="M2" s="62">
        <v>8592</v>
      </c>
      <c r="N2" s="63" t="s">
        <v>5</v>
      </c>
      <c r="O2" s="63" t="s">
        <v>6</v>
      </c>
      <c r="Q2" s="103" t="s">
        <v>6</v>
      </c>
      <c r="R2" s="104">
        <v>102</v>
      </c>
      <c r="S2" s="105">
        <v>8592</v>
      </c>
      <c r="T2" s="106" t="s">
        <v>3</v>
      </c>
      <c r="U2" s="107" t="s">
        <v>7</v>
      </c>
      <c r="V2" s="108">
        <v>9561208</v>
      </c>
      <c r="W2" s="109" t="s">
        <v>8</v>
      </c>
      <c r="X2" s="109" t="s">
        <v>9</v>
      </c>
      <c r="Y2" s="115" t="s">
        <v>10</v>
      </c>
      <c r="Z2" s="116" t="s">
        <v>11</v>
      </c>
      <c r="AA2" s="117" t="s">
        <v>12</v>
      </c>
      <c r="AB2" s="118" t="s">
        <v>13</v>
      </c>
      <c r="AC2" s="118" t="s">
        <v>13</v>
      </c>
      <c r="AD2" s="119" t="s">
        <v>14</v>
      </c>
      <c r="AE2" s="120"/>
      <c r="AF2" s="118" t="s">
        <v>15</v>
      </c>
      <c r="AG2" s="117"/>
      <c r="AH2" s="119" t="s">
        <v>14</v>
      </c>
      <c r="AI2" s="121"/>
    </row>
    <row r="3" ht="27.95" customHeight="1" spans="1:15">
      <c r="A3" s="6" t="s">
        <v>16</v>
      </c>
      <c r="B3" s="6"/>
      <c r="C3" s="8">
        <v>9561208</v>
      </c>
      <c r="D3" s="8"/>
      <c r="E3" s="8" t="s">
        <v>17</v>
      </c>
      <c r="F3" s="9" t="s">
        <v>7</v>
      </c>
      <c r="G3" s="9"/>
      <c r="H3" s="10" t="s">
        <v>18</v>
      </c>
      <c r="I3" s="64" t="s">
        <v>19</v>
      </c>
      <c r="J3" s="65"/>
      <c r="K3" s="65"/>
      <c r="L3" s="65"/>
      <c r="M3" s="66" t="s">
        <v>20</v>
      </c>
      <c r="N3" s="6" t="s">
        <v>21</v>
      </c>
      <c r="O3" s="67" t="s">
        <v>22</v>
      </c>
    </row>
    <row r="4" ht="27.95" customHeight="1" spans="1:15">
      <c r="A4" s="6" t="s">
        <v>23</v>
      </c>
      <c r="B4" s="6"/>
      <c r="C4" s="11"/>
      <c r="D4" s="11"/>
      <c r="E4" s="8" t="s">
        <v>24</v>
      </c>
      <c r="F4" s="9"/>
      <c r="G4" s="9"/>
      <c r="H4" s="12"/>
      <c r="I4" s="68"/>
      <c r="J4" s="69"/>
      <c r="K4" s="69"/>
      <c r="L4" s="69"/>
      <c r="M4" s="66" t="s">
        <v>25</v>
      </c>
      <c r="N4" s="8" t="s">
        <v>26</v>
      </c>
      <c r="O4" s="70" t="s">
        <v>12</v>
      </c>
    </row>
    <row r="5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ht="27.95" customHeight="1" spans="1:15">
      <c r="A6" s="6"/>
      <c r="B6" s="13" t="s">
        <v>35</v>
      </c>
      <c r="C6" s="6" t="s">
        <v>36</v>
      </c>
      <c r="D6" s="8" t="s">
        <v>37</v>
      </c>
      <c r="E6" s="13" t="s">
        <v>35</v>
      </c>
      <c r="F6" s="8" t="s">
        <v>37</v>
      </c>
      <c r="G6" s="6" t="s">
        <v>38</v>
      </c>
      <c r="H6" s="8" t="s">
        <v>37</v>
      </c>
      <c r="I6" s="63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</row>
    <row r="7" s="2" customFormat="1" ht="24" customHeight="1" spans="1:17">
      <c r="A7" s="122">
        <v>1</v>
      </c>
      <c r="B7" s="123">
        <v>43096</v>
      </c>
      <c r="C7" s="124" t="s">
        <v>41</v>
      </c>
      <c r="D7" s="48">
        <v>999022</v>
      </c>
      <c r="E7" s="125">
        <v>43074</v>
      </c>
      <c r="F7" s="126">
        <v>2868362.4</v>
      </c>
      <c r="G7" s="127" t="s">
        <v>42</v>
      </c>
      <c r="H7" s="128">
        <f>ROUNDUP(C3*0.01,2)</f>
        <v>95612.08</v>
      </c>
      <c r="I7" s="140">
        <v>2410.97</v>
      </c>
      <c r="J7" s="126">
        <v>500</v>
      </c>
      <c r="K7" s="141" t="s">
        <v>43</v>
      </c>
      <c r="L7" s="142"/>
      <c r="M7" s="143"/>
      <c r="N7" s="98" t="s">
        <v>44</v>
      </c>
      <c r="O7" s="144">
        <v>2555040</v>
      </c>
      <c r="Q7" s="152"/>
    </row>
    <row r="8" s="2" customFormat="1" ht="24" customHeight="1" spans="1:15">
      <c r="A8" s="45"/>
      <c r="B8" s="129"/>
      <c r="C8" s="130"/>
      <c r="D8" s="48">
        <v>919928</v>
      </c>
      <c r="E8" s="131"/>
      <c r="F8" s="132"/>
      <c r="G8" s="127"/>
      <c r="H8" s="133"/>
      <c r="I8" s="145"/>
      <c r="J8" s="132"/>
      <c r="K8" s="141"/>
      <c r="L8" s="146"/>
      <c r="M8" s="147"/>
      <c r="N8" s="98" t="s">
        <v>45</v>
      </c>
      <c r="O8" s="100">
        <f>ROUNDUP(D7+D8+D9-H7-I7-J7-O7,2)</f>
        <v>214798.95</v>
      </c>
    </row>
    <row r="9" ht="24" customHeight="1" spans="1:15">
      <c r="A9" s="134"/>
      <c r="B9" s="135"/>
      <c r="C9" s="136"/>
      <c r="D9" s="48">
        <v>949412</v>
      </c>
      <c r="E9" s="137"/>
      <c r="F9" s="138"/>
      <c r="G9" s="127"/>
      <c r="H9" s="139"/>
      <c r="I9" s="148"/>
      <c r="J9" s="138"/>
      <c r="K9" s="141"/>
      <c r="L9" s="149"/>
      <c r="M9" s="150"/>
      <c r="N9" s="75"/>
      <c r="O9" s="100"/>
    </row>
    <row r="10" ht="20.1" customHeight="1" spans="1:15">
      <c r="A10" s="34"/>
      <c r="B10" s="43"/>
      <c r="C10" s="36"/>
      <c r="D10" s="17"/>
      <c r="E10" s="37"/>
      <c r="F10" s="17"/>
      <c r="G10" s="38"/>
      <c r="H10" s="39"/>
      <c r="I10" s="39"/>
      <c r="J10" s="83"/>
      <c r="K10" s="98"/>
      <c r="L10" s="83"/>
      <c r="M10" s="151"/>
      <c r="N10" s="75"/>
      <c r="O10" s="100"/>
    </row>
    <row r="11" ht="20.1" customHeight="1" spans="1:17">
      <c r="A11" s="34"/>
      <c r="B11" s="43"/>
      <c r="C11" s="36"/>
      <c r="D11" s="17"/>
      <c r="E11" s="37"/>
      <c r="F11" s="17"/>
      <c r="G11" s="38"/>
      <c r="H11" s="39"/>
      <c r="I11" s="39"/>
      <c r="J11" s="83"/>
      <c r="K11" s="98"/>
      <c r="L11" s="83"/>
      <c r="M11" s="151"/>
      <c r="N11" s="75"/>
      <c r="O11" s="39"/>
      <c r="Q11"/>
    </row>
    <row r="12" ht="20.1" customHeight="1" spans="1:15">
      <c r="A12" s="34"/>
      <c r="B12" s="43"/>
      <c r="C12" s="36"/>
      <c r="D12" s="17"/>
      <c r="E12" s="17"/>
      <c r="F12" s="17"/>
      <c r="G12" s="38"/>
      <c r="H12" s="39"/>
      <c r="I12" s="39"/>
      <c r="J12" s="83"/>
      <c r="K12" s="75"/>
      <c r="L12" s="83"/>
      <c r="M12" s="75"/>
      <c r="N12" s="75"/>
      <c r="O12" s="39"/>
    </row>
    <row r="13" ht="20.1" customHeight="1" spans="1:15">
      <c r="A13" s="34"/>
      <c r="B13" s="43"/>
      <c r="C13" s="36"/>
      <c r="D13" s="17"/>
      <c r="E13" s="37"/>
      <c r="F13" s="17"/>
      <c r="G13" s="38"/>
      <c r="H13" s="39"/>
      <c r="I13" s="39"/>
      <c r="J13" s="83"/>
      <c r="K13" s="75"/>
      <c r="L13" s="83"/>
      <c r="M13" s="75"/>
      <c r="N13" s="75"/>
      <c r="O13" s="39"/>
    </row>
    <row r="14" ht="20.1" customHeight="1" spans="1:15">
      <c r="A14" s="34"/>
      <c r="B14" s="43"/>
      <c r="C14" s="36"/>
      <c r="D14" s="17"/>
      <c r="E14" s="37"/>
      <c r="F14" s="17"/>
      <c r="G14" s="38"/>
      <c r="H14" s="39"/>
      <c r="I14" s="39"/>
      <c r="J14" s="83"/>
      <c r="K14" s="75"/>
      <c r="L14" s="83"/>
      <c r="M14" s="75"/>
      <c r="N14" s="75"/>
      <c r="O14" s="39"/>
    </row>
    <row r="15" ht="20.1" customHeight="1" spans="1:15">
      <c r="A15" s="34"/>
      <c r="B15" s="43"/>
      <c r="C15" s="36"/>
      <c r="D15" s="17"/>
      <c r="E15" s="37"/>
      <c r="F15" s="17"/>
      <c r="G15" s="38"/>
      <c r="H15" s="39"/>
      <c r="I15" s="39"/>
      <c r="J15" s="83"/>
      <c r="K15" s="75"/>
      <c r="L15" s="83"/>
      <c r="M15" s="75"/>
      <c r="N15" s="75"/>
      <c r="O15" s="39"/>
    </row>
    <row r="16" ht="20.1" customHeight="1" spans="1:15">
      <c r="A16" s="34"/>
      <c r="B16" s="43"/>
      <c r="C16" s="36"/>
      <c r="D16" s="17"/>
      <c r="E16" s="37"/>
      <c r="F16" s="17"/>
      <c r="G16" s="38"/>
      <c r="H16" s="39"/>
      <c r="I16" s="39"/>
      <c r="J16" s="83"/>
      <c r="K16" s="75"/>
      <c r="L16" s="83"/>
      <c r="M16" s="75"/>
      <c r="N16" s="75"/>
      <c r="O16" s="39"/>
    </row>
    <row r="17" ht="20.1" customHeight="1" spans="1:15">
      <c r="A17" s="34"/>
      <c r="B17" s="43"/>
      <c r="C17" s="36"/>
      <c r="D17" s="17"/>
      <c r="E17" s="37"/>
      <c r="F17" s="17"/>
      <c r="G17" s="38"/>
      <c r="H17" s="39"/>
      <c r="I17" s="39"/>
      <c r="J17" s="83"/>
      <c r="K17" s="75"/>
      <c r="L17" s="83"/>
      <c r="M17" s="75"/>
      <c r="N17" s="75"/>
      <c r="O17" s="39"/>
    </row>
    <row r="18" ht="20.1" customHeight="1" spans="1:15">
      <c r="A18" s="34"/>
      <c r="B18" s="43"/>
      <c r="C18" s="36"/>
      <c r="D18" s="17"/>
      <c r="E18" s="37"/>
      <c r="F18" s="17"/>
      <c r="G18" s="38"/>
      <c r="H18" s="39"/>
      <c r="I18" s="39"/>
      <c r="J18" s="83"/>
      <c r="K18" s="75"/>
      <c r="L18" s="83"/>
      <c r="M18" s="75"/>
      <c r="N18" s="75"/>
      <c r="O18" s="39"/>
    </row>
    <row r="19" ht="20.1" customHeight="1" spans="1:15">
      <c r="A19" s="34"/>
      <c r="B19" s="43"/>
      <c r="C19" s="36"/>
      <c r="D19" s="17"/>
      <c r="E19" s="37"/>
      <c r="F19" s="17"/>
      <c r="G19" s="38"/>
      <c r="H19" s="39"/>
      <c r="I19" s="39"/>
      <c r="J19" s="83"/>
      <c r="K19" s="75"/>
      <c r="L19" s="83"/>
      <c r="M19" s="75"/>
      <c r="N19" s="75"/>
      <c r="O19" s="39"/>
    </row>
    <row r="20" ht="20.1" customHeight="1" spans="1:15">
      <c r="A20" s="34"/>
      <c r="B20" s="43"/>
      <c r="C20" s="36"/>
      <c r="D20" s="17"/>
      <c r="E20" s="37"/>
      <c r="F20" s="17"/>
      <c r="G20" s="38"/>
      <c r="H20" s="39"/>
      <c r="I20" s="39"/>
      <c r="J20" s="83"/>
      <c r="K20" s="75"/>
      <c r="L20" s="83"/>
      <c r="M20" s="75"/>
      <c r="N20" s="75"/>
      <c r="O20" s="39"/>
    </row>
    <row r="21" ht="20.1" customHeight="1" spans="1:15">
      <c r="A21" s="34"/>
      <c r="B21" s="43"/>
      <c r="C21" s="36"/>
      <c r="D21" s="17"/>
      <c r="E21" s="37"/>
      <c r="F21" s="17"/>
      <c r="G21" s="38"/>
      <c r="H21" s="39"/>
      <c r="I21" s="39"/>
      <c r="J21" s="83"/>
      <c r="K21" s="75"/>
      <c r="L21" s="83"/>
      <c r="M21" s="75"/>
      <c r="N21" s="75"/>
      <c r="O21" s="39"/>
    </row>
    <row r="22" ht="20.1" customHeight="1" spans="1:15">
      <c r="A22" s="34"/>
      <c r="B22" s="43"/>
      <c r="C22" s="36"/>
      <c r="D22" s="17"/>
      <c r="E22" s="37"/>
      <c r="F22" s="17"/>
      <c r="G22" s="38"/>
      <c r="H22" s="39"/>
      <c r="I22" s="39"/>
      <c r="J22" s="83"/>
      <c r="K22" s="75"/>
      <c r="L22" s="83"/>
      <c r="M22" s="75"/>
      <c r="N22" s="75"/>
      <c r="O22" s="39"/>
    </row>
    <row r="23" ht="20.1" customHeight="1" spans="1:15">
      <c r="A23" s="34"/>
      <c r="B23" s="43"/>
      <c r="C23" s="36"/>
      <c r="D23" s="17"/>
      <c r="E23" s="37"/>
      <c r="F23" s="17"/>
      <c r="G23" s="38"/>
      <c r="H23" s="39"/>
      <c r="I23" s="39"/>
      <c r="J23" s="83"/>
      <c r="K23" s="75"/>
      <c r="L23" s="83"/>
      <c r="M23" s="75"/>
      <c r="N23" s="75"/>
      <c r="O23" s="39"/>
    </row>
    <row r="24" ht="20.1" customHeight="1" spans="1:15">
      <c r="A24" s="34"/>
      <c r="B24" s="43"/>
      <c r="C24" s="36"/>
      <c r="D24" s="17"/>
      <c r="E24" s="37"/>
      <c r="F24" s="17"/>
      <c r="G24" s="38"/>
      <c r="H24" s="39"/>
      <c r="I24" s="39"/>
      <c r="J24" s="83"/>
      <c r="K24" s="75"/>
      <c r="L24" s="83"/>
      <c r="M24" s="75"/>
      <c r="N24" s="75"/>
      <c r="O24" s="39"/>
    </row>
    <row r="25" ht="30" customHeight="1" spans="1:15">
      <c r="A25" s="6" t="s">
        <v>46</v>
      </c>
      <c r="B25" s="6"/>
      <c r="C25" s="55" t="s">
        <v>47</v>
      </c>
      <c r="D25" s="56">
        <f t="shared" ref="D25:J25" si="0">SUM(D7:D24)</f>
        <v>2868362</v>
      </c>
      <c r="E25" s="55" t="s">
        <v>47</v>
      </c>
      <c r="F25" s="56">
        <f t="shared" si="0"/>
        <v>2868362.4</v>
      </c>
      <c r="G25" s="55" t="s">
        <v>47</v>
      </c>
      <c r="H25" s="56">
        <f t="shared" si="0"/>
        <v>95612.08</v>
      </c>
      <c r="I25" s="56">
        <f t="shared" si="0"/>
        <v>2410.97</v>
      </c>
      <c r="J25" s="56">
        <f t="shared" si="0"/>
        <v>500</v>
      </c>
      <c r="K25" s="55" t="s">
        <v>47</v>
      </c>
      <c r="L25" s="56">
        <f>SUM(L7:L24)</f>
        <v>0</v>
      </c>
      <c r="M25" s="55" t="s">
        <v>47</v>
      </c>
      <c r="N25" s="55" t="s">
        <v>47</v>
      </c>
      <c r="O25" s="56">
        <f>SUM(O7:O24)</f>
        <v>2769838.95</v>
      </c>
    </row>
    <row r="26" ht="30" customHeight="1" spans="1:15">
      <c r="A26" s="6" t="s">
        <v>48</v>
      </c>
      <c r="B26" s="6"/>
      <c r="C26" s="6" t="s">
        <v>49</v>
      </c>
      <c r="D26" s="6"/>
      <c r="E26" s="57">
        <f>O7+O8</f>
        <v>2769838.95</v>
      </c>
      <c r="F26" s="57"/>
      <c r="G26" s="57"/>
      <c r="H26" s="57"/>
      <c r="I26" s="6" t="s">
        <v>50</v>
      </c>
      <c r="J26" s="6"/>
      <c r="K26" s="6" t="s">
        <v>51</v>
      </c>
      <c r="L26" s="57">
        <f>O8</f>
        <v>214798.95</v>
      </c>
      <c r="M26" s="57"/>
      <c r="N26" s="57"/>
      <c r="O26" s="57"/>
    </row>
    <row r="27" ht="30" customHeight="1" spans="1:15">
      <c r="A27" s="6"/>
      <c r="B27" s="6"/>
      <c r="C27" s="6" t="s">
        <v>52</v>
      </c>
      <c r="D27" s="6"/>
      <c r="E27" s="58">
        <f>O7</f>
        <v>2555040</v>
      </c>
      <c r="F27" s="58"/>
      <c r="G27" s="58"/>
      <c r="H27" s="58"/>
      <c r="I27" s="6"/>
      <c r="J27" s="6"/>
      <c r="K27" s="6" t="s">
        <v>53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贰拾壹万肆仟柒佰玖拾捌元玖角伍分</v>
      </c>
      <c r="M27" s="55"/>
      <c r="N27" s="55"/>
      <c r="O27" s="55"/>
    </row>
    <row r="28" ht="50.1" customHeight="1" spans="1:15">
      <c r="A28" s="6" t="s">
        <v>54</v>
      </c>
      <c r="B28" s="6"/>
      <c r="C28" s="59"/>
      <c r="D28" s="59"/>
      <c r="E28" s="59"/>
      <c r="F28" s="59"/>
      <c r="G28" s="59"/>
      <c r="H28" s="59"/>
      <c r="I28" s="6" t="s">
        <v>55</v>
      </c>
      <c r="J28" s="6"/>
      <c r="K28" s="6" t="s">
        <v>56</v>
      </c>
      <c r="L28" s="6"/>
      <c r="M28" s="6"/>
      <c r="N28" s="6"/>
      <c r="O28" s="6"/>
    </row>
    <row r="29" ht="50.1" customHeight="1" spans="1:15">
      <c r="A29" s="6" t="s">
        <v>57</v>
      </c>
      <c r="B29" s="6"/>
      <c r="C29" s="59"/>
      <c r="D29" s="59"/>
      <c r="E29" s="59"/>
      <c r="F29" s="59"/>
      <c r="G29" s="59"/>
      <c r="H29" s="59"/>
      <c r="I29" s="6" t="s">
        <v>58</v>
      </c>
      <c r="J29" s="6"/>
      <c r="K29" s="59"/>
      <c r="L29" s="59"/>
      <c r="M29" s="59"/>
      <c r="N29" s="59"/>
      <c r="O29" s="59"/>
    </row>
    <row r="30" ht="50.1" customHeight="1" spans="1:15">
      <c r="A30" s="6" t="s">
        <v>59</v>
      </c>
      <c r="B30" s="6"/>
      <c r="C30" s="60"/>
      <c r="D30" s="60"/>
      <c r="E30" s="60"/>
      <c r="F30" s="60"/>
      <c r="G30" s="60"/>
      <c r="H30" s="60"/>
      <c r="I30" s="6" t="s">
        <v>60</v>
      </c>
      <c r="J30" s="6"/>
      <c r="K30" s="60"/>
      <c r="L30" s="60"/>
      <c r="M30" s="60"/>
      <c r="N30" s="60"/>
      <c r="O30" s="60"/>
    </row>
    <row r="31" ht="50.1" customHeight="1" spans="1:15">
      <c r="A31" s="6" t="s">
        <v>61</v>
      </c>
      <c r="B31" s="6"/>
      <c r="C31" s="60"/>
      <c r="D31" s="60"/>
      <c r="E31" s="60"/>
      <c r="F31" s="60"/>
      <c r="G31" s="60"/>
      <c r="H31" s="60"/>
      <c r="I31" s="6" t="s">
        <v>62</v>
      </c>
      <c r="J31" s="6"/>
      <c r="K31" s="60"/>
      <c r="L31" s="60"/>
      <c r="M31" s="60"/>
      <c r="N31" s="60"/>
      <c r="O31" s="60"/>
    </row>
    <row r="34" ht="13.5" spans="17:17">
      <c r="Q34"/>
    </row>
    <row r="37" ht="13.5" spans="2:2">
      <c r="B37"/>
    </row>
  </sheetData>
  <mergeCells count="5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B7:B9"/>
    <mergeCell ref="C7:C9"/>
    <mergeCell ref="E7:E9"/>
    <mergeCell ref="F7:F9"/>
    <mergeCell ref="G7:G9"/>
    <mergeCell ref="H3:H4"/>
    <mergeCell ref="H7:H9"/>
    <mergeCell ref="I7:I9"/>
    <mergeCell ref="J7:J9"/>
    <mergeCell ref="K7:K9"/>
    <mergeCell ref="L7:L9"/>
    <mergeCell ref="M7:M9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XFD43"/>
  <sheetViews>
    <sheetView tabSelected="1" workbookViewId="0">
      <pane xSplit="3" ySplit="6" topLeftCell="D16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1.25"/>
  <cols>
    <col min="1" max="1" width="2.75" style="1" customWidth="1"/>
    <col min="2" max="2" width="6.875" style="3" customWidth="1"/>
    <col min="3" max="3" width="4.375" style="1" customWidth="1"/>
    <col min="4" max="4" width="10.5" style="4" customWidth="1"/>
    <col min="5" max="5" width="6.625" style="3" customWidth="1"/>
    <col min="6" max="6" width="10.375" style="4" customWidth="1"/>
    <col min="7" max="7" width="4.625" style="1" customWidth="1"/>
    <col min="8" max="8" width="10.25" style="4" customWidth="1"/>
    <col min="9" max="9" width="9.375" style="1" customWidth="1"/>
    <col min="10" max="10" width="7.125" style="4" customWidth="1"/>
    <col min="11" max="11" width="7.75" style="1" customWidth="1"/>
    <col min="12" max="12" width="8.375" style="1" customWidth="1"/>
    <col min="13" max="14" width="5.625" style="1" customWidth="1"/>
    <col min="15" max="15" width="11.875" style="4" customWidth="1"/>
    <col min="16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27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02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61" t="s">
        <v>4</v>
      </c>
      <c r="M2" s="62">
        <v>8592</v>
      </c>
      <c r="N2" s="63" t="s">
        <v>5</v>
      </c>
      <c r="O2" s="63" t="s">
        <v>6</v>
      </c>
      <c r="R2" s="103" t="s">
        <v>6</v>
      </c>
      <c r="S2" s="104">
        <v>102</v>
      </c>
      <c r="T2" s="105">
        <v>8592</v>
      </c>
      <c r="U2" s="106" t="s">
        <v>3</v>
      </c>
      <c r="V2" s="107" t="s">
        <v>7</v>
      </c>
      <c r="W2" s="108">
        <v>9561208</v>
      </c>
      <c r="X2" s="109" t="s">
        <v>8</v>
      </c>
      <c r="Y2" s="109" t="s">
        <v>9</v>
      </c>
      <c r="Z2" s="115" t="s">
        <v>10</v>
      </c>
      <c r="AA2" s="116" t="s">
        <v>11</v>
      </c>
      <c r="AB2" s="117" t="s">
        <v>12</v>
      </c>
      <c r="AC2" s="118" t="s">
        <v>13</v>
      </c>
      <c r="AD2" s="118" t="s">
        <v>13</v>
      </c>
      <c r="AE2" s="119" t="s">
        <v>14</v>
      </c>
      <c r="AF2" s="120"/>
      <c r="AG2" s="118" t="s">
        <v>15</v>
      </c>
      <c r="AH2" s="117"/>
      <c r="AI2" s="119" t="s">
        <v>14</v>
      </c>
      <c r="AJ2" s="121"/>
    </row>
    <row r="3" ht="27.95" customHeight="1" spans="1:15">
      <c r="A3" s="6" t="s">
        <v>16</v>
      </c>
      <c r="B3" s="6"/>
      <c r="C3" s="8">
        <v>9561208</v>
      </c>
      <c r="D3" s="8"/>
      <c r="E3" s="8" t="s">
        <v>17</v>
      </c>
      <c r="F3" s="9" t="s">
        <v>7</v>
      </c>
      <c r="G3" s="9"/>
      <c r="H3" s="10" t="s">
        <v>18</v>
      </c>
      <c r="I3" s="64" t="s">
        <v>63</v>
      </c>
      <c r="J3" s="65"/>
      <c r="K3" s="65"/>
      <c r="L3" s="65"/>
      <c r="M3" s="66" t="s">
        <v>20</v>
      </c>
      <c r="N3" s="6" t="s">
        <v>21</v>
      </c>
      <c r="O3" s="67" t="s">
        <v>22</v>
      </c>
    </row>
    <row r="4" ht="27.95" customHeight="1" spans="1:15">
      <c r="A4" s="6" t="s">
        <v>23</v>
      </c>
      <c r="B4" s="6"/>
      <c r="C4" s="11" t="s">
        <v>64</v>
      </c>
      <c r="D4" s="11"/>
      <c r="E4" s="8" t="s">
        <v>24</v>
      </c>
      <c r="F4" s="9" t="s">
        <v>65</v>
      </c>
      <c r="G4" s="9"/>
      <c r="H4" s="12"/>
      <c r="I4" s="68"/>
      <c r="J4" s="69"/>
      <c r="K4" s="69"/>
      <c r="L4" s="69"/>
      <c r="M4" s="66" t="s">
        <v>25</v>
      </c>
      <c r="N4" s="8" t="s">
        <v>26</v>
      </c>
      <c r="O4" s="70" t="s">
        <v>12</v>
      </c>
    </row>
    <row r="5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ht="27.95" customHeight="1" spans="1:21">
      <c r="A6" s="6"/>
      <c r="B6" s="13" t="s">
        <v>35</v>
      </c>
      <c r="C6" s="6" t="s">
        <v>36</v>
      </c>
      <c r="D6" s="8" t="s">
        <v>37</v>
      </c>
      <c r="E6" s="13" t="s">
        <v>35</v>
      </c>
      <c r="F6" s="8" t="s">
        <v>37</v>
      </c>
      <c r="G6" s="6" t="s">
        <v>38</v>
      </c>
      <c r="H6" s="8" t="s">
        <v>37</v>
      </c>
      <c r="I6" s="63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  <c r="U6" s="48">
        <v>624601</v>
      </c>
    </row>
    <row r="7" s="1" customFormat="1" ht="24" customHeight="1" spans="1:21">
      <c r="A7" s="14">
        <v>1</v>
      </c>
      <c r="B7" s="15">
        <v>43096</v>
      </c>
      <c r="C7" s="16" t="s">
        <v>41</v>
      </c>
      <c r="D7" s="17">
        <v>999022</v>
      </c>
      <c r="E7" s="18">
        <v>43074</v>
      </c>
      <c r="F7" s="19">
        <v>2868362.4</v>
      </c>
      <c r="G7" s="20" t="s">
        <v>42</v>
      </c>
      <c r="H7" s="21">
        <f>ROUNDUP(C3*0.01,2)</f>
        <v>95612.08</v>
      </c>
      <c r="I7" s="71">
        <v>2410.97</v>
      </c>
      <c r="J7" s="19">
        <v>500</v>
      </c>
      <c r="K7" s="72" t="s">
        <v>43</v>
      </c>
      <c r="L7" s="73"/>
      <c r="M7" s="74"/>
      <c r="N7" s="75" t="s">
        <v>44</v>
      </c>
      <c r="O7" s="76">
        <v>2555040</v>
      </c>
      <c r="Q7" s="110"/>
      <c r="R7" s="111"/>
      <c r="U7" s="17">
        <v>792314</v>
      </c>
    </row>
    <row r="8" s="1" customFormat="1" ht="24" customHeight="1" spans="1:21">
      <c r="A8" s="22"/>
      <c r="B8" s="23"/>
      <c r="C8" s="24"/>
      <c r="D8" s="17">
        <v>919928</v>
      </c>
      <c r="E8" s="25"/>
      <c r="F8" s="26"/>
      <c r="G8" s="20"/>
      <c r="H8" s="27"/>
      <c r="I8" s="77"/>
      <c r="J8" s="26"/>
      <c r="K8" s="72"/>
      <c r="L8" s="78"/>
      <c r="M8" s="79"/>
      <c r="N8" s="75" t="s">
        <v>45</v>
      </c>
      <c r="O8" s="39">
        <f>ROUNDUP(D7+D8+D9-H7-I7-J7-O7,2)</f>
        <v>214798.95</v>
      </c>
      <c r="P8" s="75" t="s">
        <v>66</v>
      </c>
      <c r="Q8" s="75"/>
      <c r="R8" s="87">
        <v>1683094</v>
      </c>
      <c r="U8" s="17">
        <v>920139</v>
      </c>
    </row>
    <row r="9" ht="24" customHeight="1" spans="1:21">
      <c r="A9" s="28"/>
      <c r="B9" s="29"/>
      <c r="C9" s="30"/>
      <c r="D9" s="17">
        <v>949412</v>
      </c>
      <c r="E9" s="31"/>
      <c r="F9" s="32"/>
      <c r="G9" s="20"/>
      <c r="H9" s="33"/>
      <c r="I9" s="80"/>
      <c r="J9" s="32"/>
      <c r="K9" s="72"/>
      <c r="L9" s="81"/>
      <c r="M9" s="82"/>
      <c r="N9" s="75"/>
      <c r="O9" s="39"/>
      <c r="P9" s="75">
        <v>6.27</v>
      </c>
      <c r="Q9" s="75"/>
      <c r="R9" s="87">
        <v>550000</v>
      </c>
      <c r="U9" s="17">
        <v>11546</v>
      </c>
    </row>
    <row r="10" ht="20.1" customHeight="1" spans="1:15">
      <c r="A10" s="34"/>
      <c r="B10" s="35" t="s">
        <v>1</v>
      </c>
      <c r="C10" s="36"/>
      <c r="D10" s="17"/>
      <c r="E10" s="37"/>
      <c r="F10" s="17"/>
      <c r="G10" s="38"/>
      <c r="H10" s="39"/>
      <c r="I10" s="39"/>
      <c r="J10" s="83"/>
      <c r="K10" s="75"/>
      <c r="L10" s="83"/>
      <c r="M10" s="75"/>
      <c r="N10" s="75"/>
      <c r="O10" s="39"/>
    </row>
    <row r="11" s="1" customFormat="1" ht="20.1" customHeight="1" spans="1:23">
      <c r="A11" s="14">
        <v>2</v>
      </c>
      <c r="B11" s="40">
        <v>43257</v>
      </c>
      <c r="C11" s="16" t="s">
        <v>67</v>
      </c>
      <c r="D11" s="17">
        <v>2348600</v>
      </c>
      <c r="E11" s="41">
        <v>43243</v>
      </c>
      <c r="F11" s="17">
        <v>812320</v>
      </c>
      <c r="G11" s="38"/>
      <c r="H11" s="42">
        <v>0</v>
      </c>
      <c r="I11" s="21">
        <v>4074</v>
      </c>
      <c r="J11" s="84">
        <v>500</v>
      </c>
      <c r="K11" s="85" t="s">
        <v>68</v>
      </c>
      <c r="L11" s="86"/>
      <c r="M11" s="8"/>
      <c r="N11" s="75" t="s">
        <v>66</v>
      </c>
      <c r="O11" s="87">
        <v>2233094</v>
      </c>
      <c r="T11" s="41">
        <v>43257</v>
      </c>
      <c r="U11" s="17">
        <v>624601</v>
      </c>
      <c r="V11" s="112">
        <v>14769.45</v>
      </c>
      <c r="W11" s="113" t="s">
        <v>69</v>
      </c>
    </row>
    <row r="12" s="1" customFormat="1" ht="20.1" customHeight="1" spans="1:23">
      <c r="A12" s="28"/>
      <c r="B12" s="40">
        <v>43445</v>
      </c>
      <c r="C12" s="30"/>
      <c r="D12" s="17">
        <v>1485798</v>
      </c>
      <c r="E12" s="41">
        <v>43252</v>
      </c>
      <c r="F12" s="17">
        <v>2115942</v>
      </c>
      <c r="G12" s="38"/>
      <c r="H12" s="42"/>
      <c r="I12" s="27"/>
      <c r="J12" s="88"/>
      <c r="K12" s="89"/>
      <c r="L12" s="90">
        <f>ROUNDUP(D12*1%,0)</f>
        <v>14858</v>
      </c>
      <c r="M12" s="74" t="s">
        <v>70</v>
      </c>
      <c r="N12" s="85" t="s">
        <v>71</v>
      </c>
      <c r="O12" s="91">
        <f>D11+D12-H11-I11-L12-O11-J11</f>
        <v>1581872</v>
      </c>
      <c r="Q12" s="1">
        <v>11546</v>
      </c>
      <c r="T12" s="41">
        <v>43257</v>
      </c>
      <c r="U12" s="17">
        <v>792314</v>
      </c>
      <c r="V12" s="112">
        <v>17864.78</v>
      </c>
      <c r="W12" s="113" t="s">
        <v>69</v>
      </c>
    </row>
    <row r="13" s="1" customFormat="1" ht="20.1" customHeight="1" spans="1:23">
      <c r="A13" s="34"/>
      <c r="B13" s="43"/>
      <c r="C13" s="36"/>
      <c r="D13" s="17"/>
      <c r="E13" s="44" t="s">
        <v>72</v>
      </c>
      <c r="F13" s="17">
        <v>1889390</v>
      </c>
      <c r="G13" s="38"/>
      <c r="H13" s="42"/>
      <c r="I13" s="27"/>
      <c r="J13" s="92"/>
      <c r="K13" s="93"/>
      <c r="L13" s="94"/>
      <c r="M13" s="82"/>
      <c r="N13" s="93"/>
      <c r="O13" s="95"/>
      <c r="Q13" s="1">
        <v>920139</v>
      </c>
      <c r="T13" s="41">
        <v>43257</v>
      </c>
      <c r="U13" s="17">
        <v>920139</v>
      </c>
      <c r="V13" s="112">
        <v>20606.89</v>
      </c>
      <c r="W13" s="113" t="s">
        <v>69</v>
      </c>
    </row>
    <row r="14" s="2" customFormat="1" ht="20.1" customHeight="1" spans="1:21">
      <c r="A14" s="45">
        <v>3</v>
      </c>
      <c r="B14" s="46">
        <v>45327</v>
      </c>
      <c r="C14" s="47" t="s">
        <v>73</v>
      </c>
      <c r="D14" s="48">
        <v>100000</v>
      </c>
      <c r="E14" s="49"/>
      <c r="F14" s="48"/>
      <c r="G14" s="50"/>
      <c r="H14" s="51"/>
      <c r="I14" s="96"/>
      <c r="J14" s="97">
        <v>2000</v>
      </c>
      <c r="K14" s="98" t="s">
        <v>74</v>
      </c>
      <c r="L14" s="97"/>
      <c r="M14" s="99"/>
      <c r="N14" s="98"/>
      <c r="O14" s="100"/>
      <c r="P14" s="1"/>
      <c r="Q14" s="1">
        <v>792314</v>
      </c>
      <c r="R14" s="1"/>
      <c r="T14" s="49">
        <v>43257</v>
      </c>
      <c r="U14" s="48">
        <v>11546</v>
      </c>
    </row>
    <row r="15" ht="20.1" customHeight="1" spans="1:16384">
      <c r="A15" s="34"/>
      <c r="B15" s="52"/>
      <c r="C15" s="47"/>
      <c r="D15" s="48">
        <v>60000</v>
      </c>
      <c r="E15" s="37"/>
      <c r="F15" s="53"/>
      <c r="G15" s="38"/>
      <c r="H15" s="39"/>
      <c r="I15" s="39"/>
      <c r="J15" s="83"/>
      <c r="K15" s="75"/>
      <c r="L15" s="101"/>
      <c r="M15" s="99"/>
      <c r="N15" s="98"/>
      <c r="O15" s="39"/>
      <c r="Q15" s="1">
        <v>624601</v>
      </c>
      <c r="T15" s="1">
        <v>43445</v>
      </c>
      <c r="U15" s="1">
        <v>398882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ht="20.1" customHeight="1" spans="1:16384">
      <c r="A16" s="34">
        <v>4</v>
      </c>
      <c r="B16" s="46">
        <v>45435</v>
      </c>
      <c r="C16" s="47" t="s">
        <v>73</v>
      </c>
      <c r="D16" s="48">
        <v>41656</v>
      </c>
      <c r="E16" s="37"/>
      <c r="F16" s="53"/>
      <c r="G16" s="38"/>
      <c r="H16" s="39"/>
      <c r="I16" s="39"/>
      <c r="J16" s="83"/>
      <c r="K16" s="75"/>
      <c r="L16" s="83"/>
      <c r="M16" s="75"/>
      <c r="N16" s="98"/>
      <c r="O16" s="39"/>
      <c r="Q16" s="114">
        <f>SUM(Q12:Q15)</f>
        <v>2348600</v>
      </c>
      <c r="T16" s="1">
        <v>43445</v>
      </c>
      <c r="U16" s="1">
        <v>328958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ht="20.1" customHeight="1" spans="1:16384">
      <c r="A17" s="34"/>
      <c r="B17" s="52">
        <v>45436</v>
      </c>
      <c r="C17" s="54"/>
      <c r="D17" s="48">
        <v>290964.68</v>
      </c>
      <c r="E17" s="37"/>
      <c r="F17" s="53"/>
      <c r="G17" s="38"/>
      <c r="H17" s="39"/>
      <c r="I17" s="39"/>
      <c r="J17" s="83"/>
      <c r="K17" s="75"/>
      <c r="L17" s="83"/>
      <c r="M17" s="75"/>
      <c r="N17" s="75"/>
      <c r="O17" s="39"/>
      <c r="T17" s="1">
        <v>43445</v>
      </c>
      <c r="U17" s="1">
        <v>415941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ht="20.1" customHeight="1" spans="1:16384">
      <c r="A18" s="34"/>
      <c r="B18" s="52"/>
      <c r="C18" s="54"/>
      <c r="D18" s="48">
        <v>187429</v>
      </c>
      <c r="E18" s="37"/>
      <c r="F18" s="53"/>
      <c r="G18" s="38"/>
      <c r="H18" s="39"/>
      <c r="I18" s="39"/>
      <c r="J18" s="83"/>
      <c r="K18" s="75"/>
      <c r="L18" s="83"/>
      <c r="M18" s="75"/>
      <c r="N18" s="75"/>
      <c r="O18" s="39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ht="20.1" customHeight="1" spans="1:16384">
      <c r="A19" s="34"/>
      <c r="B19" s="52"/>
      <c r="C19" s="54"/>
      <c r="D19" s="48"/>
      <c r="E19" s="37"/>
      <c r="F19" s="53"/>
      <c r="G19" s="38"/>
      <c r="H19" s="39"/>
      <c r="I19" s="39"/>
      <c r="J19" s="83"/>
      <c r="K19" s="75"/>
      <c r="L19" s="83"/>
      <c r="M19" s="75"/>
      <c r="N19" s="75"/>
      <c r="O19" s="3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ht="20.1" customHeight="1" spans="1:16384">
      <c r="A20" s="34"/>
      <c r="B20" s="52"/>
      <c r="C20" s="54"/>
      <c r="D20" s="48"/>
      <c r="E20" s="37"/>
      <c r="F20" s="53"/>
      <c r="G20" s="38"/>
      <c r="H20" s="39"/>
      <c r="I20" s="39"/>
      <c r="J20" s="83"/>
      <c r="K20" s="75"/>
      <c r="L20" s="83"/>
      <c r="M20" s="75"/>
      <c r="N20" s="75"/>
      <c r="O20" s="3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ht="20.1" customHeight="1" spans="1:16384">
      <c r="A21" s="34"/>
      <c r="B21" s="52"/>
      <c r="C21" s="54"/>
      <c r="D21" s="48"/>
      <c r="E21" s="37"/>
      <c r="F21" s="53"/>
      <c r="G21" s="38"/>
      <c r="H21" s="39"/>
      <c r="I21" s="39"/>
      <c r="J21" s="83"/>
      <c r="K21" s="75"/>
      <c r="L21" s="83"/>
      <c r="M21" s="75"/>
      <c r="N21" s="75"/>
      <c r="O21" s="3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ht="18" customHeight="1" spans="1:16384">
      <c r="A22" s="34"/>
      <c r="B22" s="52"/>
      <c r="C22" s="54"/>
      <c r="D22" s="48"/>
      <c r="E22" s="37"/>
      <c r="F22" s="53"/>
      <c r="G22" s="38"/>
      <c r="H22" s="39"/>
      <c r="I22" s="39"/>
      <c r="J22" s="83"/>
      <c r="K22" s="75"/>
      <c r="L22" s="83"/>
      <c r="M22" s="75"/>
      <c r="N22" s="75"/>
      <c r="O22" s="3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ht="20.1" customHeight="1" spans="1:16384">
      <c r="A23" s="34"/>
      <c r="B23" s="52"/>
      <c r="C23" s="54"/>
      <c r="D23" s="48"/>
      <c r="E23" s="37"/>
      <c r="F23" s="53"/>
      <c r="G23" s="38"/>
      <c r="H23" s="39"/>
      <c r="I23" s="39"/>
      <c r="J23" s="83"/>
      <c r="K23" s="75"/>
      <c r="L23" s="83"/>
      <c r="M23" s="75"/>
      <c r="N23" s="75"/>
      <c r="O23" s="39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ht="20.1" customHeight="1" spans="1:16384">
      <c r="A24" s="34"/>
      <c r="B24" s="52"/>
      <c r="C24" s="54"/>
      <c r="D24" s="48"/>
      <c r="E24" s="37"/>
      <c r="F24" s="17"/>
      <c r="G24" s="38"/>
      <c r="H24" s="39"/>
      <c r="I24" s="39"/>
      <c r="J24" s="83"/>
      <c r="K24" s="75"/>
      <c r="L24" s="83"/>
      <c r="M24" s="75"/>
      <c r="N24" s="75"/>
      <c r="O24" s="39"/>
      <c r="Q24" s="1">
        <v>415941</v>
      </c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ht="20.1" customHeight="1" spans="1:17">
      <c r="A25" s="34"/>
      <c r="B25" s="43"/>
      <c r="C25" s="36"/>
      <c r="D25" s="17"/>
      <c r="E25" s="37"/>
      <c r="F25" s="17"/>
      <c r="G25" s="38"/>
      <c r="H25" s="39"/>
      <c r="I25" s="39"/>
      <c r="J25" s="83"/>
      <c r="K25" s="75"/>
      <c r="L25" s="83"/>
      <c r="M25" s="75"/>
      <c r="N25" s="75"/>
      <c r="O25" s="39"/>
      <c r="Q25" s="1">
        <v>328958</v>
      </c>
    </row>
    <row r="26" ht="20.1" customHeight="1" spans="1:17">
      <c r="A26" s="34"/>
      <c r="B26" s="43"/>
      <c r="C26" s="36"/>
      <c r="D26" s="17"/>
      <c r="E26" s="37"/>
      <c r="F26" s="17"/>
      <c r="G26" s="38"/>
      <c r="H26" s="39"/>
      <c r="I26" s="39"/>
      <c r="J26" s="83"/>
      <c r="K26" s="75"/>
      <c r="L26" s="83"/>
      <c r="M26" s="75"/>
      <c r="N26" s="75"/>
      <c r="O26" s="39"/>
      <c r="Q26" s="1">
        <v>398882</v>
      </c>
    </row>
    <row r="27" ht="20.1" customHeight="1" spans="1:17">
      <c r="A27" s="34"/>
      <c r="B27" s="43"/>
      <c r="C27" s="36"/>
      <c r="D27" s="17"/>
      <c r="E27" s="37"/>
      <c r="F27" s="17"/>
      <c r="G27" s="38"/>
      <c r="H27" s="39"/>
      <c r="I27" s="39"/>
      <c r="J27" s="83"/>
      <c r="K27" s="75"/>
      <c r="L27" s="83"/>
      <c r="M27" s="75"/>
      <c r="N27" s="75"/>
      <c r="O27" s="39"/>
      <c r="Q27" s="1">
        <v>342017</v>
      </c>
    </row>
    <row r="28" ht="30" customHeight="1" spans="1:17">
      <c r="A28" s="6" t="s">
        <v>46</v>
      </c>
      <c r="B28" s="6"/>
      <c r="C28" s="55" t="s">
        <v>47</v>
      </c>
      <c r="D28" s="56">
        <f>SUM(D7:D27)</f>
        <v>7382809.68</v>
      </c>
      <c r="E28" s="55" t="s">
        <v>47</v>
      </c>
      <c r="F28" s="56">
        <f>SUM(F7:F27)</f>
        <v>7686014.4</v>
      </c>
      <c r="G28" s="55" t="s">
        <v>47</v>
      </c>
      <c r="H28" s="56">
        <f>SUM(H7:H27)</f>
        <v>95612.08</v>
      </c>
      <c r="I28" s="56">
        <f>SUM(I7:I27)</f>
        <v>6484.97</v>
      </c>
      <c r="J28" s="56">
        <f>SUM(J7:J27)</f>
        <v>3000</v>
      </c>
      <c r="K28" s="55" t="s">
        <v>47</v>
      </c>
      <c r="L28" s="56">
        <f>SUM(L7:L27)</f>
        <v>14858</v>
      </c>
      <c r="M28" s="55" t="s">
        <v>47</v>
      </c>
      <c r="N28" s="55" t="s">
        <v>47</v>
      </c>
      <c r="O28" s="56">
        <f>SUM(O7:O27)</f>
        <v>6584804.95</v>
      </c>
      <c r="Q28" s="114">
        <f>SUM(Q24:Q27)</f>
        <v>1485798</v>
      </c>
    </row>
    <row r="29" ht="30" customHeight="1" spans="1:16">
      <c r="A29" s="6" t="s">
        <v>48</v>
      </c>
      <c r="B29" s="6"/>
      <c r="C29" s="6" t="s">
        <v>49</v>
      </c>
      <c r="D29" s="6"/>
      <c r="E29" s="57">
        <f>E30+L29</f>
        <v>3814966</v>
      </c>
      <c r="F29" s="57"/>
      <c r="G29" s="57"/>
      <c r="H29" s="57"/>
      <c r="I29" s="6" t="s">
        <v>50</v>
      </c>
      <c r="J29" s="6"/>
      <c r="K29" s="6" t="s">
        <v>51</v>
      </c>
      <c r="L29" s="57">
        <f>O14</f>
        <v>0</v>
      </c>
      <c r="M29" s="57"/>
      <c r="N29" s="57"/>
      <c r="O29" s="57"/>
      <c r="P29" s="1">
        <f>D28-H28-I28-J28-L28-O28</f>
        <v>678049.68</v>
      </c>
    </row>
    <row r="30" ht="30" customHeight="1" spans="1:16">
      <c r="A30" s="6"/>
      <c r="B30" s="6"/>
      <c r="C30" s="6" t="s">
        <v>52</v>
      </c>
      <c r="D30" s="6"/>
      <c r="E30" s="58">
        <f>O11+O12</f>
        <v>3814966</v>
      </c>
      <c r="F30" s="58"/>
      <c r="G30" s="58"/>
      <c r="H30" s="58"/>
      <c r="I30" s="6"/>
      <c r="J30" s="6"/>
      <c r="K30" s="6" t="s">
        <v>53</v>
      </c>
      <c r="L30" s="55" t="str">
        <f>SUBSTITUTE(SUBSTITUTE(TEXT(INT(L29),"[DBNum2][$-804]G/通用格式元"&amp;IF(INT(L29)=L29,"整",""))&amp;TEXT(MID(L29,FIND(".",L29&amp;".0")+1,1),"[DBNum2][$-804]G/通用格式角")&amp;TEXT(MID(L29,FIND(".",L29&amp;".0")+2,1),"[DBNum2][$-804]G/通用格式分"),"零角","零"),"零分","")</f>
        <v>零元整</v>
      </c>
      <c r="M30" s="55"/>
      <c r="N30" s="55"/>
      <c r="O30" s="55"/>
      <c r="P30" s="1">
        <f>678049.68-P29</f>
        <v>0</v>
      </c>
    </row>
    <row r="31" ht="50.1" customHeight="1" spans="1:15">
      <c r="A31" s="6" t="s">
        <v>54</v>
      </c>
      <c r="B31" s="6"/>
      <c r="C31" s="59"/>
      <c r="D31" s="59"/>
      <c r="E31" s="59"/>
      <c r="F31" s="59"/>
      <c r="G31" s="59"/>
      <c r="H31" s="59"/>
      <c r="I31" s="6" t="s">
        <v>55</v>
      </c>
      <c r="J31" s="6"/>
      <c r="K31" s="6" t="s">
        <v>56</v>
      </c>
      <c r="L31" s="6"/>
      <c r="M31" s="6"/>
      <c r="N31" s="6"/>
      <c r="O31" s="6"/>
    </row>
    <row r="32" ht="50.1" customHeight="1" spans="1:15">
      <c r="A32" s="6" t="s">
        <v>57</v>
      </c>
      <c r="B32" s="6"/>
      <c r="C32" s="59"/>
      <c r="D32" s="59"/>
      <c r="E32" s="59"/>
      <c r="F32" s="59"/>
      <c r="G32" s="59"/>
      <c r="H32" s="59"/>
      <c r="I32" s="6" t="s">
        <v>58</v>
      </c>
      <c r="J32" s="6"/>
      <c r="K32" s="59"/>
      <c r="L32" s="59"/>
      <c r="M32" s="59"/>
      <c r="N32" s="59"/>
      <c r="O32" s="59"/>
    </row>
    <row r="33" ht="50.1" customHeight="1" spans="1:15">
      <c r="A33" s="6" t="s">
        <v>59</v>
      </c>
      <c r="B33" s="6"/>
      <c r="C33" s="60"/>
      <c r="D33" s="60"/>
      <c r="E33" s="60"/>
      <c r="F33" s="60"/>
      <c r="G33" s="60"/>
      <c r="H33" s="60"/>
      <c r="I33" s="6" t="s">
        <v>60</v>
      </c>
      <c r="J33" s="6"/>
      <c r="K33" s="60"/>
      <c r="L33" s="60"/>
      <c r="M33" s="60"/>
      <c r="N33" s="60"/>
      <c r="O33" s="60"/>
    </row>
    <row r="34" ht="50.1" customHeight="1" spans="1:15">
      <c r="A34" s="6" t="s">
        <v>61</v>
      </c>
      <c r="B34" s="6"/>
      <c r="C34" s="60"/>
      <c r="D34" s="60"/>
      <c r="E34" s="60"/>
      <c r="F34" s="60"/>
      <c r="G34" s="60"/>
      <c r="H34" s="60"/>
      <c r="I34" s="6" t="s">
        <v>62</v>
      </c>
      <c r="J34" s="6"/>
      <c r="K34" s="60"/>
      <c r="L34" s="60"/>
      <c r="M34" s="60"/>
      <c r="N34" s="60"/>
      <c r="O34" s="60"/>
    </row>
    <row r="37" ht="13.5" spans="17:28">
      <c r="Q37" s="110"/>
      <c r="R37"/>
      <c r="T37"/>
      <c r="V37"/>
      <c r="X37"/>
      <c r="Z37"/>
      <c r="AB37"/>
    </row>
    <row r="39" spans="17:17">
      <c r="Q39" s="1">
        <v>415941</v>
      </c>
    </row>
    <row r="40" ht="13.5" spans="2:17">
      <c r="B40"/>
      <c r="Q40" s="1">
        <v>328958</v>
      </c>
    </row>
    <row r="41" spans="17:17">
      <c r="Q41" s="1">
        <v>398882</v>
      </c>
    </row>
    <row r="42" spans="17:17">
      <c r="Q42" s="1">
        <v>342017</v>
      </c>
    </row>
    <row r="43" spans="17:17">
      <c r="Q43" s="114">
        <f>SUM(Q39:Q42)</f>
        <v>1485798</v>
      </c>
    </row>
  </sheetData>
  <mergeCells count="6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8:B28"/>
    <mergeCell ref="C29:D29"/>
    <mergeCell ref="E29:H29"/>
    <mergeCell ref="L29:O29"/>
    <mergeCell ref="C30:D30"/>
    <mergeCell ref="E30:H30"/>
    <mergeCell ref="L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A7:A9"/>
    <mergeCell ref="A11:A12"/>
    <mergeCell ref="B7:B9"/>
    <mergeCell ref="C7:C9"/>
    <mergeCell ref="C11:C12"/>
    <mergeCell ref="E7:E9"/>
    <mergeCell ref="F7:F9"/>
    <mergeCell ref="G7:G9"/>
    <mergeCell ref="H3:H4"/>
    <mergeCell ref="H7:H9"/>
    <mergeCell ref="I7:I9"/>
    <mergeCell ref="I11:I13"/>
    <mergeCell ref="J7:J9"/>
    <mergeCell ref="J11:J13"/>
    <mergeCell ref="K7:K9"/>
    <mergeCell ref="K11:K13"/>
    <mergeCell ref="L7:L9"/>
    <mergeCell ref="L12:L13"/>
    <mergeCell ref="M7:M9"/>
    <mergeCell ref="M12:M13"/>
    <mergeCell ref="N12:N13"/>
    <mergeCell ref="O12:O13"/>
    <mergeCell ref="A29:B30"/>
    <mergeCell ref="I29:J3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WPS_1680575033</cp:lastModifiedBy>
  <dcterms:created xsi:type="dcterms:W3CDTF">2017-12-27T07:18:00Z</dcterms:created>
  <dcterms:modified xsi:type="dcterms:W3CDTF">2024-05-30T05:33:33Z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2052-12.1.0.17121</vt:lpwstr>
  </property>
  <property fmtid="{D5CDD505-2E9C-101B-9397-08002B2CF9AE}" pid="3" name="ICV">
    <vt:lpwstr>3C140BAC9E00474F93120169D91E8FDD_12</vt:lpwstr>
  </property>
</Properties>
</file>