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 activeTab="2"/>
  </bookViews>
  <sheets>
    <sheet name="第一次" sheetId="2" r:id="rId1"/>
    <sheet name="第二次" sheetId="3" r:id="rId2"/>
    <sheet name="第三次" sheetId="4" r:id="rId3"/>
  </sheets>
  <calcPr calcId="144525"/>
</workbook>
</file>

<file path=xl/sharedStrings.xml><?xml version="1.0" encoding="utf-8"?>
<sst xmlns="http://schemas.openxmlformats.org/spreadsheetml/2006/main" count="247" uniqueCount="70">
  <si>
    <t xml:space="preserve">工程款支付证书 </t>
  </si>
  <si>
    <t>工程名称</t>
  </si>
  <si>
    <t>合肥高新区望江西路（将军岭路-高新界）智能交通工程</t>
  </si>
  <si>
    <t>建设单位</t>
  </si>
  <si>
    <t>合肥高新城创建设投资有限公司</t>
  </si>
  <si>
    <t>ERP编号</t>
  </si>
  <si>
    <t>档案编号</t>
  </si>
  <si>
    <t>合同金额</t>
  </si>
  <si>
    <t>中标时间</t>
  </si>
  <si>
    <t>2017.11.2</t>
  </si>
  <si>
    <t>已提供工程资料</t>
  </si>
  <si>
    <t>合同 中标通知书</t>
  </si>
  <si>
    <t>保存地址</t>
  </si>
  <si>
    <t>责任单位</t>
  </si>
  <si>
    <t>第十大区安徽省</t>
  </si>
  <si>
    <t>决算金额</t>
  </si>
  <si>
    <t>决算时间</t>
  </si>
  <si>
    <t>项目部印章</t>
  </si>
  <si>
    <t>无</t>
  </si>
  <si>
    <t>施工人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</si>
  <si>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</si>
  <si>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</si>
  <si>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</si>
  <si>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</si>
  <si>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</si>
  <si>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</si>
  <si>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</si>
  <si>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</si>
  <si>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</si>
  <si>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</si>
  <si>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</si>
  <si>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</si>
  <si>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</si>
  <si>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</si>
  <si>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</si>
  <si>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</si>
  <si>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</si>
  <si>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</si>
  <si>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</si>
  <si>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</si>
  <si>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</si>
  <si>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</si>
  <si>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</si>
  <si>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</si>
  <si>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</si>
  <si>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</si>
  <si>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</si>
  <si>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</si>
  <si>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</si>
  <si>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</si>
  <si>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20.1.21</t>
  </si>
  <si>
    <t>中国银行庐江支行</t>
  </si>
  <si>
    <t>175 202 745 165</t>
  </si>
  <si>
    <t>手续费</t>
  </si>
  <si>
    <t>安徽融畅智能科技有限公司</t>
  </si>
  <si>
    <t>王玲子（税务局代开发票及报账费用）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</si>
  <si>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</si>
  <si>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</si>
  <si>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</si>
  <si>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</si>
  <si>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</si>
  <si>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</si>
  <si>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</si>
  <si>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</si>
  <si>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增值税及附加</t>
  </si>
  <si>
    <t>21.2.1</t>
  </si>
  <si>
    <t>王玲子（施工费用报销）</t>
  </si>
  <si>
    <t>孙容</t>
  </si>
  <si>
    <t>中行合肥蜀山支行</t>
  </si>
  <si>
    <t>1752 5719 0682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</si>
</sst>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d&quot;日&quot;;@"/>
    <numFmt numFmtId="178" formatCode="#,##0.00_ "/>
    <numFmt numFmtId="179" formatCode="yy/m/d;@"/>
    <numFmt numFmtId="180" formatCode="0.00_ "/>
    <numFmt numFmtId="181" formatCode="0.0%"/>
    <numFmt numFmtId="182" formatCode="#,##0_ "/>
  </numFmts>
  <fonts count="28">
    <font>
      <sz val="11"/>
      <name val="宋体"/>
      <charset val="134"/>
    </font>
    <font>
      <b/>
      <sz val="9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13" applyNumberFormat="0" applyAlignment="0" applyProtection="0">
      <alignment vertical="center"/>
    </xf>
    <xf numFmtId="44" fontId="9" fillId="0" borderId="0">
      <protection locked="0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9" borderId="1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>
      <protection locked="0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7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22" fillId="14" borderId="1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7" fillId="0" borderId="0">
      <protection locked="0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9" fontId="1" fillId="2" borderId="4" xfId="50" applyNumberFormat="1" applyFont="1" applyFill="1" applyBorder="1" applyAlignment="1" applyProtection="1">
      <alignment horizontal="center" vertical="center" wrapText="1"/>
    </xf>
    <xf numFmtId="14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9" fontId="1" fillId="3" borderId="2" xfId="50" applyNumberFormat="1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vertical="center" wrapText="1"/>
    </xf>
    <xf numFmtId="177" fontId="1" fillId="2" borderId="6" xfId="50" applyNumberFormat="1" applyFont="1" applyFill="1" applyBorder="1" applyAlignment="1" applyProtection="1">
      <alignment horizontal="center" vertical="center" shrinkToFit="1"/>
    </xf>
    <xf numFmtId="178" fontId="1" fillId="2" borderId="6" xfId="50" applyNumberFormat="1" applyFont="1" applyFill="1" applyBorder="1" applyAlignment="1" applyProtection="1">
      <alignment horizontal="center" vertical="center" shrinkToFit="1"/>
    </xf>
    <xf numFmtId="180" fontId="2" fillId="0" borderId="6" xfId="0" applyNumberFormat="1" applyFont="1" applyFill="1" applyBorder="1" applyAlignment="1">
      <alignment horizontal="center" vertical="center"/>
    </xf>
    <xf numFmtId="9" fontId="1" fillId="2" borderId="6" xfId="50" applyNumberFormat="1" applyFont="1" applyFill="1" applyBorder="1" applyAlignment="1" applyProtection="1">
      <alignment horizontal="center" vertical="center" shrinkToFit="1"/>
    </xf>
    <xf numFmtId="181" fontId="1" fillId="2" borderId="6" xfId="19" applyNumberFormat="1" applyFont="1" applyFill="1" applyBorder="1" applyAlignment="1" applyProtection="1">
      <alignment horizontal="center" vertical="center" wrapText="1"/>
    </xf>
    <xf numFmtId="177" fontId="1" fillId="2" borderId="7" xfId="50" applyNumberFormat="1" applyFont="1" applyFill="1" applyBorder="1" applyAlignment="1" applyProtection="1">
      <alignment horizontal="center" vertical="center" shrinkToFit="1"/>
    </xf>
    <xf numFmtId="178" fontId="1" fillId="2" borderId="7" xfId="50" applyNumberFormat="1" applyFont="1" applyFill="1" applyBorder="1" applyAlignment="1" applyProtection="1">
      <alignment horizontal="center" vertical="center" shrinkToFit="1"/>
    </xf>
    <xf numFmtId="180" fontId="2" fillId="0" borderId="7" xfId="0" applyNumberFormat="1" applyFont="1" applyFill="1" applyBorder="1" applyAlignment="1">
      <alignment horizontal="center" vertical="center"/>
    </xf>
    <xf numFmtId="9" fontId="1" fillId="2" borderId="7" xfId="50" applyNumberFormat="1" applyFont="1" applyFill="1" applyBorder="1" applyAlignment="1" applyProtection="1">
      <alignment horizontal="center" vertical="center" shrinkToFit="1"/>
    </xf>
    <xf numFmtId="181" fontId="1" fillId="2" borderId="7" xfId="19" applyNumberFormat="1" applyFont="1" applyFill="1" applyBorder="1" applyAlignment="1" applyProtection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178" fontId="1" fillId="2" borderId="4" xfId="50" applyNumberFormat="1" applyFont="1" applyFill="1" applyBorder="1" applyAlignment="1" applyProtection="1">
      <alignment horizontal="center" vertical="center" shrinkToFit="1"/>
    </xf>
    <xf numFmtId="180" fontId="1" fillId="0" borderId="2" xfId="0" applyNumberFormat="1" applyFont="1" applyFill="1" applyBorder="1">
      <alignment vertical="center"/>
    </xf>
    <xf numFmtId="180" fontId="1" fillId="0" borderId="6" xfId="0" applyNumberFormat="1" applyFont="1" applyFill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center" vertical="center" shrinkToFit="1"/>
    </xf>
    <xf numFmtId="181" fontId="1" fillId="2" borderId="2" xfId="19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right" vertical="center" shrinkToFit="1"/>
    </xf>
    <xf numFmtId="180" fontId="1" fillId="0" borderId="7" xfId="0" applyNumberFormat="1" applyFont="1" applyFill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center" vertical="center" wrapText="1" shrinkToFit="1"/>
    </xf>
    <xf numFmtId="0" fontId="3" fillId="2" borderId="2" xfId="50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78" fontId="3" fillId="2" borderId="4" xfId="50" applyNumberFormat="1" applyFont="1" applyFill="1" applyBorder="1" applyAlignment="1" applyProtection="1">
      <alignment horizontal="center" vertical="center" shrinkToFit="1"/>
    </xf>
    <xf numFmtId="180" fontId="3" fillId="0" borderId="2" xfId="0" applyNumberFormat="1" applyFont="1" applyFill="1" applyBorder="1">
      <alignment vertical="center"/>
    </xf>
    <xf numFmtId="180" fontId="3" fillId="0" borderId="2" xfId="0" applyNumberFormat="1" applyFont="1" applyFill="1" applyBorder="1" applyAlignment="1">
      <alignment horizontal="center" vertical="center"/>
    </xf>
    <xf numFmtId="9" fontId="3" fillId="2" borderId="2" xfId="50" applyNumberFormat="1" applyFont="1" applyFill="1" applyBorder="1" applyAlignment="1" applyProtection="1">
      <alignment horizontal="center" vertical="center" wrapText="1" shrinkToFit="1"/>
    </xf>
    <xf numFmtId="181" fontId="3" fillId="2" borderId="2" xfId="19" applyNumberFormat="1" applyFont="1" applyFill="1" applyBorder="1" applyAlignment="1" applyProtection="1">
      <alignment horizontal="center" vertical="center" wrapText="1"/>
    </xf>
    <xf numFmtId="178" fontId="3" fillId="2" borderId="4" xfId="50" applyNumberFormat="1" applyFont="1" applyFill="1" applyBorder="1" applyAlignment="1" applyProtection="1">
      <alignment horizontal="right" vertical="center" shrinkToFit="1"/>
    </xf>
    <xf numFmtId="177" fontId="2" fillId="0" borderId="7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>
      <alignment vertical="center"/>
    </xf>
    <xf numFmtId="180" fontId="2" fillId="0" borderId="2" xfId="0" applyNumberFormat="1" applyFont="1" applyFill="1" applyBorder="1" applyAlignment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right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80" fontId="1" fillId="2" borderId="2" xfId="4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180" fontId="1" fillId="2" borderId="2" xfId="50" applyNumberFormat="1" applyFont="1" applyFill="1" applyBorder="1" applyAlignment="1" applyProtection="1">
      <alignment horizontal="center" vertical="center" shrinkToFit="1"/>
    </xf>
    <xf numFmtId="176" fontId="1" fillId="2" borderId="3" xfId="50" applyNumberFormat="1" applyFont="1" applyFill="1" applyBorder="1" applyAlignment="1" applyProtection="1">
      <alignment horizontal="center" vertical="center" shrinkToFit="1"/>
    </xf>
    <xf numFmtId="176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8" xfId="50" applyFont="1" applyFill="1" applyBorder="1" applyAlignment="1" applyProtection="1">
      <alignment horizontal="center" vertical="center" wrapText="1"/>
    </xf>
    <xf numFmtId="0" fontId="1" fillId="2" borderId="9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0" fontId="1" fillId="3" borderId="2" xfId="50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6" xfId="50" applyNumberFormat="1" applyFont="1" applyFill="1" applyBorder="1" applyAlignment="1" applyProtection="1">
      <alignment horizontal="center" vertical="center" wrapText="1" shrinkToFit="1"/>
    </xf>
    <xf numFmtId="0" fontId="1" fillId="2" borderId="6" xfId="50" applyFont="1" applyFill="1" applyBorder="1" applyAlignment="1" applyProtection="1">
      <alignment horizontal="center" vertical="center"/>
    </xf>
    <xf numFmtId="178" fontId="1" fillId="2" borderId="6" xfId="50" applyNumberFormat="1" applyFont="1" applyFill="1" applyBorder="1" applyAlignment="1" applyProtection="1">
      <alignment horizontal="center" vertical="center" wrapText="1"/>
    </xf>
    <xf numFmtId="178" fontId="1" fillId="2" borderId="7" xfId="50" applyNumberFormat="1" applyFont="1" applyFill="1" applyBorder="1" applyAlignment="1" applyProtection="1">
      <alignment horizontal="center" vertical="center" wrapText="1" shrinkToFit="1"/>
    </xf>
    <xf numFmtId="0" fontId="1" fillId="2" borderId="7" xfId="50" applyFont="1" applyFill="1" applyBorder="1" applyAlignment="1" applyProtection="1">
      <alignment horizontal="center" vertical="center"/>
    </xf>
    <xf numFmtId="178" fontId="1" fillId="2" borderId="7" xfId="50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left" vertical="center" wrapText="1" shrinkToFit="1"/>
    </xf>
    <xf numFmtId="182" fontId="1" fillId="2" borderId="2" xfId="50" applyNumberFormat="1" applyFont="1" applyFill="1" applyBorder="1" applyAlignment="1" applyProtection="1">
      <alignment vertical="center" shrinkToFit="1"/>
    </xf>
    <xf numFmtId="178" fontId="1" fillId="2" borderId="2" xfId="50" applyNumberFormat="1" applyFont="1" applyFill="1" applyBorder="1" applyAlignment="1" applyProtection="1">
      <alignment vertical="center" wrapText="1"/>
    </xf>
    <xf numFmtId="178" fontId="3" fillId="2" borderId="2" xfId="50" applyNumberFormat="1" applyFont="1" applyFill="1" applyBorder="1" applyAlignment="1" applyProtection="1">
      <alignment horizontal="right" vertical="center" shrinkToFit="1"/>
    </xf>
    <xf numFmtId="178" fontId="3" fillId="2" borderId="2" xfId="50" applyNumberFormat="1" applyFont="1" applyFill="1" applyBorder="1" applyAlignment="1" applyProtection="1">
      <alignment horizontal="left" vertical="center" wrapText="1" shrinkToFit="1"/>
    </xf>
    <xf numFmtId="0" fontId="3" fillId="2" borderId="2" xfId="50" applyFont="1" applyFill="1" applyBorder="1" applyAlignment="1" applyProtection="1">
      <alignment horizontal="center" vertical="center"/>
    </xf>
    <xf numFmtId="178" fontId="3" fillId="2" borderId="2" xfId="50" applyNumberFormat="1" applyFont="1" applyFill="1" applyBorder="1" applyAlignment="1" applyProtection="1">
      <alignment horizontal="center" vertical="center" wrapText="1"/>
    </xf>
    <xf numFmtId="182" fontId="3" fillId="2" borderId="2" xfId="50" applyNumberFormat="1" applyFont="1" applyFill="1" applyBorder="1" applyAlignment="1" applyProtection="1">
      <alignment vertical="center" shrinkToFit="1"/>
    </xf>
    <xf numFmtId="178" fontId="3" fillId="2" borderId="2" xfId="50" applyNumberFormat="1" applyFont="1" applyFill="1" applyBorder="1" applyAlignment="1" applyProtection="1">
      <alignment vertical="center" wrapText="1"/>
    </xf>
    <xf numFmtId="0" fontId="1" fillId="2" borderId="10" xfId="50" applyFont="1" applyFill="1" applyBorder="1" applyAlignment="1" applyProtection="1">
      <alignment horizontal="center" vertical="center" wrapText="1"/>
    </xf>
    <xf numFmtId="0" fontId="1" fillId="2" borderId="11" xfId="50" applyFont="1" applyFill="1" applyBorder="1" applyAlignment="1" applyProtection="1">
      <alignment horizontal="center" vertical="center" wrapText="1"/>
    </xf>
    <xf numFmtId="178" fontId="1" fillId="2" borderId="3" xfId="50" applyNumberFormat="1" applyFont="1" applyFill="1" applyBorder="1" applyAlignment="1" applyProtection="1">
      <alignment horizontal="center" vertical="center" shrinkToFit="1"/>
    </xf>
    <xf numFmtId="178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2" xfId="50" applyFont="1" applyFill="1" applyBorder="1" applyAlignment="1" applyProtection="1">
      <alignment horizontal="center" vertical="center" wrapText="1"/>
    </xf>
    <xf numFmtId="0" fontId="1" fillId="2" borderId="0" xfId="50" applyFont="1" applyFill="1" applyBorder="1" applyAlignment="1" applyProtection="1">
      <alignment horizontal="center" vertical="center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8" fontId="1" fillId="3" borderId="3" xfId="50" applyNumberFormat="1" applyFont="1" applyFill="1" applyBorder="1" applyAlignment="1" applyProtection="1">
      <alignment horizontal="center" vertical="center" wrapText="1"/>
    </xf>
    <xf numFmtId="178" fontId="1" fillId="3" borderId="5" xfId="50" applyNumberFormat="1" applyFont="1" applyFill="1" applyBorder="1" applyAlignment="1" applyProtection="1">
      <alignment horizontal="center" vertical="center" wrapText="1"/>
    </xf>
    <xf numFmtId="178" fontId="1" fillId="2" borderId="3" xfId="50" applyNumberFormat="1" applyFont="1" applyFill="1" applyBorder="1" applyAlignment="1" applyProtection="1">
      <alignment vertical="center" wrapText="1"/>
    </xf>
    <xf numFmtId="178" fontId="1" fillId="2" borderId="5" xfId="50" applyNumberFormat="1" applyFont="1" applyFill="1" applyBorder="1" applyAlignment="1" applyProtection="1">
      <alignment vertical="center" wrapText="1"/>
    </xf>
    <xf numFmtId="10" fontId="4" fillId="0" borderId="2" xfId="0" applyNumberFormat="1" applyFont="1" applyBorder="1">
      <alignment vertical="center"/>
    </xf>
    <xf numFmtId="178" fontId="1" fillId="2" borderId="2" xfId="50" applyNumberFormat="1" applyFont="1" applyFill="1" applyBorder="1" applyAlignment="1" applyProtection="1">
      <alignment horizontal="right" vertical="center" wrapText="1" shrinkToFit="1"/>
    </xf>
    <xf numFmtId="178" fontId="1" fillId="2" borderId="6" xfId="50" applyNumberFormat="1" applyFont="1" applyFill="1" applyBorder="1" applyAlignment="1" applyProtection="1">
      <alignment horizontal="center" vertical="center"/>
    </xf>
    <xf numFmtId="178" fontId="1" fillId="2" borderId="2" xfId="50" applyNumberFormat="1" applyFont="1" applyFill="1" applyBorder="1" applyAlignment="1" applyProtection="1">
      <alignment horizontal="left" vertical="center" wrapText="1"/>
    </xf>
    <xf numFmtId="178" fontId="3" fillId="2" borderId="2" xfId="50" applyNumberFormat="1" applyFont="1" applyFill="1" applyBorder="1" applyAlignment="1" applyProtection="1">
      <alignment horizontal="left" vertical="center" wrapText="1"/>
    </xf>
    <xf numFmtId="10" fontId="1" fillId="0" borderId="2" xfId="0" applyNumberFormat="1" applyFont="1" applyBorder="1">
      <alignment vertical="center"/>
    </xf>
    <xf numFmtId="180" fontId="1" fillId="2" borderId="2" xfId="50" applyNumberFormat="1" applyFont="1" applyFill="1" applyBorder="1" applyAlignment="1" applyProtection="1">
      <alignment horizontal="center" vertical="center"/>
    </xf>
    <xf numFmtId="180" fontId="1" fillId="2" borderId="2" xfId="0" applyNumberFormat="1" applyFont="1" applyFill="1" applyBorder="1">
      <alignment vertical="center"/>
    </xf>
    <xf numFmtId="180" fontId="1" fillId="2" borderId="2" xfId="50" applyNumberFormat="1" applyFont="1" applyFill="1" applyBorder="1" applyAlignment="1" applyProtection="1">
      <alignment horizontal="right" vertical="center"/>
    </xf>
    <xf numFmtId="0" fontId="1" fillId="2" borderId="4" xfId="50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right" vertical="center" wrapText="1"/>
    </xf>
    <xf numFmtId="0" fontId="3" fillId="2" borderId="2" xfId="50" applyFont="1" applyFill="1" applyBorder="1" applyAlignment="1" applyProtection="1">
      <alignment vertical="center" wrapText="1"/>
    </xf>
    <xf numFmtId="180" fontId="3" fillId="0" borderId="6" xfId="0" applyNumberFormat="1" applyFont="1" applyFill="1" applyBorder="1" applyAlignment="1">
      <alignment horizontal="center" vertical="center"/>
    </xf>
    <xf numFmtId="9" fontId="3" fillId="2" borderId="2" xfId="50" applyNumberFormat="1" applyFont="1" applyFill="1" applyBorder="1" applyAlignment="1" applyProtection="1">
      <alignment horizontal="center" vertical="center" shrinkToFit="1"/>
    </xf>
    <xf numFmtId="180" fontId="3" fillId="0" borderId="7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3" fillId="2" borderId="6" xfId="50" applyFont="1" applyFill="1" applyBorder="1" applyAlignment="1" applyProtection="1">
      <alignment horizontal="center" vertical="center"/>
    </xf>
    <xf numFmtId="0" fontId="3" fillId="2" borderId="7" xfId="50" applyFont="1" applyFill="1" applyBorder="1" applyAlignment="1" applyProtection="1">
      <alignment horizontal="center" vertical="center"/>
    </xf>
    <xf numFmtId="10" fontId="5" fillId="0" borderId="2" xfId="0" applyNumberFormat="1" applyFont="1" applyBorder="1">
      <alignment vertical="center"/>
    </xf>
    <xf numFmtId="178" fontId="3" fillId="2" borderId="6" xfId="50" applyNumberFormat="1" applyFont="1" applyFill="1" applyBorder="1" applyAlignment="1" applyProtection="1">
      <alignment horizontal="center" vertical="center"/>
    </xf>
    <xf numFmtId="9" fontId="1" fillId="2" borderId="2" xfId="50" applyNumberFormat="1" applyFont="1" applyFill="1" applyBorder="1" applyAlignment="1" applyProtection="1">
      <alignment vertical="center" shrinkToFit="1"/>
    </xf>
    <xf numFmtId="9" fontId="1" fillId="2" borderId="2" xfId="50" applyNumberFormat="1" applyFont="1" applyFill="1" applyBorder="1" applyAlignment="1" applyProtection="1">
      <alignment horizontal="left" vertical="center" wrapText="1" shrinkToFit="1"/>
    </xf>
    <xf numFmtId="9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50" applyNumberFormat="1" applyFont="1" applyFill="1" applyBorder="1" applyAlignment="1" applyProtection="1">
      <alignment horizontal="right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463550</xdr:colOff>
      <xdr:row>20</xdr:row>
      <xdr:rowOff>19050</xdr:rowOff>
    </xdr:from>
    <xdr:to>
      <xdr:col>11</xdr:col>
      <xdr:colOff>288925</xdr:colOff>
      <xdr:row>48</xdr:row>
      <xdr:rowOff>119380</xdr:rowOff>
    </xdr:to>
    <xdr:pic>
      <xdr:nvPicPr>
        <xdr:cNvPr id="2" name="图片 1" descr="QQ图片202102071041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59125" y="7410450"/>
          <a:ext cx="7854950" cy="49009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20</xdr:row>
      <xdr:rowOff>104775</xdr:rowOff>
    </xdr:from>
    <xdr:to>
      <xdr:col>6</xdr:col>
      <xdr:colOff>1181735</xdr:colOff>
      <xdr:row>50</xdr:row>
      <xdr:rowOff>64770</xdr:rowOff>
    </xdr:to>
    <xdr:pic>
      <xdr:nvPicPr>
        <xdr:cNvPr id="3" name="图片 2" descr="望江西路到账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496175"/>
          <a:ext cx="7934325" cy="510349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12</xdr:row>
      <xdr:rowOff>340995</xdr:rowOff>
    </xdr:from>
    <xdr:to>
      <xdr:col>12</xdr:col>
      <xdr:colOff>254635</xdr:colOff>
      <xdr:row>15</xdr:row>
      <xdr:rowOff>118745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53450" y="4775835"/>
          <a:ext cx="3140710" cy="88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zoomScale="90" zoomScaleNormal="90" workbookViewId="0">
      <selection activeCell="N20" sqref="N20:T20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86"/>
    </row>
    <row r="2" ht="29.1" customHeight="1" spans="1:20">
      <c r="A2" s="3" t="s">
        <v>1</v>
      </c>
      <c r="B2" s="3"/>
      <c r="C2" s="4" t="s">
        <v>2</v>
      </c>
      <c r="D2" s="4"/>
      <c r="E2" s="4"/>
      <c r="F2" s="4"/>
      <c r="G2" s="4"/>
      <c r="H2" s="5" t="s">
        <v>3</v>
      </c>
      <c r="I2" s="61"/>
      <c r="J2" s="4" t="s">
        <v>4</v>
      </c>
      <c r="K2" s="4"/>
      <c r="L2" s="4"/>
      <c r="M2" s="4"/>
      <c r="N2" s="62" t="s">
        <v>5</v>
      </c>
      <c r="O2" s="62"/>
      <c r="P2" s="87"/>
      <c r="Q2" s="64" t="s">
        <v>6</v>
      </c>
      <c r="R2" s="64"/>
      <c r="S2" s="88"/>
      <c r="T2" s="88"/>
    </row>
    <row r="3" ht="29.1" customHeight="1" spans="1:20">
      <c r="A3" s="3" t="s">
        <v>7</v>
      </c>
      <c r="B3" s="3"/>
      <c r="C3" s="6">
        <v>2540587</v>
      </c>
      <c r="D3" s="6"/>
      <c r="E3" s="6"/>
      <c r="F3" s="6" t="s">
        <v>8</v>
      </c>
      <c r="G3" s="7" t="s">
        <v>9</v>
      </c>
      <c r="H3" s="3" t="s">
        <v>10</v>
      </c>
      <c r="I3" s="3"/>
      <c r="J3" s="3" t="s">
        <v>11</v>
      </c>
      <c r="K3" s="3"/>
      <c r="L3" s="3"/>
      <c r="M3" s="3"/>
      <c r="N3" s="3" t="s">
        <v>12</v>
      </c>
      <c r="O3" s="3"/>
      <c r="P3" s="3"/>
      <c r="Q3" s="13" t="s">
        <v>13</v>
      </c>
      <c r="R3" s="14"/>
      <c r="S3" s="14" t="s">
        <v>14</v>
      </c>
      <c r="T3" s="15"/>
    </row>
    <row r="4" ht="29.1" customHeight="1" spans="1:20">
      <c r="A4" s="3" t="s">
        <v>15</v>
      </c>
      <c r="B4" s="3"/>
      <c r="C4" s="103"/>
      <c r="D4" s="103"/>
      <c r="E4" s="103"/>
      <c r="F4" s="6" t="s">
        <v>16</v>
      </c>
      <c r="G4" s="7"/>
      <c r="H4" s="3" t="s">
        <v>17</v>
      </c>
      <c r="I4" s="3"/>
      <c r="J4" s="3" t="s">
        <v>18</v>
      </c>
      <c r="K4" s="3"/>
      <c r="L4" s="3"/>
      <c r="M4" s="3"/>
      <c r="N4" s="3" t="s">
        <v>19</v>
      </c>
      <c r="O4" s="3"/>
      <c r="P4" s="6"/>
      <c r="Q4" s="6" t="s">
        <v>20</v>
      </c>
      <c r="R4" s="6" t="s">
        <v>21</v>
      </c>
      <c r="S4" s="6" t="s">
        <v>22</v>
      </c>
      <c r="T4" s="6" t="s">
        <v>21</v>
      </c>
    </row>
    <row r="5" ht="29.1" customHeight="1" spans="1:20">
      <c r="A5" s="3" t="s">
        <v>23</v>
      </c>
      <c r="B5" s="9" t="s">
        <v>24</v>
      </c>
      <c r="C5" s="10"/>
      <c r="D5" s="10"/>
      <c r="E5" s="10"/>
      <c r="F5" s="11"/>
      <c r="G5" s="12" t="s">
        <v>25</v>
      </c>
      <c r="H5" s="9" t="s">
        <v>24</v>
      </c>
      <c r="I5" s="10"/>
      <c r="J5" s="11"/>
      <c r="K5" s="63" t="s">
        <v>26</v>
      </c>
      <c r="L5" s="9" t="s">
        <v>27</v>
      </c>
      <c r="M5" s="11"/>
      <c r="N5" s="9" t="s">
        <v>28</v>
      </c>
      <c r="O5" s="11"/>
      <c r="P5" s="89" t="s">
        <v>29</v>
      </c>
      <c r="Q5" s="90"/>
      <c r="R5" s="90"/>
      <c r="S5" s="6" t="s">
        <v>30</v>
      </c>
      <c r="T5" s="62" t="s">
        <v>31</v>
      </c>
    </row>
    <row r="6" ht="29.1" customHeight="1" spans="1:20">
      <c r="A6" s="3"/>
      <c r="B6" s="13" t="s">
        <v>32</v>
      </c>
      <c r="C6" s="14"/>
      <c r="D6" s="14"/>
      <c r="E6" s="14"/>
      <c r="F6" s="15"/>
      <c r="G6" s="16"/>
      <c r="H6" s="13" t="s">
        <v>33</v>
      </c>
      <c r="I6" s="14"/>
      <c r="J6" s="15"/>
      <c r="K6" s="3" t="s">
        <v>34</v>
      </c>
      <c r="L6" s="13" t="s">
        <v>35</v>
      </c>
      <c r="M6" s="15"/>
      <c r="N6" s="13" t="s">
        <v>36</v>
      </c>
      <c r="O6" s="15"/>
      <c r="P6" s="91" t="s">
        <v>37</v>
      </c>
      <c r="Q6" s="92"/>
      <c r="R6" s="92"/>
      <c r="S6" s="6"/>
      <c r="T6" s="62"/>
    </row>
    <row r="7" ht="29.1" customHeight="1" spans="1:20">
      <c r="A7" s="3"/>
      <c r="B7" s="17" t="s">
        <v>38</v>
      </c>
      <c r="C7" s="3" t="s">
        <v>39</v>
      </c>
      <c r="D7" s="3" t="s">
        <v>40</v>
      </c>
      <c r="E7" s="6" t="s">
        <v>41</v>
      </c>
      <c r="F7" s="6" t="s">
        <v>42</v>
      </c>
      <c r="G7" s="16" t="s">
        <v>43</v>
      </c>
      <c r="H7" s="3" t="s">
        <v>44</v>
      </c>
      <c r="I7" s="6" t="s">
        <v>45</v>
      </c>
      <c r="J7" s="6" t="s">
        <v>46</v>
      </c>
      <c r="K7" s="64" t="s">
        <v>45</v>
      </c>
      <c r="L7" s="6" t="s">
        <v>45</v>
      </c>
      <c r="M7" s="3" t="s">
        <v>46</v>
      </c>
      <c r="N7" s="3" t="s">
        <v>45</v>
      </c>
      <c r="O7" s="3" t="s">
        <v>46</v>
      </c>
      <c r="P7" s="6" t="s">
        <v>47</v>
      </c>
      <c r="Q7" s="6" t="s">
        <v>48</v>
      </c>
      <c r="R7" s="6" t="s">
        <v>49</v>
      </c>
      <c r="S7" s="6"/>
      <c r="T7" s="62"/>
    </row>
    <row r="8" ht="29.1" customHeight="1" spans="1:20">
      <c r="A8" s="18">
        <v>1</v>
      </c>
      <c r="B8" s="19" t="s">
        <v>50</v>
      </c>
      <c r="C8" s="20">
        <v>1010000</v>
      </c>
      <c r="D8" s="21"/>
      <c r="E8" s="21" t="s">
        <v>51</v>
      </c>
      <c r="F8" s="21" t="s">
        <v>52</v>
      </c>
      <c r="G8" s="22">
        <v>1</v>
      </c>
      <c r="H8" s="23"/>
      <c r="I8" s="20"/>
      <c r="J8" s="65"/>
      <c r="K8" s="66">
        <f>ROUNDUP(C8/1.09*2.2927%,2)</f>
        <v>21244.29</v>
      </c>
      <c r="L8" s="20">
        <v>200</v>
      </c>
      <c r="M8" s="67" t="s">
        <v>53</v>
      </c>
      <c r="N8" s="20"/>
      <c r="O8" s="67"/>
      <c r="P8" s="93" t="s">
        <v>54</v>
      </c>
      <c r="Q8" s="6"/>
      <c r="R8" s="6"/>
      <c r="S8" s="94">
        <v>761000</v>
      </c>
      <c r="T8" s="95">
        <f>C8+D8-K8-L8-S8-S9</f>
        <v>0</v>
      </c>
    </row>
    <row r="9" ht="29.1" customHeight="1" spans="1:20">
      <c r="A9" s="18"/>
      <c r="B9" s="24"/>
      <c r="C9" s="25"/>
      <c r="D9" s="26"/>
      <c r="E9" s="26"/>
      <c r="F9" s="26"/>
      <c r="G9" s="27"/>
      <c r="H9" s="28"/>
      <c r="I9" s="25"/>
      <c r="J9" s="68"/>
      <c r="K9" s="69"/>
      <c r="L9" s="25"/>
      <c r="M9" s="70"/>
      <c r="N9" s="25"/>
      <c r="O9" s="70"/>
      <c r="P9" s="96" t="s">
        <v>55</v>
      </c>
      <c r="Q9" s="6"/>
      <c r="R9" s="6"/>
      <c r="S9" s="50">
        <f>C8+D8-K8-L8-S8</f>
        <v>227555.71</v>
      </c>
      <c r="T9" s="69"/>
    </row>
    <row r="10" ht="29.1" customHeight="1" spans="1:20">
      <c r="A10" s="18">
        <v>2</v>
      </c>
      <c r="B10" s="108"/>
      <c r="C10" s="35"/>
      <c r="D10" s="47"/>
      <c r="E10" s="48"/>
      <c r="F10" s="48"/>
      <c r="G10" s="113"/>
      <c r="H10" s="34"/>
      <c r="I10" s="50"/>
      <c r="J10" s="71"/>
      <c r="K10" s="62"/>
      <c r="L10" s="50"/>
      <c r="M10" s="6"/>
      <c r="N10" s="72"/>
      <c r="O10" s="73"/>
      <c r="P10" s="96"/>
      <c r="Q10" s="6"/>
      <c r="R10" s="6"/>
      <c r="S10" s="50"/>
      <c r="T10" s="62"/>
    </row>
    <row r="11" ht="29.1" customHeight="1" spans="1:20">
      <c r="A11" s="18"/>
      <c r="B11" s="108"/>
      <c r="C11" s="35"/>
      <c r="D11" s="47"/>
      <c r="E11" s="48"/>
      <c r="F11" s="48"/>
      <c r="G11" s="114"/>
      <c r="H11" s="34"/>
      <c r="I11" s="50"/>
      <c r="J11" s="71"/>
      <c r="K11" s="62"/>
      <c r="L11" s="50"/>
      <c r="M11" s="6"/>
      <c r="N11" s="72"/>
      <c r="O11" s="73"/>
      <c r="P11" s="96"/>
      <c r="Q11" s="6"/>
      <c r="R11" s="6"/>
      <c r="S11" s="50"/>
      <c r="T11" s="62"/>
    </row>
    <row r="12" ht="29.1" customHeight="1" spans="1:20">
      <c r="A12" s="3">
        <v>3</v>
      </c>
      <c r="B12" s="108"/>
      <c r="C12" s="35"/>
      <c r="D12" s="47"/>
      <c r="E12" s="48"/>
      <c r="F12" s="48"/>
      <c r="G12" s="114"/>
      <c r="H12" s="34"/>
      <c r="I12" s="50"/>
      <c r="J12" s="71"/>
      <c r="K12" s="62"/>
      <c r="L12" s="50"/>
      <c r="M12" s="6"/>
      <c r="N12" s="72"/>
      <c r="O12" s="73"/>
      <c r="P12" s="96"/>
      <c r="Q12" s="6"/>
      <c r="R12" s="6"/>
      <c r="S12" s="50"/>
      <c r="T12" s="62"/>
    </row>
    <row r="13" ht="29.1" customHeight="1" spans="1:20">
      <c r="A13" s="3"/>
      <c r="B13" s="108"/>
      <c r="C13" s="35"/>
      <c r="D13" s="47"/>
      <c r="E13" s="48"/>
      <c r="F13" s="48"/>
      <c r="G13" s="114"/>
      <c r="H13" s="34"/>
      <c r="I13" s="50"/>
      <c r="J13" s="71"/>
      <c r="K13" s="62"/>
      <c r="L13" s="50"/>
      <c r="M13" s="6"/>
      <c r="N13" s="72"/>
      <c r="O13" s="73"/>
      <c r="P13" s="96"/>
      <c r="Q13" s="6"/>
      <c r="R13" s="6"/>
      <c r="S13" s="50"/>
      <c r="T13" s="62"/>
    </row>
    <row r="14" ht="29.1" customHeight="1" spans="1:20">
      <c r="A14" s="3">
        <v>4</v>
      </c>
      <c r="B14" s="46"/>
      <c r="C14" s="35"/>
      <c r="D14" s="47"/>
      <c r="E14" s="48"/>
      <c r="F14" s="48"/>
      <c r="G14" s="114"/>
      <c r="H14" s="34"/>
      <c r="I14" s="50"/>
      <c r="J14" s="71"/>
      <c r="K14" s="62"/>
      <c r="L14" s="50"/>
      <c r="M14" s="6"/>
      <c r="N14" s="50"/>
      <c r="O14" s="6"/>
      <c r="P14" s="98"/>
      <c r="Q14" s="6"/>
      <c r="R14" s="6"/>
      <c r="S14" s="50"/>
      <c r="T14" s="99"/>
    </row>
    <row r="15" ht="29.1" customHeight="1" spans="1:20">
      <c r="A15" s="3"/>
      <c r="B15" s="49"/>
      <c r="C15" s="50"/>
      <c r="D15" s="50"/>
      <c r="E15" s="48"/>
      <c r="F15" s="48"/>
      <c r="G15" s="114"/>
      <c r="H15" s="34"/>
      <c r="I15" s="50"/>
      <c r="J15" s="71"/>
      <c r="K15" s="62"/>
      <c r="L15" s="50"/>
      <c r="M15" s="6"/>
      <c r="N15" s="50"/>
      <c r="O15" s="6"/>
      <c r="P15" s="96"/>
      <c r="Q15" s="6"/>
      <c r="R15" s="6"/>
      <c r="S15" s="50"/>
      <c r="T15" s="99"/>
    </row>
    <row r="16" ht="29.1" customHeight="1" spans="1:20">
      <c r="A16" s="3"/>
      <c r="B16" s="49"/>
      <c r="C16" s="51"/>
      <c r="D16" s="52"/>
      <c r="E16" s="53"/>
      <c r="F16" s="54"/>
      <c r="G16" s="113"/>
      <c r="H16" s="55"/>
      <c r="I16" s="50"/>
      <c r="J16" s="50"/>
      <c r="K16" s="50"/>
      <c r="L16" s="50"/>
      <c r="M16" s="6"/>
      <c r="N16" s="50"/>
      <c r="O16" s="6"/>
      <c r="P16" s="98"/>
      <c r="Q16" s="96"/>
      <c r="R16" s="96"/>
      <c r="S16" s="100"/>
      <c r="T16" s="99"/>
    </row>
    <row r="17" ht="29.1" customHeight="1" spans="1:20">
      <c r="A17" s="3"/>
      <c r="B17" s="49"/>
      <c r="C17" s="51"/>
      <c r="D17" s="52"/>
      <c r="E17" s="53"/>
      <c r="F17" s="54"/>
      <c r="G17" s="115"/>
      <c r="H17" s="55"/>
      <c r="I17" s="50"/>
      <c r="J17" s="50"/>
      <c r="K17" s="50"/>
      <c r="L17" s="50"/>
      <c r="M17" s="6"/>
      <c r="N17" s="50"/>
      <c r="O17" s="6"/>
      <c r="P17" s="98"/>
      <c r="Q17" s="96"/>
      <c r="R17" s="96"/>
      <c r="S17" s="100"/>
      <c r="T17" s="99"/>
    </row>
    <row r="18" ht="29.1" customHeight="1" spans="1:20">
      <c r="A18" s="3" t="s">
        <v>56</v>
      </c>
      <c r="B18" s="3"/>
      <c r="C18" s="4">
        <f>SUM(C8:C17)</f>
        <v>1010000</v>
      </c>
      <c r="D18" s="56">
        <f>SUM(D8:D17)</f>
        <v>0</v>
      </c>
      <c r="E18" s="50"/>
      <c r="F18" s="50"/>
      <c r="G18" s="116"/>
      <c r="H18" s="4" t="s">
        <v>57</v>
      </c>
      <c r="I18" s="50">
        <f>SUM(I8:I17)</f>
        <v>0</v>
      </c>
      <c r="J18" s="50"/>
      <c r="K18" s="50">
        <f>SUM(K8:K17)</f>
        <v>21244.29</v>
      </c>
      <c r="L18" s="50">
        <f>SUM(L8:L17)</f>
        <v>200</v>
      </c>
      <c r="M18" s="4" t="s">
        <v>57</v>
      </c>
      <c r="N18" s="50">
        <f>SUM(N8:N17)</f>
        <v>0</v>
      </c>
      <c r="O18" s="4" t="s">
        <v>57</v>
      </c>
      <c r="P18" s="4" t="s">
        <v>57</v>
      </c>
      <c r="Q18" s="4"/>
      <c r="R18" s="4"/>
      <c r="S18" s="50">
        <f>SUM(S8:S17)</f>
        <v>988555.71</v>
      </c>
      <c r="T18" s="101">
        <f>D18+C18-S18-I18-K18-L18-N18</f>
        <v>4.00177668780088e-11</v>
      </c>
    </row>
    <row r="19" ht="29.1" customHeight="1" spans="1:20">
      <c r="A19" s="3" t="s">
        <v>58</v>
      </c>
      <c r="B19" s="3"/>
      <c r="C19" s="3" t="s">
        <v>59</v>
      </c>
      <c r="D19" s="3"/>
      <c r="E19" s="3"/>
      <c r="F19" s="57">
        <f>S8+S9</f>
        <v>988555.71</v>
      </c>
      <c r="G19" s="58"/>
      <c r="H19" s="59" t="s">
        <v>60</v>
      </c>
      <c r="I19" s="80"/>
      <c r="J19" s="80"/>
      <c r="K19" s="80"/>
      <c r="L19" s="81"/>
      <c r="M19" s="3" t="s">
        <v>61</v>
      </c>
      <c r="N19" s="82">
        <f>F19</f>
        <v>988555.71</v>
      </c>
      <c r="O19" s="83"/>
      <c r="P19" s="83"/>
      <c r="Q19" s="83"/>
      <c r="R19" s="83"/>
      <c r="S19" s="83"/>
      <c r="T19" s="30"/>
    </row>
    <row r="20" ht="29.1" customHeight="1" spans="1:20">
      <c r="A20" s="3"/>
      <c r="B20" s="3"/>
      <c r="C20" s="3" t="s">
        <v>62</v>
      </c>
      <c r="D20" s="3"/>
      <c r="E20" s="3"/>
      <c r="F20" s="57">
        <v>0</v>
      </c>
      <c r="G20" s="58"/>
      <c r="H20" s="60"/>
      <c r="I20" s="84"/>
      <c r="J20" s="84"/>
      <c r="K20" s="84"/>
      <c r="L20" s="85"/>
      <c r="M20" s="3" t="s">
        <v>63</v>
      </c>
      <c r="N20" s="5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玖拾捌万捌仟伍佰伍拾伍元柒角壹分</v>
      </c>
      <c r="O20" s="61"/>
      <c r="P20" s="61"/>
      <c r="Q20" s="61"/>
      <c r="R20" s="61"/>
      <c r="S20" s="61"/>
      <c r="T20" s="102"/>
    </row>
  </sheetData>
  <mergeCells count="5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S5:S7"/>
    <mergeCell ref="T5:T7"/>
    <mergeCell ref="T8:T9"/>
    <mergeCell ref="A19:B20"/>
    <mergeCell ref="H19:L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zoomScale="90" zoomScaleNormal="90" workbookViewId="0">
      <selection activeCell="A1" sqref="$A1:$XFD1048576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style="1" customWidth="1"/>
    <col min="8" max="8" width="4.875" customWidth="1"/>
    <col min="9" max="9" width="10.375" customWidth="1"/>
    <col min="10" max="10" width="10" customWidth="1"/>
    <col min="11" max="12" width="9.375" customWidth="1"/>
    <col min="13" max="13" width="9.625" customWidth="1"/>
    <col min="14" max="14" width="16.125" customWidth="1"/>
    <col min="15" max="15" width="10.125" customWidth="1"/>
    <col min="16" max="16" width="9.125" customWidth="1"/>
    <col min="17" max="17" width="34.625" customWidth="1"/>
    <col min="18" max="18" width="14.75" customWidth="1"/>
    <col min="19" max="19" width="14.5" customWidth="1"/>
    <col min="20" max="21" width="15.5" customWidth="1"/>
  </cols>
  <sheetData>
    <row r="1" ht="29.1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86"/>
    </row>
    <row r="2" ht="29.1" customHeight="1" spans="1:21">
      <c r="A2" s="3" t="s">
        <v>1</v>
      </c>
      <c r="B2" s="3"/>
      <c r="C2" s="4" t="s">
        <v>2</v>
      </c>
      <c r="D2" s="4"/>
      <c r="E2" s="4"/>
      <c r="F2" s="4"/>
      <c r="G2" s="4"/>
      <c r="H2" s="5" t="s">
        <v>3</v>
      </c>
      <c r="I2" s="61"/>
      <c r="J2" s="4" t="s">
        <v>4</v>
      </c>
      <c r="K2" s="4"/>
      <c r="L2" s="4"/>
      <c r="M2" s="4"/>
      <c r="N2" s="4"/>
      <c r="O2" s="62" t="s">
        <v>5</v>
      </c>
      <c r="P2" s="62"/>
      <c r="Q2" s="87"/>
      <c r="R2" s="64" t="s">
        <v>6</v>
      </c>
      <c r="S2" s="64"/>
      <c r="T2" s="88"/>
      <c r="U2" s="88"/>
    </row>
    <row r="3" ht="29.1" customHeight="1" spans="1:21">
      <c r="A3" s="3" t="s">
        <v>7</v>
      </c>
      <c r="B3" s="3"/>
      <c r="C3" s="6">
        <v>2540587</v>
      </c>
      <c r="D3" s="6"/>
      <c r="E3" s="6"/>
      <c r="F3" s="6" t="s">
        <v>8</v>
      </c>
      <c r="G3" s="7" t="s">
        <v>9</v>
      </c>
      <c r="H3" s="3" t="s">
        <v>10</v>
      </c>
      <c r="I3" s="3"/>
      <c r="J3" s="3" t="s">
        <v>11</v>
      </c>
      <c r="K3" s="3"/>
      <c r="L3" s="3"/>
      <c r="M3" s="3"/>
      <c r="N3" s="3"/>
      <c r="O3" s="3" t="s">
        <v>12</v>
      </c>
      <c r="P3" s="3"/>
      <c r="Q3" s="3"/>
      <c r="R3" s="13" t="s">
        <v>13</v>
      </c>
      <c r="S3" s="14"/>
      <c r="T3" s="14" t="s">
        <v>14</v>
      </c>
      <c r="U3" s="15"/>
    </row>
    <row r="4" ht="29.1" customHeight="1" spans="1:21">
      <c r="A4" s="3" t="s">
        <v>15</v>
      </c>
      <c r="B4" s="3"/>
      <c r="C4" s="103"/>
      <c r="D4" s="103"/>
      <c r="E4" s="103"/>
      <c r="F4" s="6" t="s">
        <v>16</v>
      </c>
      <c r="G4" s="7"/>
      <c r="H4" s="3" t="s">
        <v>17</v>
      </c>
      <c r="I4" s="3"/>
      <c r="J4" s="3" t="s">
        <v>18</v>
      </c>
      <c r="K4" s="3"/>
      <c r="L4" s="3"/>
      <c r="M4" s="3"/>
      <c r="N4" s="3"/>
      <c r="O4" s="3" t="s">
        <v>19</v>
      </c>
      <c r="P4" s="3"/>
      <c r="Q4" s="6"/>
      <c r="R4" s="6" t="s">
        <v>20</v>
      </c>
      <c r="S4" s="6" t="s">
        <v>21</v>
      </c>
      <c r="T4" s="6" t="s">
        <v>22</v>
      </c>
      <c r="U4" s="6" t="s">
        <v>21</v>
      </c>
    </row>
    <row r="5" ht="29.1" customHeight="1" spans="1:21">
      <c r="A5" s="3" t="s">
        <v>23</v>
      </c>
      <c r="B5" s="9" t="s">
        <v>24</v>
      </c>
      <c r="C5" s="10"/>
      <c r="D5" s="10"/>
      <c r="E5" s="10"/>
      <c r="F5" s="11"/>
      <c r="G5" s="12" t="s">
        <v>25</v>
      </c>
      <c r="H5" s="9" t="s">
        <v>24</v>
      </c>
      <c r="I5" s="10"/>
      <c r="J5" s="11"/>
      <c r="K5" s="63" t="s">
        <v>26</v>
      </c>
      <c r="L5" s="9"/>
      <c r="M5" s="9" t="s">
        <v>27</v>
      </c>
      <c r="N5" s="11"/>
      <c r="O5" s="9" t="s">
        <v>28</v>
      </c>
      <c r="P5" s="11"/>
      <c r="Q5" s="89" t="s">
        <v>29</v>
      </c>
      <c r="R5" s="90"/>
      <c r="S5" s="90"/>
      <c r="T5" s="6" t="s">
        <v>30</v>
      </c>
      <c r="U5" s="62" t="s">
        <v>31</v>
      </c>
    </row>
    <row r="6" ht="29.1" customHeight="1" spans="1:21">
      <c r="A6" s="3"/>
      <c r="B6" s="13" t="s">
        <v>32</v>
      </c>
      <c r="C6" s="14"/>
      <c r="D6" s="14"/>
      <c r="E6" s="14"/>
      <c r="F6" s="15"/>
      <c r="G6" s="16"/>
      <c r="H6" s="13" t="s">
        <v>33</v>
      </c>
      <c r="I6" s="14"/>
      <c r="J6" s="15"/>
      <c r="K6" s="3" t="s">
        <v>34</v>
      </c>
      <c r="L6" s="13"/>
      <c r="M6" s="13" t="s">
        <v>35</v>
      </c>
      <c r="N6" s="15"/>
      <c r="O6" s="13" t="s">
        <v>36</v>
      </c>
      <c r="P6" s="15"/>
      <c r="Q6" s="91" t="s">
        <v>37</v>
      </c>
      <c r="R6" s="92"/>
      <c r="S6" s="92"/>
      <c r="T6" s="6"/>
      <c r="U6" s="62"/>
    </row>
    <row r="7" ht="29.1" customHeight="1" spans="1:21">
      <c r="A7" s="3"/>
      <c r="B7" s="17" t="s">
        <v>38</v>
      </c>
      <c r="C7" s="3" t="s">
        <v>39</v>
      </c>
      <c r="D7" s="3" t="s">
        <v>40</v>
      </c>
      <c r="E7" s="6" t="s">
        <v>41</v>
      </c>
      <c r="F7" s="6" t="s">
        <v>42</v>
      </c>
      <c r="G7" s="16" t="s">
        <v>43</v>
      </c>
      <c r="H7" s="3" t="s">
        <v>44</v>
      </c>
      <c r="I7" s="6" t="s">
        <v>45</v>
      </c>
      <c r="J7" s="6" t="s">
        <v>46</v>
      </c>
      <c r="K7" s="64" t="s">
        <v>45</v>
      </c>
      <c r="L7" s="64" t="s">
        <v>46</v>
      </c>
      <c r="M7" s="6" t="s">
        <v>45</v>
      </c>
      <c r="N7" s="3" t="s">
        <v>46</v>
      </c>
      <c r="O7" s="3" t="s">
        <v>45</v>
      </c>
      <c r="P7" s="3" t="s">
        <v>46</v>
      </c>
      <c r="Q7" s="6" t="s">
        <v>47</v>
      </c>
      <c r="R7" s="6" t="s">
        <v>48</v>
      </c>
      <c r="S7" s="6" t="s">
        <v>49</v>
      </c>
      <c r="T7" s="6"/>
      <c r="U7" s="62"/>
    </row>
    <row r="8" ht="29.1" customHeight="1" spans="1:21">
      <c r="A8" s="18">
        <v>1</v>
      </c>
      <c r="B8" s="19" t="s">
        <v>50</v>
      </c>
      <c r="C8" s="20">
        <v>1010000</v>
      </c>
      <c r="D8" s="21"/>
      <c r="E8" s="21" t="s">
        <v>51</v>
      </c>
      <c r="F8" s="21" t="s">
        <v>52</v>
      </c>
      <c r="G8" s="22">
        <v>1</v>
      </c>
      <c r="H8" s="23"/>
      <c r="I8" s="20"/>
      <c r="J8" s="65"/>
      <c r="K8" s="66">
        <f>ROUNDUP(C8/1.09*2.2927%,2)</f>
        <v>21244.29</v>
      </c>
      <c r="L8" s="66" t="s">
        <v>64</v>
      </c>
      <c r="M8" s="20">
        <v>200</v>
      </c>
      <c r="N8" s="67" t="s">
        <v>53</v>
      </c>
      <c r="O8" s="20"/>
      <c r="P8" s="67"/>
      <c r="Q8" s="93" t="s">
        <v>54</v>
      </c>
      <c r="R8" s="6"/>
      <c r="S8" s="6"/>
      <c r="T8" s="94">
        <v>761000</v>
      </c>
      <c r="U8" s="95">
        <f>C8+D8-K8-M8-T8-T9</f>
        <v>0</v>
      </c>
    </row>
    <row r="9" ht="29.1" customHeight="1" spans="1:21">
      <c r="A9" s="18"/>
      <c r="B9" s="24"/>
      <c r="C9" s="25"/>
      <c r="D9" s="26"/>
      <c r="E9" s="26"/>
      <c r="F9" s="26"/>
      <c r="G9" s="27"/>
      <c r="H9" s="28"/>
      <c r="I9" s="25"/>
      <c r="J9" s="68"/>
      <c r="K9" s="69"/>
      <c r="L9" s="69"/>
      <c r="M9" s="25"/>
      <c r="N9" s="70"/>
      <c r="O9" s="25"/>
      <c r="P9" s="70"/>
      <c r="Q9" s="96" t="s">
        <v>55</v>
      </c>
      <c r="R9" s="6"/>
      <c r="S9" s="6"/>
      <c r="T9" s="50">
        <f>C8+D8-K8-M8-T8</f>
        <v>227555.71</v>
      </c>
      <c r="U9" s="69"/>
    </row>
    <row r="10" ht="29.1" customHeight="1" spans="1:21">
      <c r="A10" s="104">
        <v>2</v>
      </c>
      <c r="B10" s="39" t="s">
        <v>65</v>
      </c>
      <c r="C10" s="45">
        <v>890000</v>
      </c>
      <c r="D10" s="41"/>
      <c r="E10" s="105" t="s">
        <v>51</v>
      </c>
      <c r="F10" s="105" t="s">
        <v>52</v>
      </c>
      <c r="G10" s="106">
        <v>1</v>
      </c>
      <c r="H10" s="44"/>
      <c r="I10" s="74"/>
      <c r="J10" s="75"/>
      <c r="K10" s="109">
        <v>19046.82</v>
      </c>
      <c r="L10" s="109" t="s">
        <v>64</v>
      </c>
      <c r="M10" s="74">
        <v>200</v>
      </c>
      <c r="N10" s="77" t="s">
        <v>53</v>
      </c>
      <c r="O10" s="78"/>
      <c r="P10" s="79"/>
      <c r="Q10" s="111" t="s">
        <v>54</v>
      </c>
      <c r="R10" s="77"/>
      <c r="S10" s="77"/>
      <c r="T10" s="74">
        <v>808900</v>
      </c>
      <c r="U10" s="112">
        <f>C10+D10-K10-M10-T10-T11</f>
        <v>0</v>
      </c>
    </row>
    <row r="11" ht="29.1" customHeight="1" spans="1:21">
      <c r="A11" s="104"/>
      <c r="B11" s="39"/>
      <c r="C11" s="45"/>
      <c r="D11" s="41"/>
      <c r="E11" s="107"/>
      <c r="F11" s="107"/>
      <c r="G11" s="43"/>
      <c r="H11" s="44"/>
      <c r="I11" s="74"/>
      <c r="J11" s="75"/>
      <c r="K11" s="110"/>
      <c r="L11" s="110"/>
      <c r="M11" s="74"/>
      <c r="N11" s="77"/>
      <c r="O11" s="78"/>
      <c r="P11" s="79"/>
      <c r="Q11" s="97" t="s">
        <v>66</v>
      </c>
      <c r="R11" s="77"/>
      <c r="S11" s="77"/>
      <c r="T11" s="74">
        <f>C10+D10-I10-M10-K10-T10</f>
        <v>61853.1800000001</v>
      </c>
      <c r="U11" s="110"/>
    </row>
    <row r="12" ht="29.1" customHeight="1" spans="1:21">
      <c r="A12" s="3">
        <v>3</v>
      </c>
      <c r="B12" s="108"/>
      <c r="C12" s="35"/>
      <c r="D12" s="47"/>
      <c r="E12" s="48"/>
      <c r="F12" s="48"/>
      <c r="G12" s="37"/>
      <c r="H12" s="34"/>
      <c r="I12" s="50"/>
      <c r="J12" s="71"/>
      <c r="K12" s="62"/>
      <c r="L12" s="62"/>
      <c r="M12" s="50"/>
      <c r="N12" s="6"/>
      <c r="O12" s="72"/>
      <c r="P12" s="73"/>
      <c r="Q12" s="96"/>
      <c r="R12" s="6"/>
      <c r="S12" s="6"/>
      <c r="T12" s="50"/>
      <c r="U12" s="62"/>
    </row>
    <row r="13" ht="29.1" customHeight="1" spans="1:21">
      <c r="A13" s="3"/>
      <c r="B13" s="108"/>
      <c r="C13" s="35"/>
      <c r="D13" s="47"/>
      <c r="E13" s="48"/>
      <c r="F13" s="48"/>
      <c r="G13" s="37"/>
      <c r="H13" s="34"/>
      <c r="I13" s="50"/>
      <c r="J13" s="71"/>
      <c r="K13" s="62"/>
      <c r="L13" s="62"/>
      <c r="M13" s="50"/>
      <c r="N13" s="6"/>
      <c r="O13" s="72"/>
      <c r="P13" s="73"/>
      <c r="Q13" s="96"/>
      <c r="R13" s="6"/>
      <c r="S13" s="6"/>
      <c r="T13" s="50"/>
      <c r="U13" s="62"/>
    </row>
    <row r="14" ht="29.1" customHeight="1" spans="1:21">
      <c r="A14" s="3">
        <v>4</v>
      </c>
      <c r="B14" s="46"/>
      <c r="C14" s="35"/>
      <c r="D14" s="47"/>
      <c r="E14" s="48"/>
      <c r="F14" s="48"/>
      <c r="G14" s="37"/>
      <c r="H14" s="34"/>
      <c r="I14" s="50"/>
      <c r="J14" s="71"/>
      <c r="K14" s="62"/>
      <c r="L14" s="62"/>
      <c r="M14" s="50"/>
      <c r="N14" s="6"/>
      <c r="O14" s="50"/>
      <c r="P14" s="6"/>
      <c r="Q14" s="98"/>
      <c r="R14" s="6"/>
      <c r="S14" s="6"/>
      <c r="T14" s="50"/>
      <c r="U14" s="99"/>
    </row>
    <row r="15" ht="29.1" customHeight="1" spans="1:21">
      <c r="A15" s="3"/>
      <c r="B15" s="49"/>
      <c r="C15" s="50"/>
      <c r="D15" s="50"/>
      <c r="E15" s="48"/>
      <c r="F15" s="48"/>
      <c r="G15" s="37"/>
      <c r="H15" s="34"/>
      <c r="I15" s="50"/>
      <c r="J15" s="71"/>
      <c r="K15" s="62"/>
      <c r="L15" s="62"/>
      <c r="M15" s="50"/>
      <c r="N15" s="6"/>
      <c r="O15" s="50"/>
      <c r="P15" s="6"/>
      <c r="Q15" s="96"/>
      <c r="R15" s="6"/>
      <c r="S15" s="6"/>
      <c r="T15" s="50"/>
      <c r="U15" s="99"/>
    </row>
    <row r="16" ht="29.1" customHeight="1" spans="1:21">
      <c r="A16" s="3"/>
      <c r="B16" s="49"/>
      <c r="C16" s="51"/>
      <c r="D16" s="52"/>
      <c r="E16" s="53"/>
      <c r="F16" s="54"/>
      <c r="G16" s="33"/>
      <c r="H16" s="55"/>
      <c r="I16" s="50"/>
      <c r="J16" s="50"/>
      <c r="K16" s="50"/>
      <c r="L16" s="50"/>
      <c r="M16" s="50"/>
      <c r="N16" s="6"/>
      <c r="O16" s="50"/>
      <c r="P16" s="6"/>
      <c r="Q16" s="98"/>
      <c r="R16" s="96"/>
      <c r="S16" s="96"/>
      <c r="T16" s="100"/>
      <c r="U16" s="99"/>
    </row>
    <row r="17" ht="29.1" customHeight="1" spans="1:21">
      <c r="A17" s="3"/>
      <c r="B17" s="49"/>
      <c r="C17" s="51"/>
      <c r="D17" s="52"/>
      <c r="E17" s="53"/>
      <c r="F17" s="54"/>
      <c r="G17" s="37"/>
      <c r="H17" s="55"/>
      <c r="I17" s="50"/>
      <c r="J17" s="50"/>
      <c r="K17" s="50"/>
      <c r="L17" s="50"/>
      <c r="M17" s="50"/>
      <c r="N17" s="6"/>
      <c r="O17" s="50"/>
      <c r="P17" s="6"/>
      <c r="Q17" s="98"/>
      <c r="R17" s="96"/>
      <c r="S17" s="96"/>
      <c r="T17" s="100"/>
      <c r="U17" s="99"/>
    </row>
    <row r="18" ht="29.1" customHeight="1" spans="1:21">
      <c r="A18" s="3" t="s">
        <v>56</v>
      </c>
      <c r="B18" s="3"/>
      <c r="C18" s="4">
        <f>SUM(C8:C17)</f>
        <v>1900000</v>
      </c>
      <c r="D18" s="56">
        <f>SUM(D8:D17)</f>
        <v>0</v>
      </c>
      <c r="E18" s="50"/>
      <c r="F18" s="50"/>
      <c r="G18" s="33"/>
      <c r="H18" s="4" t="s">
        <v>57</v>
      </c>
      <c r="I18" s="50">
        <f>SUM(I8:I17)</f>
        <v>0</v>
      </c>
      <c r="J18" s="50"/>
      <c r="K18" s="50">
        <f>SUM(K8:K17)</f>
        <v>40291.11</v>
      </c>
      <c r="L18" s="50"/>
      <c r="M18" s="50">
        <f>SUM(M8:M17)</f>
        <v>400</v>
      </c>
      <c r="N18" s="4" t="s">
        <v>57</v>
      </c>
      <c r="O18" s="50">
        <f>SUM(O8:O17)</f>
        <v>0</v>
      </c>
      <c r="P18" s="4" t="s">
        <v>57</v>
      </c>
      <c r="Q18" s="4" t="s">
        <v>57</v>
      </c>
      <c r="R18" s="4"/>
      <c r="S18" s="4"/>
      <c r="T18" s="50">
        <f>SUM(T8:T17)</f>
        <v>1859308.89</v>
      </c>
      <c r="U18" s="101">
        <f>D18+C18-T18-I18-K18-M18-O18</f>
        <v>-1.30967237055302e-10</v>
      </c>
    </row>
    <row r="19" ht="29.1" customHeight="1" spans="1:21">
      <c r="A19" s="3" t="s">
        <v>58</v>
      </c>
      <c r="B19" s="3"/>
      <c r="C19" s="3" t="s">
        <v>59</v>
      </c>
      <c r="D19" s="3"/>
      <c r="E19" s="3"/>
      <c r="F19" s="57">
        <f>T10+T11</f>
        <v>870753.18</v>
      </c>
      <c r="G19" s="58"/>
      <c r="H19" s="59" t="s">
        <v>60</v>
      </c>
      <c r="I19" s="80"/>
      <c r="J19" s="80"/>
      <c r="K19" s="80"/>
      <c r="L19" s="80"/>
      <c r="M19" s="81"/>
      <c r="N19" s="3" t="s">
        <v>61</v>
      </c>
      <c r="O19" s="82">
        <f>F19</f>
        <v>870753.18</v>
      </c>
      <c r="P19" s="83"/>
      <c r="Q19" s="83"/>
      <c r="R19" s="83"/>
      <c r="S19" s="83"/>
      <c r="T19" s="83"/>
      <c r="U19" s="30"/>
    </row>
    <row r="20" ht="29.1" customHeight="1" spans="1:21">
      <c r="A20" s="3"/>
      <c r="B20" s="3"/>
      <c r="C20" s="3" t="s">
        <v>62</v>
      </c>
      <c r="D20" s="3"/>
      <c r="E20" s="3"/>
      <c r="F20" s="57">
        <v>0</v>
      </c>
      <c r="G20" s="58"/>
      <c r="H20" s="60"/>
      <c r="I20" s="84"/>
      <c r="J20" s="84"/>
      <c r="K20" s="84"/>
      <c r="L20" s="84"/>
      <c r="M20" s="85"/>
      <c r="N20" s="3" t="s">
        <v>63</v>
      </c>
      <c r="O20" s="5" t="str">
        <f>SUBSTITUTE(SUBSTITUTE(TEXT(INT(O19),"[DBNum2][$-804]G/通用格式元"&amp;IF(INT(O19)=O19,"整",""))&amp;TEXT(MID(O19,FIND(".",O19&amp;".0")+1,1),"[DBNum2][$-804]G/通用格式角")&amp;TEXT(MID(O19,FIND(".",O19&amp;".0")+2,1),"[DBNum2][$-804]G/通用格式分"),"零角","零"),"零分","")</f>
        <v>捌拾柒万零柒佰伍拾叁元壹角捌分</v>
      </c>
      <c r="P20" s="61"/>
      <c r="Q20" s="61"/>
      <c r="R20" s="61"/>
      <c r="S20" s="61"/>
      <c r="T20" s="61"/>
      <c r="U20" s="102"/>
    </row>
  </sheetData>
  <mergeCells count="62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M5:N5"/>
    <mergeCell ref="O5:P5"/>
    <mergeCell ref="Q5:S5"/>
    <mergeCell ref="B6:F6"/>
    <mergeCell ref="H6:J6"/>
    <mergeCell ref="M6:N6"/>
    <mergeCell ref="O6:P6"/>
    <mergeCell ref="A18:B18"/>
    <mergeCell ref="C19:E19"/>
    <mergeCell ref="F19:G19"/>
    <mergeCell ref="O19:U19"/>
    <mergeCell ref="C20:E20"/>
    <mergeCell ref="F20:G20"/>
    <mergeCell ref="O20:U20"/>
    <mergeCell ref="A5:A7"/>
    <mergeCell ref="B8:B9"/>
    <mergeCell ref="C8:C9"/>
    <mergeCell ref="D8:D9"/>
    <mergeCell ref="E8:E9"/>
    <mergeCell ref="E10:E11"/>
    <mergeCell ref="F8:F9"/>
    <mergeCell ref="F10:F11"/>
    <mergeCell ref="G8:G9"/>
    <mergeCell ref="H8:H9"/>
    <mergeCell ref="I8:I9"/>
    <mergeCell ref="J8:J9"/>
    <mergeCell ref="K8:K9"/>
    <mergeCell ref="K10:K11"/>
    <mergeCell ref="L8:L9"/>
    <mergeCell ref="L10:L11"/>
    <mergeCell ref="M8:M9"/>
    <mergeCell ref="N8:N9"/>
    <mergeCell ref="O8:O9"/>
    <mergeCell ref="P8:P9"/>
    <mergeCell ref="T5:T7"/>
    <mergeCell ref="U5:U7"/>
    <mergeCell ref="U8:U9"/>
    <mergeCell ref="U10:U11"/>
    <mergeCell ref="A19:B20"/>
    <mergeCell ref="H19:M20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abSelected="1" workbookViewId="0">
      <selection activeCell="I11" sqref="I11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style="1" customWidth="1"/>
    <col min="8" max="8" width="4.875" customWidth="1"/>
    <col min="9" max="9" width="10.375" customWidth="1"/>
    <col min="10" max="10" width="10" customWidth="1"/>
    <col min="11" max="12" width="9.375" customWidth="1"/>
    <col min="13" max="13" width="9.625" customWidth="1"/>
    <col min="14" max="14" width="16.125" customWidth="1"/>
    <col min="15" max="15" width="10.125" customWidth="1"/>
    <col min="16" max="16" width="9.125" customWidth="1"/>
    <col min="17" max="17" width="34.625" customWidth="1"/>
    <col min="18" max="18" width="14.75" customWidth="1"/>
    <col min="19" max="19" width="14.5" customWidth="1"/>
    <col min="20" max="21" width="15.5" customWidth="1"/>
  </cols>
  <sheetData>
    <row r="1" ht="29.1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86"/>
    </row>
    <row r="2" ht="29.1" customHeight="1" spans="1:21">
      <c r="A2" s="3" t="s">
        <v>1</v>
      </c>
      <c r="B2" s="3"/>
      <c r="C2" s="4" t="s">
        <v>2</v>
      </c>
      <c r="D2" s="4"/>
      <c r="E2" s="4"/>
      <c r="F2" s="4"/>
      <c r="G2" s="4"/>
      <c r="H2" s="5" t="s">
        <v>3</v>
      </c>
      <c r="I2" s="61"/>
      <c r="J2" s="4" t="s">
        <v>4</v>
      </c>
      <c r="K2" s="4"/>
      <c r="L2" s="4"/>
      <c r="M2" s="4"/>
      <c r="N2" s="4"/>
      <c r="O2" s="62" t="s">
        <v>5</v>
      </c>
      <c r="P2" s="62"/>
      <c r="Q2" s="87">
        <v>8563</v>
      </c>
      <c r="R2" s="64" t="s">
        <v>6</v>
      </c>
      <c r="S2" s="64"/>
      <c r="T2" s="88"/>
      <c r="U2" s="88"/>
    </row>
    <row r="3" ht="29.1" customHeight="1" spans="1:21">
      <c r="A3" s="3" t="s">
        <v>7</v>
      </c>
      <c r="B3" s="3"/>
      <c r="C3" s="6">
        <v>2540587</v>
      </c>
      <c r="D3" s="6"/>
      <c r="E3" s="6"/>
      <c r="F3" s="6" t="s">
        <v>8</v>
      </c>
      <c r="G3" s="7" t="s">
        <v>9</v>
      </c>
      <c r="H3" s="3" t="s">
        <v>10</v>
      </c>
      <c r="I3" s="3"/>
      <c r="J3" s="3" t="s">
        <v>11</v>
      </c>
      <c r="K3" s="3"/>
      <c r="L3" s="3"/>
      <c r="M3" s="3"/>
      <c r="N3" s="3"/>
      <c r="O3" s="3" t="s">
        <v>12</v>
      </c>
      <c r="P3" s="3"/>
      <c r="Q3" s="3"/>
      <c r="R3" s="13" t="s">
        <v>13</v>
      </c>
      <c r="S3" s="14"/>
      <c r="T3" s="14" t="s">
        <v>14</v>
      </c>
      <c r="U3" s="15"/>
    </row>
    <row r="4" ht="29.1" customHeight="1" spans="1:21">
      <c r="A4" s="3" t="s">
        <v>15</v>
      </c>
      <c r="B4" s="3"/>
      <c r="C4" s="6">
        <v>2383951.55</v>
      </c>
      <c r="D4" s="6"/>
      <c r="E4" s="6"/>
      <c r="F4" s="6" t="s">
        <v>16</v>
      </c>
      <c r="G4" s="8">
        <v>44217</v>
      </c>
      <c r="H4" s="3" t="s">
        <v>17</v>
      </c>
      <c r="I4" s="3"/>
      <c r="J4" s="3" t="s">
        <v>18</v>
      </c>
      <c r="K4" s="3"/>
      <c r="L4" s="3"/>
      <c r="M4" s="3"/>
      <c r="N4" s="3"/>
      <c r="O4" s="3" t="s">
        <v>19</v>
      </c>
      <c r="P4" s="3"/>
      <c r="Q4" s="6" t="s">
        <v>67</v>
      </c>
      <c r="R4" s="6" t="s">
        <v>20</v>
      </c>
      <c r="S4" s="6" t="s">
        <v>21</v>
      </c>
      <c r="T4" s="6" t="s">
        <v>22</v>
      </c>
      <c r="U4" s="6" t="s">
        <v>21</v>
      </c>
    </row>
    <row r="5" ht="29.1" customHeight="1" spans="1:21">
      <c r="A5" s="3" t="s">
        <v>23</v>
      </c>
      <c r="B5" s="9" t="s">
        <v>24</v>
      </c>
      <c r="C5" s="10"/>
      <c r="D5" s="10"/>
      <c r="E5" s="10"/>
      <c r="F5" s="11"/>
      <c r="G5" s="12" t="s">
        <v>25</v>
      </c>
      <c r="H5" s="9" t="s">
        <v>24</v>
      </c>
      <c r="I5" s="10"/>
      <c r="J5" s="11"/>
      <c r="K5" s="63" t="s">
        <v>26</v>
      </c>
      <c r="L5" s="9"/>
      <c r="M5" s="9" t="s">
        <v>27</v>
      </c>
      <c r="N5" s="11"/>
      <c r="O5" s="9" t="s">
        <v>28</v>
      </c>
      <c r="P5" s="11"/>
      <c r="Q5" s="89" t="s">
        <v>29</v>
      </c>
      <c r="R5" s="90"/>
      <c r="S5" s="90"/>
      <c r="T5" s="6" t="s">
        <v>30</v>
      </c>
      <c r="U5" s="62" t="s">
        <v>31</v>
      </c>
    </row>
    <row r="6" ht="29.1" customHeight="1" spans="1:21">
      <c r="A6" s="3"/>
      <c r="B6" s="13" t="s">
        <v>32</v>
      </c>
      <c r="C6" s="14"/>
      <c r="D6" s="14"/>
      <c r="E6" s="14"/>
      <c r="F6" s="15"/>
      <c r="G6" s="16"/>
      <c r="H6" s="13" t="s">
        <v>33</v>
      </c>
      <c r="I6" s="14"/>
      <c r="J6" s="15"/>
      <c r="K6" s="3" t="s">
        <v>34</v>
      </c>
      <c r="L6" s="13"/>
      <c r="M6" s="13" t="s">
        <v>35</v>
      </c>
      <c r="N6" s="15"/>
      <c r="O6" s="13" t="s">
        <v>36</v>
      </c>
      <c r="P6" s="15"/>
      <c r="Q6" s="91" t="s">
        <v>37</v>
      </c>
      <c r="R6" s="92"/>
      <c r="S6" s="92"/>
      <c r="T6" s="6"/>
      <c r="U6" s="62"/>
    </row>
    <row r="7" ht="29.1" customHeight="1" spans="1:21">
      <c r="A7" s="3"/>
      <c r="B7" s="17" t="s">
        <v>38</v>
      </c>
      <c r="C7" s="3" t="s">
        <v>39</v>
      </c>
      <c r="D7" s="3" t="s">
        <v>40</v>
      </c>
      <c r="E7" s="6" t="s">
        <v>41</v>
      </c>
      <c r="F7" s="6" t="s">
        <v>42</v>
      </c>
      <c r="G7" s="16" t="s">
        <v>43</v>
      </c>
      <c r="H7" s="3" t="s">
        <v>44</v>
      </c>
      <c r="I7" s="6" t="s">
        <v>45</v>
      </c>
      <c r="J7" s="6" t="s">
        <v>46</v>
      </c>
      <c r="K7" s="64" t="s">
        <v>45</v>
      </c>
      <c r="L7" s="64" t="s">
        <v>46</v>
      </c>
      <c r="M7" s="6" t="s">
        <v>45</v>
      </c>
      <c r="N7" s="3" t="s">
        <v>46</v>
      </c>
      <c r="O7" s="3" t="s">
        <v>45</v>
      </c>
      <c r="P7" s="3" t="s">
        <v>46</v>
      </c>
      <c r="Q7" s="6" t="s">
        <v>47</v>
      </c>
      <c r="R7" s="6" t="s">
        <v>48</v>
      </c>
      <c r="S7" s="6" t="s">
        <v>49</v>
      </c>
      <c r="T7" s="6"/>
      <c r="U7" s="62"/>
    </row>
    <row r="8" ht="29.1" customHeight="1" spans="1:21">
      <c r="A8" s="18">
        <v>1</v>
      </c>
      <c r="B8" s="19" t="s">
        <v>50</v>
      </c>
      <c r="C8" s="20">
        <v>1010000</v>
      </c>
      <c r="D8" s="21"/>
      <c r="E8" s="21" t="s">
        <v>51</v>
      </c>
      <c r="F8" s="21" t="s">
        <v>52</v>
      </c>
      <c r="G8" s="22">
        <v>1</v>
      </c>
      <c r="H8" s="23"/>
      <c r="I8" s="20"/>
      <c r="J8" s="65"/>
      <c r="K8" s="66">
        <f>ROUNDUP(C8/1.09*2.2927%,2)</f>
        <v>21244.29</v>
      </c>
      <c r="L8" s="66" t="s">
        <v>64</v>
      </c>
      <c r="M8" s="20">
        <v>200</v>
      </c>
      <c r="N8" s="67" t="s">
        <v>53</v>
      </c>
      <c r="O8" s="20"/>
      <c r="P8" s="67"/>
      <c r="Q8" s="93" t="s">
        <v>54</v>
      </c>
      <c r="R8" s="6"/>
      <c r="S8" s="6"/>
      <c r="T8" s="94">
        <v>761000</v>
      </c>
      <c r="U8" s="95">
        <f>C8+D8-K8-M8-T8-T9</f>
        <v>0</v>
      </c>
    </row>
    <row r="9" ht="29.1" customHeight="1" spans="1:21">
      <c r="A9" s="18"/>
      <c r="B9" s="24"/>
      <c r="C9" s="25"/>
      <c r="D9" s="26"/>
      <c r="E9" s="26"/>
      <c r="F9" s="26"/>
      <c r="G9" s="27"/>
      <c r="H9" s="28"/>
      <c r="I9" s="25"/>
      <c r="J9" s="68"/>
      <c r="K9" s="69"/>
      <c r="L9" s="69"/>
      <c r="M9" s="25"/>
      <c r="N9" s="70"/>
      <c r="O9" s="25"/>
      <c r="P9" s="70"/>
      <c r="Q9" s="96" t="s">
        <v>55</v>
      </c>
      <c r="R9" s="6"/>
      <c r="S9" s="6"/>
      <c r="T9" s="50">
        <f>C8+D8-K8-M8-T8</f>
        <v>227555.71</v>
      </c>
      <c r="U9" s="69"/>
    </row>
    <row r="10" ht="29.1" customHeight="1" spans="1:21">
      <c r="A10" s="18">
        <v>2</v>
      </c>
      <c r="B10" s="29" t="s">
        <v>65</v>
      </c>
      <c r="C10" s="30">
        <v>890000</v>
      </c>
      <c r="D10" s="31"/>
      <c r="E10" s="32" t="s">
        <v>51</v>
      </c>
      <c r="F10" s="32" t="s">
        <v>52</v>
      </c>
      <c r="G10" s="33">
        <v>1</v>
      </c>
      <c r="H10" s="34"/>
      <c r="I10" s="50"/>
      <c r="J10" s="71"/>
      <c r="K10" s="66">
        <v>19046.82</v>
      </c>
      <c r="L10" s="66" t="s">
        <v>64</v>
      </c>
      <c r="M10" s="50">
        <v>200</v>
      </c>
      <c r="N10" s="6" t="s">
        <v>53</v>
      </c>
      <c r="O10" s="72"/>
      <c r="P10" s="73"/>
      <c r="Q10" s="93" t="s">
        <v>54</v>
      </c>
      <c r="R10" s="6"/>
      <c r="S10" s="6"/>
      <c r="T10" s="50">
        <v>808900</v>
      </c>
      <c r="U10" s="95">
        <f>C10+D10-K10-M10-T10-T11</f>
        <v>0</v>
      </c>
    </row>
    <row r="11" ht="29.1" customHeight="1" spans="1:21">
      <c r="A11" s="18"/>
      <c r="B11" s="29"/>
      <c r="C11" s="35"/>
      <c r="D11" s="31"/>
      <c r="E11" s="36"/>
      <c r="F11" s="36"/>
      <c r="G11" s="37"/>
      <c r="H11" s="34"/>
      <c r="I11" s="50"/>
      <c r="J11" s="71"/>
      <c r="K11" s="69"/>
      <c r="L11" s="69"/>
      <c r="M11" s="50"/>
      <c r="N11" s="6"/>
      <c r="O11" s="72"/>
      <c r="P11" s="73"/>
      <c r="Q11" s="96" t="s">
        <v>66</v>
      </c>
      <c r="R11" s="6"/>
      <c r="S11" s="6"/>
      <c r="T11" s="50">
        <f>C10+D10-I10-M10-K10-T10</f>
        <v>61853.1800000001</v>
      </c>
      <c r="U11" s="69"/>
    </row>
    <row r="12" ht="29.1" customHeight="1" spans="1:21">
      <c r="A12" s="38">
        <v>3</v>
      </c>
      <c r="B12" s="39">
        <v>44894</v>
      </c>
      <c r="C12" s="40">
        <v>412433</v>
      </c>
      <c r="D12" s="41"/>
      <c r="E12" s="42" t="s">
        <v>68</v>
      </c>
      <c r="F12" s="42" t="s">
        <v>69</v>
      </c>
      <c r="G12" s="43"/>
      <c r="H12" s="44"/>
      <c r="I12" s="74"/>
      <c r="J12" s="75"/>
      <c r="K12" s="76">
        <v>8826.45</v>
      </c>
      <c r="L12" s="76" t="s">
        <v>64</v>
      </c>
      <c r="M12" s="74">
        <v>200</v>
      </c>
      <c r="N12" s="77" t="s">
        <v>53</v>
      </c>
      <c r="O12" s="78"/>
      <c r="P12" s="79"/>
      <c r="Q12" s="97" t="s">
        <v>54</v>
      </c>
      <c r="R12" s="77"/>
      <c r="S12" s="77"/>
      <c r="T12" s="74">
        <v>210000</v>
      </c>
      <c r="U12" s="76"/>
    </row>
    <row r="13" ht="29.1" customHeight="1" spans="1:21">
      <c r="A13" s="38"/>
      <c r="B13" s="39"/>
      <c r="C13" s="45"/>
      <c r="D13" s="41"/>
      <c r="E13" s="42"/>
      <c r="F13" s="42"/>
      <c r="G13" s="43"/>
      <c r="H13" s="44"/>
      <c r="I13" s="74"/>
      <c r="J13" s="75"/>
      <c r="K13" s="76"/>
      <c r="L13" s="76"/>
      <c r="M13" s="74"/>
      <c r="N13" s="77"/>
      <c r="O13" s="78"/>
      <c r="P13" s="79"/>
      <c r="Q13" s="97" t="s">
        <v>66</v>
      </c>
      <c r="R13" s="77"/>
      <c r="S13" s="77"/>
      <c r="T13" s="74">
        <v>193406.55</v>
      </c>
      <c r="U13" s="76"/>
    </row>
    <row r="14" ht="29.1" customHeight="1" spans="1:21">
      <c r="A14" s="3">
        <v>4</v>
      </c>
      <c r="B14" s="46"/>
      <c r="C14" s="35"/>
      <c r="D14" s="47"/>
      <c r="E14" s="48"/>
      <c r="F14" s="48"/>
      <c r="G14" s="37"/>
      <c r="H14" s="34"/>
      <c r="I14" s="50"/>
      <c r="J14" s="71"/>
      <c r="K14" s="62"/>
      <c r="L14" s="62"/>
      <c r="M14" s="50"/>
      <c r="N14" s="6"/>
      <c r="O14" s="50"/>
      <c r="P14" s="6"/>
      <c r="Q14" s="98"/>
      <c r="R14" s="6"/>
      <c r="S14" s="6"/>
      <c r="T14" s="50"/>
      <c r="U14" s="99"/>
    </row>
    <row r="15" ht="29.1" customHeight="1" spans="1:21">
      <c r="A15" s="3"/>
      <c r="B15" s="49"/>
      <c r="C15" s="50"/>
      <c r="D15" s="50"/>
      <c r="E15" s="48"/>
      <c r="F15" s="48"/>
      <c r="G15" s="37"/>
      <c r="H15" s="34"/>
      <c r="I15" s="50"/>
      <c r="J15" s="71"/>
      <c r="K15" s="62"/>
      <c r="L15" s="62"/>
      <c r="M15" s="50"/>
      <c r="N15" s="6"/>
      <c r="O15" s="50"/>
      <c r="P15" s="6"/>
      <c r="Q15" s="96"/>
      <c r="R15" s="6"/>
      <c r="S15" s="6"/>
      <c r="T15" s="50"/>
      <c r="U15" s="99"/>
    </row>
    <row r="16" ht="29.1" customHeight="1" spans="1:21">
      <c r="A16" s="3"/>
      <c r="B16" s="49"/>
      <c r="C16" s="51"/>
      <c r="D16" s="52"/>
      <c r="E16" s="53"/>
      <c r="F16" s="54"/>
      <c r="G16" s="33"/>
      <c r="H16" s="55"/>
      <c r="I16" s="50"/>
      <c r="J16" s="50"/>
      <c r="K16" s="50"/>
      <c r="L16" s="50"/>
      <c r="M16" s="50"/>
      <c r="N16" s="6"/>
      <c r="O16" s="50"/>
      <c r="P16" s="6"/>
      <c r="Q16" s="98"/>
      <c r="R16" s="96"/>
      <c r="S16" s="96"/>
      <c r="T16" s="100"/>
      <c r="U16" s="99"/>
    </row>
    <row r="17" ht="29.1" customHeight="1" spans="1:21">
      <c r="A17" s="3"/>
      <c r="B17" s="49"/>
      <c r="C17" s="51"/>
      <c r="D17" s="52"/>
      <c r="E17" s="53"/>
      <c r="F17" s="54"/>
      <c r="G17" s="37"/>
      <c r="H17" s="55"/>
      <c r="I17" s="50"/>
      <c r="J17" s="50"/>
      <c r="K17" s="50"/>
      <c r="L17" s="50"/>
      <c r="M17" s="50"/>
      <c r="N17" s="6"/>
      <c r="O17" s="50"/>
      <c r="P17" s="6"/>
      <c r="Q17" s="98"/>
      <c r="R17" s="96"/>
      <c r="S17" s="96"/>
      <c r="T17" s="100"/>
      <c r="U17" s="99"/>
    </row>
    <row r="18" ht="29.1" customHeight="1" spans="1:21">
      <c r="A18" s="3" t="s">
        <v>56</v>
      </c>
      <c r="B18" s="3"/>
      <c r="C18" s="4">
        <f>SUM(C8:C17)</f>
        <v>2312433</v>
      </c>
      <c r="D18" s="56">
        <f>SUM(D8:D17)</f>
        <v>0</v>
      </c>
      <c r="E18" s="50"/>
      <c r="F18" s="50"/>
      <c r="G18" s="33"/>
      <c r="H18" s="4" t="s">
        <v>57</v>
      </c>
      <c r="I18" s="50">
        <f t="shared" ref="I18:M18" si="0">SUM(I8:I17)</f>
        <v>0</v>
      </c>
      <c r="J18" s="50"/>
      <c r="K18" s="50">
        <f t="shared" si="0"/>
        <v>49117.56</v>
      </c>
      <c r="L18" s="50"/>
      <c r="M18" s="50">
        <f t="shared" si="0"/>
        <v>600</v>
      </c>
      <c r="N18" s="4" t="s">
        <v>57</v>
      </c>
      <c r="O18" s="50">
        <f>SUM(O8:O17)</f>
        <v>0</v>
      </c>
      <c r="P18" s="4" t="s">
        <v>57</v>
      </c>
      <c r="Q18" s="4" t="s">
        <v>57</v>
      </c>
      <c r="R18" s="4"/>
      <c r="S18" s="4"/>
      <c r="T18" s="50">
        <f>SUM(T8:T17)</f>
        <v>2262715.44</v>
      </c>
      <c r="U18" s="101">
        <f>D18+C18-T18-I18-K18-M18-O18</f>
        <v>5.82076609134674e-11</v>
      </c>
    </row>
    <row r="19" ht="29.1" customHeight="1" spans="1:21">
      <c r="A19" s="3" t="s">
        <v>58</v>
      </c>
      <c r="B19" s="3"/>
      <c r="C19" s="3" t="s">
        <v>59</v>
      </c>
      <c r="D19" s="3"/>
      <c r="E19" s="3"/>
      <c r="F19" s="57">
        <f>O19</f>
        <v>403406.55</v>
      </c>
      <c r="G19" s="58"/>
      <c r="H19" s="59" t="s">
        <v>60</v>
      </c>
      <c r="I19" s="80"/>
      <c r="J19" s="80"/>
      <c r="K19" s="80"/>
      <c r="L19" s="80"/>
      <c r="M19" s="81"/>
      <c r="N19" s="3" t="s">
        <v>61</v>
      </c>
      <c r="O19" s="82">
        <f>T12+T13</f>
        <v>403406.55</v>
      </c>
      <c r="P19" s="83"/>
      <c r="Q19" s="83"/>
      <c r="R19" s="83"/>
      <c r="S19" s="83"/>
      <c r="T19" s="83"/>
      <c r="U19" s="30"/>
    </row>
    <row r="20" ht="29.1" customHeight="1" spans="1:21">
      <c r="A20" s="3"/>
      <c r="B20" s="3"/>
      <c r="C20" s="3" t="s">
        <v>62</v>
      </c>
      <c r="D20" s="3"/>
      <c r="E20" s="3"/>
      <c r="F20" s="57">
        <v>0</v>
      </c>
      <c r="G20" s="58"/>
      <c r="H20" s="60"/>
      <c r="I20" s="84"/>
      <c r="J20" s="84"/>
      <c r="K20" s="84"/>
      <c r="L20" s="84"/>
      <c r="M20" s="85"/>
      <c r="N20" s="3" t="s">
        <v>63</v>
      </c>
      <c r="O20" s="5" t="str">
        <f>SUBSTITUTE(SUBSTITUTE(TEXT(INT(O19),"[DBNum2][$-804]G/通用格式元"&amp;IF(INT(O19)=O19,"整",""))&amp;TEXT(MID(O19,FIND(".",O19&amp;".0")+1,1),"[DBNum2][$-804]G/通用格式角")&amp;TEXT(MID(O19,FIND(".",O19&amp;".0")+2,1),"[DBNum2][$-804]G/通用格式分"),"零角","零"),"零分","")</f>
        <v>肆拾万叁仟肆佰零陆元伍角伍分</v>
      </c>
      <c r="P20" s="61"/>
      <c r="Q20" s="61"/>
      <c r="R20" s="61"/>
      <c r="S20" s="61"/>
      <c r="T20" s="61"/>
      <c r="U20" s="102"/>
    </row>
  </sheetData>
  <mergeCells count="62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M5:N5"/>
    <mergeCell ref="O5:P5"/>
    <mergeCell ref="Q5:S5"/>
    <mergeCell ref="B6:F6"/>
    <mergeCell ref="H6:J6"/>
    <mergeCell ref="M6:N6"/>
    <mergeCell ref="O6:P6"/>
    <mergeCell ref="A18:B18"/>
    <mergeCell ref="C19:E19"/>
    <mergeCell ref="F19:G19"/>
    <mergeCell ref="O19:U19"/>
    <mergeCell ref="C20:E20"/>
    <mergeCell ref="F20:G20"/>
    <mergeCell ref="O20:U20"/>
    <mergeCell ref="A5:A7"/>
    <mergeCell ref="B8:B9"/>
    <mergeCell ref="C8:C9"/>
    <mergeCell ref="D8:D9"/>
    <mergeCell ref="E8:E9"/>
    <mergeCell ref="E10:E11"/>
    <mergeCell ref="F8:F9"/>
    <mergeCell ref="F10:F11"/>
    <mergeCell ref="G8:G9"/>
    <mergeCell ref="H8:H9"/>
    <mergeCell ref="I8:I9"/>
    <mergeCell ref="J8:J9"/>
    <mergeCell ref="K8:K9"/>
    <mergeCell ref="K10:K11"/>
    <mergeCell ref="L8:L9"/>
    <mergeCell ref="L10:L11"/>
    <mergeCell ref="M8:M9"/>
    <mergeCell ref="N8:N9"/>
    <mergeCell ref="O8:O9"/>
    <mergeCell ref="P8:P9"/>
    <mergeCell ref="T5:T7"/>
    <mergeCell ref="U5:U7"/>
    <mergeCell ref="U8:U9"/>
    <mergeCell ref="U10:U11"/>
    <mergeCell ref="A19:B20"/>
    <mergeCell ref="H19:M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第一次</vt:lpstr>
      <vt:lpstr>第二次</vt:lpstr>
      <vt:lpstr>第三次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2017-01-11T04:48:00Z</dcterms:created>
  <dcterms:modified xsi:type="dcterms:W3CDTF">2023-01-17T01:52:20Z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D86983BABDF74D488D135300D4B8ECC3</vt:lpwstr>
  </property>
</Properties>
</file>