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<sst xmlns="http://schemas.openxmlformats.org/spreadsheetml/2006/main" count="165" uniqueCount="67">
  <si>
    <t xml:space="preserve">工程款支付证书 </t>
  </si>
  <si>
    <t>本次</t>
  </si>
  <si>
    <t>工程名称</t>
  </si>
  <si>
    <t>2017年温岭市道路交通安全隐患整治工程</t>
  </si>
  <si>
    <t>ERP编号</t>
  </si>
  <si>
    <t>档案编号</t>
  </si>
  <si>
    <t>CD2017-089</t>
  </si>
  <si>
    <t>2017.8.23</t>
  </si>
  <si>
    <t>熊  伟</t>
  </si>
  <si>
    <t>15日历天</t>
  </si>
  <si>
    <t>浙江省
温岭市</t>
  </si>
  <si>
    <t>浙江公司周恒泉18857466661</t>
  </si>
  <si>
    <t>周恒泉18857466661</t>
  </si>
  <si>
    <t>中标通知书、施工合同及内部承包（修改）协议原件</t>
  </si>
  <si>
    <t>中标</t>
  </si>
  <si>
    <t>合同金额</t>
  </si>
  <si>
    <t>中标  日期</t>
  </si>
  <si>
    <t>已    供       工程资料</t>
  </si>
  <si>
    <t>中标通知书、施工合同及内部承包（修改）协议、交工证书及审计报告原件</t>
  </si>
  <si>
    <t>庐江</t>
  </si>
  <si>
    <t>责任  单位</t>
  </si>
  <si>
    <t>浙江周恒泉18857466661</t>
  </si>
  <si>
    <t>决算金额</t>
  </si>
  <si>
    <t>竣工  日期</t>
  </si>
  <si>
    <t xml:space="preserve">合肥 </t>
  </si>
  <si>
    <t>责任人</t>
  </si>
  <si>
    <t>2017.4.25办理外经证费用504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</si>
  <si>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</si>
  <si>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</si>
  <si>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</si>
  <si>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</si>
  <si>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</si>
  <si>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</si>
  <si>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</si>
  <si>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</si>
  <si>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</si>
  <si>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</si>
  <si>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</si>
  <si>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</si>
  <si>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</si>
  <si>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</si>
  <si>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暂扣企业所得税9万</t>
  </si>
  <si>
    <t>中</t>
  </si>
  <si>
    <t>按合同价2%全扣</t>
  </si>
  <si>
    <t>1%预留损失准备金</t>
  </si>
  <si>
    <t>12材料</t>
  </si>
  <si>
    <t>管理费按合同价2%全扣为13890元；2018.1.31办理涉税事项报告表费用500   +2018.12.18办理涉税事项报告表费用500  +扣增值税及附加  22812元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</si>
  <si>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</si>
  <si>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</si>
  <si>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</si>
  <si>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</si>
  <si>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</si>
  <si>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</si>
  <si>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</si>
  <si>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</si>
  <si>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</si>
  <si>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</si>
  <si>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</si>
  <si>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</si>
  <si>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</si>
  <si>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</si>
  <si>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</si>
  <si>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</si>
  <si>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</si>
  <si>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转账费</t>
  </si>
  <si>
    <t>退损失准备金</t>
  </si>
  <si>
    <t>周恒泉</t>
  </si>
</sst>
</file>

<file path=xl/styles.xml><?xml version="1.0" encoding="utf-8"?>
<styleSheet xmlns="http://schemas.openxmlformats.org/spreadsheetml/2006/main">
  <numFmts count="11"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178" formatCode="yyyy/m/d;@"/>
    <numFmt numFmtId="179" formatCode="m/d;@"/>
    <numFmt numFmtId="180" formatCode="0.0%"/>
    <numFmt numFmtId="181" formatCode="0_ "/>
    <numFmt numFmtId="182" formatCode="0.0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5" fillId="23" borderId="9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76" fontId="1" fillId="2" borderId="2" xfId="5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vertical="center" shrinkToFit="1"/>
    </xf>
    <xf numFmtId="0" fontId="2" fillId="2" borderId="2" xfId="50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0" fontId="1" fillId="3" borderId="2" xfId="50" applyFont="1" applyFill="1" applyBorder="1" applyAlignment="1">
      <alignment horizontal="center" vertical="center" shrinkToFit="1"/>
    </xf>
    <xf numFmtId="177" fontId="7" fillId="3" borderId="2" xfId="50" applyNumberFormat="1" applyFont="1" applyFill="1" applyBorder="1" applyAlignment="1">
      <alignment horizontal="right" vertical="center" shrinkToFit="1"/>
    </xf>
    <xf numFmtId="177" fontId="8" fillId="3" borderId="2" xfId="50" applyNumberFormat="1" applyFont="1" applyFill="1" applyBorder="1" applyAlignment="1">
      <alignment horizontal="center" vertical="center" shrinkToFit="1"/>
    </xf>
    <xf numFmtId="177" fontId="8" fillId="0" borderId="2" xfId="50" applyNumberFormat="1" applyFont="1" applyFill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1" fillId="0" borderId="5" xfId="50" applyFont="1" applyFill="1" applyBorder="1" applyAlignment="1">
      <alignment horizontal="left" vertical="center" wrapText="1"/>
    </xf>
    <xf numFmtId="0" fontId="1" fillId="0" borderId="6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0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vertical="center" shrinkToFit="1"/>
    </xf>
    <xf numFmtId="177" fontId="4" fillId="0" borderId="2" xfId="50" applyNumberFormat="1" applyFont="1" applyFill="1" applyBorder="1" applyAlignment="1">
      <alignment vertical="center" wrapText="1"/>
    </xf>
    <xf numFmtId="177" fontId="1" fillId="0" borderId="2" xfId="50" applyNumberFormat="1" applyFont="1" applyFill="1" applyBorder="1" applyAlignment="1">
      <alignment vertical="center" shrinkToFit="1"/>
    </xf>
    <xf numFmtId="177" fontId="2" fillId="0" borderId="2" xfId="50" applyNumberFormat="1" applyFont="1" applyFill="1" applyBorder="1" applyAlignment="1">
      <alignment horizontal="center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shrinkToFit="1"/>
    </xf>
    <xf numFmtId="0" fontId="4" fillId="3" borderId="2" xfId="50" applyFont="1" applyFill="1" applyBorder="1" applyAlignment="1">
      <alignment horizontal="center" vertical="center" shrinkToFit="1"/>
    </xf>
    <xf numFmtId="14" fontId="12" fillId="0" borderId="2" xfId="5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3" fillId="0" borderId="2" xfId="0" applyNumberFormat="1" applyFont="1" applyBorder="1" applyAlignment="1">
      <alignment horizontal="right" vertical="center" wrapText="1"/>
    </xf>
    <xf numFmtId="182" fontId="13" fillId="0" borderId="2" xfId="0" applyNumberFormat="1" applyFont="1" applyBorder="1" applyAlignment="1">
      <alignment horizontal="center" vertical="center"/>
    </xf>
    <xf numFmtId="177" fontId="2" fillId="0" borderId="2" xfId="5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" fillId="4" borderId="0" xfId="5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6" fontId="2" fillId="2" borderId="2" xfId="50" applyNumberFormat="1" applyFont="1" applyFill="1" applyBorder="1" applyAlignment="1">
      <alignment horizontal="center" vertical="center" shrinkToFit="1"/>
    </xf>
    <xf numFmtId="177" fontId="2" fillId="2" borderId="2" xfId="50" applyNumberFormat="1" applyFont="1" applyFill="1" applyBorder="1" applyAlignment="1">
      <alignment horizontal="right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/>
    </xf>
    <xf numFmtId="177" fontId="11" fillId="0" borderId="2" xfId="50" applyNumberFormat="1" applyFont="1" applyFill="1" applyBorder="1" applyAlignment="1">
      <alignment vertical="center" shrinkToFit="1"/>
    </xf>
    <xf numFmtId="177" fontId="11" fillId="0" borderId="2" xfId="50" applyNumberFormat="1" applyFont="1" applyFill="1" applyBorder="1" applyAlignment="1">
      <alignment vertical="center" wrapText="1"/>
    </xf>
    <xf numFmtId="177" fontId="2" fillId="0" borderId="2" xfId="50" applyNumberFormat="1" applyFont="1" applyFill="1" applyBorder="1" applyAlignment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6</xdr:row>
      <xdr:rowOff>276225</xdr:rowOff>
    </xdr:from>
    <xdr:to>
      <xdr:col>26</xdr:col>
      <xdr:colOff>884555</xdr:colOff>
      <xdr:row>24</xdr:row>
      <xdr:rowOff>304165</xdr:rowOff>
    </xdr:to>
    <xdr:pic>
      <xdr:nvPicPr>
        <xdr:cNvPr id="2" name="图片 1" descr="@PB6ZS6TCX{C5)]H]W7}ZS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0" y="2242185"/>
          <a:ext cx="7961630" cy="53009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38</xdr:row>
      <xdr:rowOff>9525</xdr:rowOff>
    </xdr:from>
    <xdr:to>
      <xdr:col>13</xdr:col>
      <xdr:colOff>247650</xdr:colOff>
      <xdr:row>76</xdr:row>
      <xdr:rowOff>104775</xdr:rowOff>
    </xdr:to>
    <xdr:pic>
      <xdr:nvPicPr>
        <xdr:cNvPr id="5" name="图片 4" descr="O0L0XP]9VZ5~9U`TZZX9A]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275" y="11993880"/>
          <a:ext cx="6734175" cy="5524500"/>
        </a:xfrm>
        <a:prstGeom prst="rect">
          <a:avLst/>
        </a:prstGeom>
      </xdr:spPr>
    </xdr:pic>
    <xdr:clientData/>
  </xdr:twoCellAnchor>
  <xdr:twoCellAnchor editAs="oneCell">
    <xdr:from>
      <xdr:col>15</xdr:col>
      <xdr:colOff>657225</xdr:colOff>
      <xdr:row>6</xdr:row>
      <xdr:rowOff>266700</xdr:rowOff>
    </xdr:from>
    <xdr:to>
      <xdr:col>21</xdr:col>
      <xdr:colOff>19050</xdr:colOff>
      <xdr:row>15</xdr:row>
      <xdr:rowOff>190500</xdr:rowOff>
    </xdr:to>
    <xdr:pic>
      <xdr:nvPicPr>
        <xdr:cNvPr id="3" name="图片 2" descr="LXC]1}BLWDH7YQHS8QS0DW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43975" y="2232660"/>
          <a:ext cx="5219700" cy="28194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18</xdr:row>
      <xdr:rowOff>114300</xdr:rowOff>
    </xdr:from>
    <xdr:to>
      <xdr:col>23</xdr:col>
      <xdr:colOff>614045</xdr:colOff>
      <xdr:row>65</xdr:row>
      <xdr:rowOff>38100</xdr:rowOff>
    </xdr:to>
    <xdr:pic>
      <xdr:nvPicPr>
        <xdr:cNvPr id="4" name="图片 3" descr="54F2D9CBDB18EEEC865B23389E8CAED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20175" y="5775960"/>
          <a:ext cx="7281545" cy="10104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6</xdr:row>
      <xdr:rowOff>276225</xdr:rowOff>
    </xdr:from>
    <xdr:to>
      <xdr:col>26</xdr:col>
      <xdr:colOff>884555</xdr:colOff>
      <xdr:row>24</xdr:row>
      <xdr:rowOff>304165</xdr:rowOff>
    </xdr:to>
    <xdr:pic>
      <xdr:nvPicPr>
        <xdr:cNvPr id="2" name="图片 1" descr="@PB6ZS6TCX{C5)]H]W7}ZS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0" y="2242185"/>
          <a:ext cx="7961630" cy="53009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38</xdr:row>
      <xdr:rowOff>9525</xdr:rowOff>
    </xdr:from>
    <xdr:to>
      <xdr:col>13</xdr:col>
      <xdr:colOff>247650</xdr:colOff>
      <xdr:row>76</xdr:row>
      <xdr:rowOff>104775</xdr:rowOff>
    </xdr:to>
    <xdr:pic>
      <xdr:nvPicPr>
        <xdr:cNvPr id="3" name="图片 2" descr="O0L0XP]9VZ5~9U`TZZX9A]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275" y="11993880"/>
          <a:ext cx="6734175" cy="5524500"/>
        </a:xfrm>
        <a:prstGeom prst="rect">
          <a:avLst/>
        </a:prstGeom>
      </xdr:spPr>
    </xdr:pic>
    <xdr:clientData/>
  </xdr:twoCellAnchor>
  <xdr:twoCellAnchor editAs="oneCell">
    <xdr:from>
      <xdr:col>15</xdr:col>
      <xdr:colOff>657225</xdr:colOff>
      <xdr:row>6</xdr:row>
      <xdr:rowOff>266700</xdr:rowOff>
    </xdr:from>
    <xdr:to>
      <xdr:col>21</xdr:col>
      <xdr:colOff>19050</xdr:colOff>
      <xdr:row>15</xdr:row>
      <xdr:rowOff>190500</xdr:rowOff>
    </xdr:to>
    <xdr:pic>
      <xdr:nvPicPr>
        <xdr:cNvPr id="4" name="图片 3" descr="LXC]1}BLWDH7YQHS8QS0DW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43975" y="2232660"/>
          <a:ext cx="5219700" cy="28194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18</xdr:row>
      <xdr:rowOff>114300</xdr:rowOff>
    </xdr:from>
    <xdr:to>
      <xdr:col>23</xdr:col>
      <xdr:colOff>614045</xdr:colOff>
      <xdr:row>65</xdr:row>
      <xdr:rowOff>38100</xdr:rowOff>
    </xdr:to>
    <xdr:pic>
      <xdr:nvPicPr>
        <xdr:cNvPr id="5" name="图片 4" descr="54F2D9CBDB18EEEC865B23389E8CAED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20175" y="5775960"/>
          <a:ext cx="7281545" cy="1010412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0</xdr:row>
      <xdr:rowOff>142875</xdr:rowOff>
    </xdr:from>
    <xdr:to>
      <xdr:col>24</xdr:col>
      <xdr:colOff>438150</xdr:colOff>
      <xdr:row>17</xdr:row>
      <xdr:rowOff>115570</xdr:rowOff>
    </xdr:to>
    <xdr:pic>
      <xdr:nvPicPr>
        <xdr:cNvPr id="6" name="图片 5" descr="@WK}[TH4@NDON`NT{E}PGY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39175" y="142875"/>
          <a:ext cx="8172450" cy="536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workbookViewId="0">
      <selection activeCell="A1" sqref="$A1:$XFD1048576"/>
    </sheetView>
  </sheetViews>
  <sheetFormatPr defaultColWidth="9" defaultRowHeight="11.25"/>
  <cols>
    <col min="1" max="1" width="3.875" style="1" customWidth="1"/>
    <col min="2" max="2" width="4.87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7" t="s">
        <v>1</v>
      </c>
    </row>
    <row r="2" ht="2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8110</v>
      </c>
      <c r="N2" s="40" t="s">
        <v>5</v>
      </c>
      <c r="O2" s="40" t="s">
        <v>6</v>
      </c>
      <c r="Q2" s="58" t="s">
        <v>6</v>
      </c>
      <c r="R2" s="59">
        <v>85</v>
      </c>
      <c r="S2" s="60">
        <v>8110</v>
      </c>
      <c r="T2" s="61" t="s">
        <v>3</v>
      </c>
      <c r="U2" s="62" t="s">
        <v>7</v>
      </c>
      <c r="V2" s="63">
        <v>694344</v>
      </c>
      <c r="W2" s="64" t="s">
        <v>8</v>
      </c>
      <c r="X2" s="64" t="s">
        <v>9</v>
      </c>
      <c r="Y2" s="68" t="s">
        <v>10</v>
      </c>
      <c r="Z2" s="69" t="s">
        <v>11</v>
      </c>
      <c r="AA2" s="69" t="s">
        <v>12</v>
      </c>
      <c r="AB2" s="69" t="s">
        <v>13</v>
      </c>
      <c r="AC2" s="69"/>
      <c r="AD2" s="70" t="s">
        <v>14</v>
      </c>
      <c r="AE2" s="71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</row>
    <row r="3" ht="27.95" customHeight="1" spans="1:15">
      <c r="A3" s="6" t="s">
        <v>15</v>
      </c>
      <c r="B3" s="6"/>
      <c r="C3" s="8">
        <v>694344</v>
      </c>
      <c r="D3" s="8"/>
      <c r="E3" s="8" t="s">
        <v>16</v>
      </c>
      <c r="F3" s="9" t="s">
        <v>7</v>
      </c>
      <c r="G3" s="9"/>
      <c r="H3" s="10" t="s">
        <v>17</v>
      </c>
      <c r="I3" s="41" t="s">
        <v>18</v>
      </c>
      <c r="J3" s="42"/>
      <c r="K3" s="42"/>
      <c r="L3" s="42"/>
      <c r="M3" s="43" t="s">
        <v>19</v>
      </c>
      <c r="N3" s="6" t="s">
        <v>20</v>
      </c>
      <c r="O3" s="44" t="s">
        <v>21</v>
      </c>
    </row>
    <row r="4" ht="27.95" customHeight="1" spans="1:18">
      <c r="A4" s="6" t="s">
        <v>22</v>
      </c>
      <c r="B4" s="6"/>
      <c r="C4" s="11">
        <v>451236</v>
      </c>
      <c r="D4" s="11"/>
      <c r="E4" s="8" t="s">
        <v>23</v>
      </c>
      <c r="F4" s="9"/>
      <c r="G4" s="9"/>
      <c r="H4" s="12"/>
      <c r="I4" s="45"/>
      <c r="J4" s="46"/>
      <c r="K4" s="46"/>
      <c r="L4" s="46"/>
      <c r="M4" s="43" t="s">
        <v>24</v>
      </c>
      <c r="N4" s="8" t="s">
        <v>25</v>
      </c>
      <c r="O4" s="47" t="s">
        <v>12</v>
      </c>
      <c r="R4" s="65" t="s">
        <v>26</v>
      </c>
    </row>
    <row r="5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ht="27.95" customHeight="1" spans="1:18">
      <c r="A6" s="6"/>
      <c r="B6" s="13" t="s">
        <v>35</v>
      </c>
      <c r="C6" s="6" t="s">
        <v>36</v>
      </c>
      <c r="D6" s="8" t="s">
        <v>37</v>
      </c>
      <c r="E6" s="13" t="s">
        <v>35</v>
      </c>
      <c r="F6" s="8" t="s">
        <v>37</v>
      </c>
      <c r="G6" s="6" t="s">
        <v>38</v>
      </c>
      <c r="H6" s="8" t="s">
        <v>37</v>
      </c>
      <c r="I6" s="40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  <c r="R6" s="54" t="s">
        <v>41</v>
      </c>
    </row>
    <row r="7" s="2" customFormat="1" ht="60" customHeight="1" spans="1:17">
      <c r="A7" s="25">
        <v>1</v>
      </c>
      <c r="B7" s="73">
        <v>43453</v>
      </c>
      <c r="C7" s="27" t="s">
        <v>42</v>
      </c>
      <c r="D7" s="74">
        <v>428674</v>
      </c>
      <c r="E7" s="29">
        <v>43447</v>
      </c>
      <c r="F7" s="74">
        <v>451236</v>
      </c>
      <c r="G7" s="75" t="s">
        <v>43</v>
      </c>
      <c r="H7" s="31">
        <v>13890</v>
      </c>
      <c r="I7" s="31">
        <v>22812</v>
      </c>
      <c r="J7" s="55">
        <v>1000</v>
      </c>
      <c r="K7" s="53"/>
      <c r="L7" s="77">
        <f>ROUNDUP(D7*1%,0)</f>
        <v>4287</v>
      </c>
      <c r="M7" s="78" t="s">
        <v>44</v>
      </c>
      <c r="N7" s="53" t="s">
        <v>45</v>
      </c>
      <c r="O7" s="79">
        <f>ROUNDUP(D7-H7-I7-J7-L7,2)</f>
        <v>386685</v>
      </c>
      <c r="Q7" s="66">
        <f>C3*0.02</f>
        <v>13886.88</v>
      </c>
    </row>
    <row r="8" s="2" customFormat="1" ht="21" customHeight="1" spans="1:15">
      <c r="A8" s="25"/>
      <c r="B8" s="76" t="s">
        <v>46</v>
      </c>
      <c r="C8" s="27"/>
      <c r="D8" s="28"/>
      <c r="E8" s="29"/>
      <c r="F8" s="28"/>
      <c r="G8" s="30"/>
      <c r="H8" s="31"/>
      <c r="I8" s="31"/>
      <c r="J8" s="55"/>
      <c r="K8" s="53"/>
      <c r="L8" s="55"/>
      <c r="M8" s="54"/>
      <c r="N8" s="53"/>
      <c r="O8" s="31"/>
    </row>
    <row r="9" ht="21" customHeight="1" spans="1:15">
      <c r="A9" s="14"/>
      <c r="B9" s="24"/>
      <c r="C9" s="16"/>
      <c r="D9" s="22"/>
      <c r="E9" s="18"/>
      <c r="F9" s="22"/>
      <c r="G9" s="23"/>
      <c r="H9" s="20"/>
      <c r="I9" s="20"/>
      <c r="J9" s="48"/>
      <c r="K9" s="53"/>
      <c r="L9" s="48"/>
      <c r="M9" s="54"/>
      <c r="N9" s="49"/>
      <c r="O9" s="31"/>
    </row>
    <row r="10" ht="21" customHeight="1" spans="1:15">
      <c r="A10" s="14"/>
      <c r="B10" s="24"/>
      <c r="C10" s="16"/>
      <c r="D10" s="22"/>
      <c r="E10" s="18"/>
      <c r="F10" s="22"/>
      <c r="G10" s="23"/>
      <c r="H10" s="20"/>
      <c r="I10" s="20"/>
      <c r="J10" s="48"/>
      <c r="K10" s="53"/>
      <c r="L10" s="48"/>
      <c r="M10" s="54"/>
      <c r="N10" s="49"/>
      <c r="O10" s="31"/>
    </row>
    <row r="11" ht="21" customHeight="1" spans="1:17">
      <c r="A11" s="14"/>
      <c r="B11" s="24"/>
      <c r="C11" s="16"/>
      <c r="D11" s="22"/>
      <c r="E11" s="18"/>
      <c r="F11" s="22"/>
      <c r="G11" s="23"/>
      <c r="H11" s="20"/>
      <c r="I11" s="20"/>
      <c r="J11" s="48"/>
      <c r="K11" s="53"/>
      <c r="L11" s="48"/>
      <c r="M11" s="54"/>
      <c r="N11" s="49"/>
      <c r="O11" s="20"/>
      <c r="Q11"/>
    </row>
    <row r="12" ht="21" customHeight="1" spans="1:15">
      <c r="A12" s="14"/>
      <c r="B12" s="24"/>
      <c r="C12" s="16"/>
      <c r="D12" s="22"/>
      <c r="E12" s="18"/>
      <c r="F12" s="22"/>
      <c r="G12" s="23"/>
      <c r="H12" s="20"/>
      <c r="I12" s="20"/>
      <c r="J12" s="48"/>
      <c r="K12" s="49"/>
      <c r="L12" s="48"/>
      <c r="M12" s="49"/>
      <c r="N12" s="49"/>
      <c r="O12" s="20"/>
    </row>
    <row r="13" ht="21" customHeight="1" spans="1:15">
      <c r="A13" s="14"/>
      <c r="B13" s="24"/>
      <c r="C13" s="16"/>
      <c r="D13" s="22"/>
      <c r="E13" s="18"/>
      <c r="F13" s="22"/>
      <c r="G13" s="23"/>
      <c r="H13" s="20"/>
      <c r="I13" s="20"/>
      <c r="J13" s="48"/>
      <c r="K13" s="49"/>
      <c r="L13" s="48"/>
      <c r="M13" s="49"/>
      <c r="N13" s="49"/>
      <c r="O13" s="20"/>
    </row>
    <row r="14" ht="21" customHeight="1" spans="1:15">
      <c r="A14" s="14"/>
      <c r="B14" s="24"/>
      <c r="C14" s="16"/>
      <c r="D14" s="22"/>
      <c r="E14" s="18"/>
      <c r="F14" s="22"/>
      <c r="G14" s="23"/>
      <c r="H14" s="20"/>
      <c r="I14" s="20"/>
      <c r="J14" s="48"/>
      <c r="K14" s="49"/>
      <c r="L14" s="48"/>
      <c r="M14" s="49"/>
      <c r="N14" s="49"/>
      <c r="O14" s="20"/>
    </row>
    <row r="15" ht="21" customHeight="1" spans="1:15">
      <c r="A15" s="14"/>
      <c r="B15" s="24"/>
      <c r="C15" s="16"/>
      <c r="D15" s="22"/>
      <c r="E15" s="18"/>
      <c r="F15" s="22"/>
      <c r="G15" s="23"/>
      <c r="H15" s="20"/>
      <c r="I15" s="20"/>
      <c r="J15" s="48"/>
      <c r="K15" s="49"/>
      <c r="L15" s="48"/>
      <c r="M15" s="49"/>
      <c r="N15" s="49"/>
      <c r="O15" s="20"/>
    </row>
    <row r="16" ht="21" customHeight="1" spans="1:15">
      <c r="A16" s="14"/>
      <c r="B16" s="24"/>
      <c r="C16" s="16"/>
      <c r="D16" s="22"/>
      <c r="E16" s="18"/>
      <c r="F16" s="22"/>
      <c r="G16" s="23"/>
      <c r="H16" s="20"/>
      <c r="I16" s="20"/>
      <c r="J16" s="48"/>
      <c r="K16" s="49"/>
      <c r="L16" s="48"/>
      <c r="M16" s="49"/>
      <c r="N16" s="49"/>
      <c r="O16" s="20"/>
    </row>
    <row r="17" ht="21" customHeight="1" spans="1:15">
      <c r="A17" s="14"/>
      <c r="B17" s="24"/>
      <c r="C17" s="16"/>
      <c r="D17" s="22"/>
      <c r="E17" s="18"/>
      <c r="F17" s="22"/>
      <c r="G17" s="23"/>
      <c r="H17" s="20"/>
      <c r="I17" s="20"/>
      <c r="J17" s="48"/>
      <c r="K17" s="49"/>
      <c r="L17" s="48"/>
      <c r="M17" s="49"/>
      <c r="N17" s="49"/>
      <c r="O17" s="20"/>
    </row>
    <row r="18" ht="21" customHeight="1" spans="1:15">
      <c r="A18" s="14"/>
      <c r="B18" s="24"/>
      <c r="C18" s="16"/>
      <c r="D18" s="22"/>
      <c r="E18" s="18"/>
      <c r="F18" s="22"/>
      <c r="G18" s="23"/>
      <c r="H18" s="20"/>
      <c r="I18" s="20"/>
      <c r="J18" s="48"/>
      <c r="K18" s="49"/>
      <c r="L18" s="48"/>
      <c r="M18" s="49"/>
      <c r="N18" s="49"/>
      <c r="O18" s="20"/>
    </row>
    <row r="19" ht="21" customHeight="1" spans="1:15">
      <c r="A19" s="14"/>
      <c r="B19" s="24"/>
      <c r="C19" s="16"/>
      <c r="D19" s="22"/>
      <c r="E19" s="18"/>
      <c r="F19" s="22"/>
      <c r="G19" s="23"/>
      <c r="H19" s="20"/>
      <c r="I19" s="20"/>
      <c r="J19" s="48"/>
      <c r="K19" s="49"/>
      <c r="L19" s="48"/>
      <c r="M19" s="49"/>
      <c r="N19" s="49"/>
      <c r="O19" s="20"/>
    </row>
    <row r="20" ht="21" customHeight="1" spans="1:15">
      <c r="A20" s="14"/>
      <c r="B20" s="24"/>
      <c r="C20" s="16"/>
      <c r="D20" s="22"/>
      <c r="E20" s="18"/>
      <c r="F20" s="22"/>
      <c r="G20" s="23"/>
      <c r="H20" s="20"/>
      <c r="I20" s="20"/>
      <c r="J20" s="48"/>
      <c r="K20" s="49"/>
      <c r="L20" s="48"/>
      <c r="M20" s="49"/>
      <c r="N20" s="49"/>
      <c r="O20" s="20"/>
    </row>
    <row r="21" ht="21" customHeight="1" spans="1:15">
      <c r="A21" s="14"/>
      <c r="B21" s="24"/>
      <c r="C21" s="16"/>
      <c r="D21" s="22"/>
      <c r="E21" s="18"/>
      <c r="F21" s="22"/>
      <c r="G21" s="23"/>
      <c r="H21" s="20"/>
      <c r="I21" s="20"/>
      <c r="J21" s="48"/>
      <c r="K21" s="49"/>
      <c r="L21" s="48"/>
      <c r="M21" s="49"/>
      <c r="N21" s="49"/>
      <c r="O21" s="20"/>
    </row>
    <row r="22" ht="21" customHeight="1" spans="1:15">
      <c r="A22" s="14"/>
      <c r="B22" s="24"/>
      <c r="C22" s="16"/>
      <c r="D22" s="22"/>
      <c r="E22" s="18"/>
      <c r="F22" s="22"/>
      <c r="G22" s="23"/>
      <c r="H22" s="20"/>
      <c r="I22" s="20"/>
      <c r="J22" s="48"/>
      <c r="K22" s="49"/>
      <c r="L22" s="48"/>
      <c r="M22" s="49"/>
      <c r="N22" s="49"/>
      <c r="O22" s="20"/>
    </row>
    <row r="23" ht="20.1" customHeight="1" spans="1:15">
      <c r="A23" s="14"/>
      <c r="B23" s="24"/>
      <c r="C23" s="16"/>
      <c r="D23" s="22"/>
      <c r="E23" s="18"/>
      <c r="F23" s="22"/>
      <c r="G23" s="23"/>
      <c r="H23" s="20"/>
      <c r="I23" s="20"/>
      <c r="J23" s="48"/>
      <c r="K23" s="49"/>
      <c r="L23" s="48"/>
      <c r="M23" s="49"/>
      <c r="N23" s="49"/>
      <c r="O23" s="20"/>
    </row>
    <row r="24" ht="20.1" customHeight="1" spans="1:15">
      <c r="A24" s="14"/>
      <c r="B24" s="24"/>
      <c r="C24" s="16"/>
      <c r="D24" s="22"/>
      <c r="E24" s="18"/>
      <c r="F24" s="22"/>
      <c r="G24" s="23"/>
      <c r="H24" s="20"/>
      <c r="I24" s="20"/>
      <c r="J24" s="48"/>
      <c r="K24" s="49"/>
      <c r="L24" s="48"/>
      <c r="M24" s="49"/>
      <c r="N24" s="49"/>
      <c r="O24" s="20"/>
    </row>
    <row r="25" ht="30" customHeight="1" spans="1:17">
      <c r="A25" s="6" t="s">
        <v>47</v>
      </c>
      <c r="B25" s="6"/>
      <c r="C25" s="32" t="s">
        <v>48</v>
      </c>
      <c r="D25" s="33">
        <f t="shared" ref="D25:J25" si="0">SUM(D7:D24)</f>
        <v>428674</v>
      </c>
      <c r="E25" s="32" t="s">
        <v>48</v>
      </c>
      <c r="F25" s="33">
        <f t="shared" si="0"/>
        <v>451236</v>
      </c>
      <c r="G25" s="32" t="s">
        <v>48</v>
      </c>
      <c r="H25" s="33">
        <f t="shared" si="0"/>
        <v>13890</v>
      </c>
      <c r="I25" s="33">
        <f t="shared" si="0"/>
        <v>22812</v>
      </c>
      <c r="J25" s="33">
        <f t="shared" si="0"/>
        <v>1000</v>
      </c>
      <c r="K25" s="32" t="s">
        <v>48</v>
      </c>
      <c r="L25" s="33">
        <f>SUM(L7:L24)</f>
        <v>4287</v>
      </c>
      <c r="M25" s="32" t="s">
        <v>48</v>
      </c>
      <c r="N25" s="32" t="s">
        <v>48</v>
      </c>
      <c r="O25" s="33">
        <f>SUM(O7:O24)</f>
        <v>386685</v>
      </c>
      <c r="Q25" s="67">
        <f>D25-H25-I25-J25-L25-O25</f>
        <v>0</v>
      </c>
    </row>
    <row r="26" ht="30" customHeight="1" spans="1:15">
      <c r="A26" s="6" t="s">
        <v>49</v>
      </c>
      <c r="B26" s="6"/>
      <c r="C26" s="6" t="s">
        <v>50</v>
      </c>
      <c r="D26" s="6"/>
      <c r="E26" s="34">
        <f>E27+L26</f>
        <v>386685</v>
      </c>
      <c r="F26" s="34"/>
      <c r="G26" s="34"/>
      <c r="H26" s="34"/>
      <c r="I26" s="6" t="s">
        <v>51</v>
      </c>
      <c r="J26" s="6"/>
      <c r="K26" s="6" t="s">
        <v>52</v>
      </c>
      <c r="L26" s="34">
        <v>0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O7</f>
        <v>386685</v>
      </c>
      <c r="F27" s="35"/>
      <c r="G27" s="35"/>
      <c r="H27" s="35"/>
      <c r="I27" s="6"/>
      <c r="J27" s="6"/>
      <c r="K27" s="6" t="s">
        <v>54</v>
      </c>
      <c r="L27" s="5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6"/>
      <c r="N27" s="56"/>
      <c r="O27" s="56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tabSelected="1" workbookViewId="0">
      <selection activeCell="C2" sqref="C2:K2"/>
    </sheetView>
  </sheetViews>
  <sheetFormatPr defaultColWidth="9" defaultRowHeight="11.25"/>
  <cols>
    <col min="1" max="1" width="3.875" style="1" customWidth="1"/>
    <col min="2" max="2" width="4.87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7" t="s">
        <v>1</v>
      </c>
    </row>
    <row r="2" s="1" customFormat="1" ht="2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8110</v>
      </c>
      <c r="N2" s="40" t="s">
        <v>5</v>
      </c>
      <c r="O2" s="40" t="s">
        <v>6</v>
      </c>
      <c r="Q2" s="58" t="s">
        <v>6</v>
      </c>
      <c r="R2" s="59">
        <v>85</v>
      </c>
      <c r="S2" s="60">
        <v>8110</v>
      </c>
      <c r="T2" s="61" t="s">
        <v>3</v>
      </c>
      <c r="U2" s="62" t="s">
        <v>7</v>
      </c>
      <c r="V2" s="63">
        <v>694344</v>
      </c>
      <c r="W2" s="64" t="s">
        <v>8</v>
      </c>
      <c r="X2" s="64" t="s">
        <v>9</v>
      </c>
      <c r="Y2" s="68" t="s">
        <v>10</v>
      </c>
      <c r="Z2" s="69" t="s">
        <v>11</v>
      </c>
      <c r="AA2" s="69" t="s">
        <v>12</v>
      </c>
      <c r="AB2" s="69" t="s">
        <v>13</v>
      </c>
      <c r="AC2" s="69"/>
      <c r="AD2" s="70" t="s">
        <v>14</v>
      </c>
      <c r="AE2" s="71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</row>
    <row r="3" s="1" customFormat="1" ht="27.95" customHeight="1" spans="1:15">
      <c r="A3" s="6" t="s">
        <v>15</v>
      </c>
      <c r="B3" s="6"/>
      <c r="C3" s="8">
        <v>694344</v>
      </c>
      <c r="D3" s="8"/>
      <c r="E3" s="8" t="s">
        <v>16</v>
      </c>
      <c r="F3" s="9" t="s">
        <v>7</v>
      </c>
      <c r="G3" s="9"/>
      <c r="H3" s="10" t="s">
        <v>17</v>
      </c>
      <c r="I3" s="41" t="s">
        <v>18</v>
      </c>
      <c r="J3" s="42"/>
      <c r="K3" s="42"/>
      <c r="L3" s="42"/>
      <c r="M3" s="43" t="s">
        <v>19</v>
      </c>
      <c r="N3" s="6" t="s">
        <v>20</v>
      </c>
      <c r="O3" s="44" t="s">
        <v>21</v>
      </c>
    </row>
    <row r="4" s="1" customFormat="1" ht="27.95" customHeight="1" spans="1:18">
      <c r="A4" s="6" t="s">
        <v>22</v>
      </c>
      <c r="B4" s="6"/>
      <c r="C4" s="11">
        <v>451236</v>
      </c>
      <c r="D4" s="11"/>
      <c r="E4" s="8" t="s">
        <v>23</v>
      </c>
      <c r="F4" s="9"/>
      <c r="G4" s="9"/>
      <c r="H4" s="12"/>
      <c r="I4" s="45"/>
      <c r="J4" s="46"/>
      <c r="K4" s="46"/>
      <c r="L4" s="46"/>
      <c r="M4" s="43" t="s">
        <v>24</v>
      </c>
      <c r="N4" s="8" t="s">
        <v>25</v>
      </c>
      <c r="O4" s="47" t="s">
        <v>12</v>
      </c>
      <c r="R4" s="65" t="s">
        <v>26</v>
      </c>
    </row>
    <row r="5" s="1" customFormat="1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s="1" customFormat="1" ht="27.95" customHeight="1" spans="1:18">
      <c r="A6" s="6"/>
      <c r="B6" s="13" t="s">
        <v>35</v>
      </c>
      <c r="C6" s="6" t="s">
        <v>36</v>
      </c>
      <c r="D6" s="8" t="s">
        <v>37</v>
      </c>
      <c r="E6" s="13" t="s">
        <v>35</v>
      </c>
      <c r="F6" s="8" t="s">
        <v>37</v>
      </c>
      <c r="G6" s="6" t="s">
        <v>38</v>
      </c>
      <c r="H6" s="8" t="s">
        <v>37</v>
      </c>
      <c r="I6" s="40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  <c r="R6" s="54" t="s">
        <v>41</v>
      </c>
    </row>
    <row r="7" s="2" customFormat="1" ht="60" customHeight="1" spans="1:17">
      <c r="A7" s="14">
        <v>1</v>
      </c>
      <c r="B7" s="15">
        <v>43453</v>
      </c>
      <c r="C7" s="16" t="s">
        <v>42</v>
      </c>
      <c r="D7" s="17">
        <v>428674</v>
      </c>
      <c r="E7" s="18">
        <v>43447</v>
      </c>
      <c r="F7" s="17">
        <v>451236</v>
      </c>
      <c r="G7" s="19" t="s">
        <v>43</v>
      </c>
      <c r="H7" s="20">
        <v>13890</v>
      </c>
      <c r="I7" s="20">
        <v>22812</v>
      </c>
      <c r="J7" s="48">
        <v>1000</v>
      </c>
      <c r="K7" s="49"/>
      <c r="L7" s="50">
        <f>ROUNDUP(D7*1%,0)</f>
        <v>4287</v>
      </c>
      <c r="M7" s="51" t="s">
        <v>44</v>
      </c>
      <c r="N7" s="49" t="s">
        <v>45</v>
      </c>
      <c r="O7" s="52">
        <f>ROUNDUP(D7-H7-I7-J7-L7,2)</f>
        <v>386685</v>
      </c>
      <c r="Q7" s="66">
        <f>C3*0.02</f>
        <v>13886.88</v>
      </c>
    </row>
    <row r="8" s="2" customFormat="1" ht="21" customHeight="1" spans="1:15">
      <c r="A8" s="14"/>
      <c r="B8" s="21" t="s">
        <v>46</v>
      </c>
      <c r="C8" s="16"/>
      <c r="D8" s="22"/>
      <c r="E8" s="18"/>
      <c r="F8" s="22"/>
      <c r="G8" s="23"/>
      <c r="H8" s="20"/>
      <c r="I8" s="20"/>
      <c r="J8" s="48"/>
      <c r="K8" s="49"/>
      <c r="L8" s="48"/>
      <c r="M8" s="8"/>
      <c r="N8" s="49"/>
      <c r="O8" s="20"/>
    </row>
    <row r="9" s="1" customFormat="1" ht="21" customHeight="1" spans="1:15">
      <c r="A9" s="14"/>
      <c r="B9" s="24"/>
      <c r="C9" s="16"/>
      <c r="D9" s="22"/>
      <c r="E9" s="18"/>
      <c r="F9" s="22"/>
      <c r="G9" s="23"/>
      <c r="H9" s="20"/>
      <c r="I9" s="20"/>
      <c r="J9" s="48"/>
      <c r="K9" s="53"/>
      <c r="L9" s="48"/>
      <c r="M9" s="54"/>
      <c r="N9" s="49"/>
      <c r="O9" s="31"/>
    </row>
    <row r="10" s="1" customFormat="1" ht="21" customHeight="1" spans="1:15">
      <c r="A10" s="25">
        <v>2</v>
      </c>
      <c r="B10" s="26">
        <v>44644</v>
      </c>
      <c r="C10" s="27" t="s">
        <v>42</v>
      </c>
      <c r="D10" s="28">
        <v>22562</v>
      </c>
      <c r="E10" s="29"/>
      <c r="F10" s="28"/>
      <c r="G10" s="30"/>
      <c r="H10" s="31">
        <v>0</v>
      </c>
      <c r="I10" s="31"/>
      <c r="J10" s="55">
        <v>50</v>
      </c>
      <c r="K10" s="53" t="s">
        <v>64</v>
      </c>
      <c r="L10" s="55">
        <v>-4287</v>
      </c>
      <c r="M10" s="11" t="s">
        <v>65</v>
      </c>
      <c r="N10" s="53" t="s">
        <v>66</v>
      </c>
      <c r="O10" s="31">
        <f>D10-J10-L10</f>
        <v>26799</v>
      </c>
    </row>
    <row r="11" s="1" customFormat="1" ht="21" customHeight="1" spans="1:17">
      <c r="A11" s="25"/>
      <c r="B11" s="26"/>
      <c r="C11" s="27"/>
      <c r="D11" s="28"/>
      <c r="E11" s="29"/>
      <c r="F11" s="28"/>
      <c r="G11" s="30"/>
      <c r="H11" s="31"/>
      <c r="I11" s="31"/>
      <c r="J11" s="55"/>
      <c r="K11" s="53"/>
      <c r="L11" s="55"/>
      <c r="M11" s="11"/>
      <c r="N11" s="53"/>
      <c r="O11" s="31"/>
      <c r="Q11"/>
    </row>
    <row r="12" s="1" customFormat="1" ht="21" customHeight="1" spans="1:15">
      <c r="A12" s="25"/>
      <c r="B12" s="26"/>
      <c r="C12" s="27"/>
      <c r="D12" s="28"/>
      <c r="E12" s="29"/>
      <c r="F12" s="28"/>
      <c r="G12" s="30"/>
      <c r="H12" s="31"/>
      <c r="I12" s="31"/>
      <c r="J12" s="55"/>
      <c r="K12" s="53"/>
      <c r="L12" s="55"/>
      <c r="M12" s="53"/>
      <c r="N12" s="53"/>
      <c r="O12" s="31"/>
    </row>
    <row r="13" s="1" customFormat="1" ht="21" customHeight="1" spans="1:15">
      <c r="A13" s="25"/>
      <c r="B13" s="26"/>
      <c r="C13" s="27"/>
      <c r="D13" s="28"/>
      <c r="E13" s="29"/>
      <c r="F13" s="28"/>
      <c r="G13" s="30"/>
      <c r="H13" s="31"/>
      <c r="I13" s="31"/>
      <c r="J13" s="55"/>
      <c r="K13" s="53"/>
      <c r="L13" s="55"/>
      <c r="M13" s="53"/>
      <c r="N13" s="53"/>
      <c r="O13" s="31"/>
    </row>
    <row r="14" s="1" customFormat="1" ht="21" customHeight="1" spans="1:15">
      <c r="A14" s="25"/>
      <c r="B14" s="26"/>
      <c r="C14" s="27"/>
      <c r="D14" s="28"/>
      <c r="E14" s="29"/>
      <c r="F14" s="28"/>
      <c r="G14" s="30"/>
      <c r="H14" s="31"/>
      <c r="I14" s="31"/>
      <c r="J14" s="55"/>
      <c r="K14" s="53"/>
      <c r="L14" s="55"/>
      <c r="M14" s="53"/>
      <c r="N14" s="53"/>
      <c r="O14" s="31"/>
    </row>
    <row r="15" s="1" customFormat="1" ht="21" customHeight="1" spans="1:15">
      <c r="A15" s="14"/>
      <c r="B15" s="24"/>
      <c r="C15" s="16"/>
      <c r="D15" s="22"/>
      <c r="E15" s="18"/>
      <c r="F15" s="22"/>
      <c r="G15" s="23"/>
      <c r="H15" s="20"/>
      <c r="I15" s="20"/>
      <c r="J15" s="48"/>
      <c r="K15" s="49"/>
      <c r="L15" s="48"/>
      <c r="M15" s="49"/>
      <c r="N15" s="49"/>
      <c r="O15" s="20"/>
    </row>
    <row r="16" s="1" customFormat="1" ht="21" customHeight="1" spans="1:15">
      <c r="A16" s="14"/>
      <c r="B16" s="24"/>
      <c r="C16" s="16"/>
      <c r="D16" s="22"/>
      <c r="E16" s="18"/>
      <c r="F16" s="22"/>
      <c r="G16" s="23"/>
      <c r="H16" s="20"/>
      <c r="I16" s="20"/>
      <c r="J16" s="48"/>
      <c r="K16" s="49"/>
      <c r="L16" s="48"/>
      <c r="M16" s="49"/>
      <c r="N16" s="49"/>
      <c r="O16" s="20"/>
    </row>
    <row r="17" s="1" customFormat="1" ht="21" customHeight="1" spans="1:15">
      <c r="A17" s="14"/>
      <c r="B17" s="24"/>
      <c r="C17" s="16"/>
      <c r="D17" s="22"/>
      <c r="E17" s="18"/>
      <c r="F17" s="22"/>
      <c r="G17" s="23"/>
      <c r="H17" s="20"/>
      <c r="I17" s="20"/>
      <c r="J17" s="48"/>
      <c r="K17" s="49"/>
      <c r="L17" s="48"/>
      <c r="M17" s="49"/>
      <c r="N17" s="49"/>
      <c r="O17" s="20"/>
    </row>
    <row r="18" s="1" customFormat="1" ht="21" customHeight="1" spans="1:15">
      <c r="A18" s="14"/>
      <c r="B18" s="24"/>
      <c r="C18" s="16"/>
      <c r="D18" s="22"/>
      <c r="E18" s="18"/>
      <c r="F18" s="22"/>
      <c r="G18" s="23"/>
      <c r="H18" s="20"/>
      <c r="I18" s="20"/>
      <c r="J18" s="48"/>
      <c r="K18" s="49"/>
      <c r="L18" s="48"/>
      <c r="M18" s="49"/>
      <c r="N18" s="49"/>
      <c r="O18" s="20"/>
    </row>
    <row r="19" s="1" customFormat="1" ht="21" customHeight="1" spans="1:15">
      <c r="A19" s="14"/>
      <c r="B19" s="24"/>
      <c r="C19" s="16"/>
      <c r="D19" s="22"/>
      <c r="E19" s="18"/>
      <c r="F19" s="22"/>
      <c r="G19" s="23"/>
      <c r="H19" s="20"/>
      <c r="I19" s="20"/>
      <c r="J19" s="48"/>
      <c r="K19" s="49"/>
      <c r="L19" s="48"/>
      <c r="M19" s="49"/>
      <c r="N19" s="49"/>
      <c r="O19" s="20"/>
    </row>
    <row r="20" s="1" customFormat="1" ht="21" customHeight="1" spans="1:15">
      <c r="A20" s="14"/>
      <c r="B20" s="24"/>
      <c r="C20" s="16"/>
      <c r="D20" s="22"/>
      <c r="E20" s="18"/>
      <c r="F20" s="22"/>
      <c r="G20" s="23"/>
      <c r="H20" s="20"/>
      <c r="I20" s="20"/>
      <c r="J20" s="48"/>
      <c r="K20" s="49"/>
      <c r="L20" s="48"/>
      <c r="M20" s="49"/>
      <c r="N20" s="49"/>
      <c r="O20" s="20"/>
    </row>
    <row r="21" s="1" customFormat="1" ht="21" customHeight="1" spans="1:15">
      <c r="A21" s="14"/>
      <c r="B21" s="24"/>
      <c r="C21" s="16"/>
      <c r="D21" s="22"/>
      <c r="E21" s="18"/>
      <c r="F21" s="22"/>
      <c r="G21" s="23"/>
      <c r="H21" s="20"/>
      <c r="I21" s="20"/>
      <c r="J21" s="48"/>
      <c r="K21" s="49"/>
      <c r="L21" s="48"/>
      <c r="M21" s="49"/>
      <c r="N21" s="49"/>
      <c r="O21" s="20"/>
    </row>
    <row r="22" s="1" customFormat="1" ht="21" customHeight="1" spans="1:15">
      <c r="A22" s="14"/>
      <c r="B22" s="24"/>
      <c r="C22" s="16"/>
      <c r="D22" s="22"/>
      <c r="E22" s="18"/>
      <c r="F22" s="22"/>
      <c r="G22" s="23"/>
      <c r="H22" s="20"/>
      <c r="I22" s="20"/>
      <c r="J22" s="48"/>
      <c r="K22" s="49"/>
      <c r="L22" s="48"/>
      <c r="M22" s="49"/>
      <c r="N22" s="49"/>
      <c r="O22" s="20"/>
    </row>
    <row r="23" s="1" customFormat="1" ht="20.1" customHeight="1" spans="1:15">
      <c r="A23" s="14"/>
      <c r="B23" s="24"/>
      <c r="C23" s="16"/>
      <c r="D23" s="22"/>
      <c r="E23" s="18"/>
      <c r="F23" s="22"/>
      <c r="G23" s="23"/>
      <c r="H23" s="20"/>
      <c r="I23" s="20"/>
      <c r="J23" s="48"/>
      <c r="K23" s="49"/>
      <c r="L23" s="48"/>
      <c r="M23" s="49"/>
      <c r="N23" s="49"/>
      <c r="O23" s="20"/>
    </row>
    <row r="24" s="1" customFormat="1" ht="20.1" customHeight="1" spans="1:15">
      <c r="A24" s="14"/>
      <c r="B24" s="24"/>
      <c r="C24" s="16"/>
      <c r="D24" s="22"/>
      <c r="E24" s="18"/>
      <c r="F24" s="22"/>
      <c r="G24" s="23"/>
      <c r="H24" s="20"/>
      <c r="I24" s="20"/>
      <c r="J24" s="48"/>
      <c r="K24" s="49"/>
      <c r="L24" s="48"/>
      <c r="M24" s="49"/>
      <c r="N24" s="49"/>
      <c r="O24" s="20"/>
    </row>
    <row r="25" s="1" customFormat="1" ht="30" customHeight="1" spans="1:17">
      <c r="A25" s="6" t="s">
        <v>47</v>
      </c>
      <c r="B25" s="6"/>
      <c r="C25" s="32" t="s">
        <v>48</v>
      </c>
      <c r="D25" s="33">
        <f t="shared" ref="D25:J25" si="0">SUM(D7:D24)</f>
        <v>451236</v>
      </c>
      <c r="E25" s="32" t="s">
        <v>48</v>
      </c>
      <c r="F25" s="33">
        <f t="shared" si="0"/>
        <v>451236</v>
      </c>
      <c r="G25" s="32" t="s">
        <v>48</v>
      </c>
      <c r="H25" s="33">
        <f t="shared" si="0"/>
        <v>13890</v>
      </c>
      <c r="I25" s="33">
        <f t="shared" si="0"/>
        <v>22812</v>
      </c>
      <c r="J25" s="33">
        <f t="shared" si="0"/>
        <v>1050</v>
      </c>
      <c r="K25" s="32" t="s">
        <v>48</v>
      </c>
      <c r="L25" s="33">
        <f>SUM(L7:L24)</f>
        <v>0</v>
      </c>
      <c r="M25" s="32" t="s">
        <v>48</v>
      </c>
      <c r="N25" s="32" t="s">
        <v>48</v>
      </c>
      <c r="O25" s="33">
        <f>SUM(O7:O24)</f>
        <v>413484</v>
      </c>
      <c r="Q25" s="67">
        <f>D25-H25-I25-J25-L25-O25</f>
        <v>0</v>
      </c>
    </row>
    <row r="26" s="1" customFormat="1" ht="30" customHeight="1" spans="1:15">
      <c r="A26" s="6" t="s">
        <v>49</v>
      </c>
      <c r="B26" s="6"/>
      <c r="C26" s="6" t="s">
        <v>50</v>
      </c>
      <c r="D26" s="6"/>
      <c r="E26" s="34">
        <f>O10</f>
        <v>26799</v>
      </c>
      <c r="F26" s="34"/>
      <c r="G26" s="34"/>
      <c r="H26" s="34"/>
      <c r="I26" s="6" t="s">
        <v>51</v>
      </c>
      <c r="J26" s="6"/>
      <c r="K26" s="6" t="s">
        <v>52</v>
      </c>
      <c r="L26" s="34">
        <v>0</v>
      </c>
      <c r="M26" s="34"/>
      <c r="N26" s="34"/>
      <c r="O26" s="34"/>
    </row>
    <row r="27" s="1" customFormat="1" ht="30" customHeight="1" spans="1:15">
      <c r="A27" s="6"/>
      <c r="B27" s="6"/>
      <c r="C27" s="6" t="s">
        <v>53</v>
      </c>
      <c r="D27" s="6"/>
      <c r="E27" s="35">
        <v>0</v>
      </c>
      <c r="F27" s="35"/>
      <c r="G27" s="35"/>
      <c r="H27" s="35"/>
      <c r="I27" s="6"/>
      <c r="J27" s="6"/>
      <c r="K27" s="6" t="s">
        <v>54</v>
      </c>
      <c r="L27" s="5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6"/>
      <c r="N27" s="56"/>
      <c r="O27" s="56"/>
    </row>
    <row r="28" s="1" customFormat="1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/>
      <c r="L28" s="6"/>
      <c r="M28" s="6"/>
      <c r="N28" s="6"/>
      <c r="O28" s="6"/>
    </row>
    <row r="29" s="1" customFormat="1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s="1" customFormat="1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s="1" customFormat="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朱敏</cp:lastModifiedBy>
  <dcterms:created xsi:type="dcterms:W3CDTF">2018-12-19T08:51:00Z</dcterms:created>
  <dcterms:modified xsi:type="dcterms:W3CDTF">2022-04-07T06:24:47Z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5C989B9D090A45B4A8DC06A8EA206D89</vt:lpwstr>
  </property>
</Properties>
</file>