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1" sheetId="17" r:id="rId1"/>
    <sheet name="2" sheetId="18" r:id="rId2"/>
    <sheet name="3" sheetId="19" r:id="rId3"/>
  </sheets>
  <calcPr calcId="144525"/>
</workbook>
</file>

<file path=xl/comments1.xml><?xml version="1.0" encoding="utf-8"?>
<comments xmlns="http://schemas.openxmlformats.org/spreadsheetml/2006/main">
  <authors>
    <author>cw01</author>
  </authors>
  <commentList>
    <comment ref="AH2" authorId="0">
      <text>
        <r>
          <rPr>
            <b/>
            <sz val="9"/>
            <rFont val="宋体"/>
            <charset val="134"/>
          </rPr>
          <t>cw01:</t>
        </r>
        <r>
          <rPr>
            <sz val="9"/>
            <rFont val="宋体"/>
            <charset val="134"/>
          </rPr>
          <t xml:space="preserve">
本次多缴162.16元，原件未提供</t>
        </r>
      </text>
    </comment>
  </commentList>
</comments>
</file>

<file path=xl/comments2.xml><?xml version="1.0" encoding="utf-8"?>
<comments xmlns="http://schemas.openxmlformats.org/spreadsheetml/2006/main">
  <authors>
    <author>cw01</author>
  </authors>
  <commentList>
    <comment ref="AH2" authorId="0">
      <text>
        <r>
          <rPr>
            <b/>
            <sz val="9"/>
            <rFont val="宋体"/>
            <charset val="134"/>
          </rPr>
          <t>cw01:</t>
        </r>
        <r>
          <rPr>
            <sz val="9"/>
            <rFont val="宋体"/>
            <charset val="134"/>
          </rPr>
          <t xml:space="preserve">
本次多缴162.16元，原件未提供</t>
        </r>
      </text>
    </comment>
  </commentList>
</comments>
</file>

<file path=xl/comments3.xml><?xml version="1.0" encoding="utf-8"?>
<comments xmlns="http://schemas.openxmlformats.org/spreadsheetml/2006/main">
  <authors>
    <author>cw01</author>
  </authors>
  <commentList>
    <comment ref="AH2" authorId="0">
      <text>
        <r>
          <rPr>
            <b/>
            <sz val="9"/>
            <rFont val="宋体"/>
            <charset val="134"/>
          </rPr>
          <t>cw01:</t>
        </r>
        <r>
          <rPr>
            <sz val="9"/>
            <rFont val="宋体"/>
            <charset val="134"/>
          </rPr>
          <t xml:space="preserve">
本次多缴162.16元，原件未提供</t>
        </r>
      </text>
    </comment>
  </commentList>
</comments>
</file>

<file path=xl/sharedStrings.xml><?xml version="1.0" encoding="utf-8"?>
<sst xmlns="http://schemas.openxmlformats.org/spreadsheetml/2006/main" count="250" uniqueCount="78">
  <si>
    <t xml:space="preserve">工程款支付证书 </t>
  </si>
  <si>
    <t>本次</t>
  </si>
  <si>
    <t>工程名称</t>
  </si>
  <si>
    <t>金叶大道（永和路-G40段）两侧配套工程</t>
  </si>
  <si>
    <t>ERP编号</t>
  </si>
  <si>
    <t>档案编号</t>
  </si>
  <si>
    <t>CD2017-084</t>
  </si>
  <si>
    <t>2017.8.7</t>
  </si>
  <si>
    <t>王文伍</t>
  </si>
  <si>
    <t>120日历天</t>
  </si>
  <si>
    <t>六安市
叶集区</t>
  </si>
  <si>
    <t>六安办事处高翔18654133119</t>
  </si>
  <si>
    <t>王广耀
13905643166</t>
  </si>
  <si>
    <t>中标（安徽柱石）</t>
  </si>
  <si>
    <t>经营部</t>
  </si>
  <si>
    <t>李想</t>
  </si>
  <si>
    <t>有</t>
  </si>
  <si>
    <t>S170401</t>
  </si>
  <si>
    <t>合同金额</t>
  </si>
  <si>
    <t>中标  日期</t>
  </si>
  <si>
    <t>已    供       工程资料</t>
  </si>
  <si>
    <t>庐江</t>
  </si>
  <si>
    <t>责任  单位</t>
  </si>
  <si>
    <t>六安高翔18654133119</t>
  </si>
  <si>
    <t>决算金额</t>
  </si>
  <si>
    <t>竣工  日期</t>
  </si>
  <si>
    <t xml:space="preserve">合肥 </t>
  </si>
  <si>
    <t>责任人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</si>
  <si>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</si>
  <si>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</si>
  <si>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</si>
  <si>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</si>
  <si>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</si>
  <si>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</si>
  <si>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</si>
  <si>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</si>
  <si>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</si>
  <si>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</si>
  <si>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</si>
  <si>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</si>
  <si>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</si>
  <si>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</si>
  <si>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</si>
  <si>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暂扣24万</t>
  </si>
  <si>
    <t>叶集路桥</t>
  </si>
  <si>
    <t>2017.11.13准备合同资料费用1000 +2018.2.7办理涉税事项报告表费用500</t>
  </si>
  <si>
    <t>王广耀</t>
  </si>
  <si>
    <t>柱石劳务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</si>
  <si>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</si>
  <si>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</si>
  <si>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</si>
  <si>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</si>
  <si>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</si>
  <si>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</si>
  <si>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</si>
  <si>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</si>
  <si>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</si>
  <si>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项目管理
意见</t>
  </si>
  <si>
    <t>何总、朱总已同意支付（附表背面截图）。</t>
  </si>
  <si>
    <t>企业名称：六安叶集路桥工程有限责任公司
统一社会信用代码：91341500762769692R
地址及电话：安徽省六安市叶集区柳林大道0564-3352019
开户行：徽商银行六安分行营业部
银行账号：1760101021000662188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</si>
  <si>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</si>
  <si>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</si>
  <si>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</si>
  <si>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</si>
  <si>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</si>
  <si>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</si>
  <si>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中标通知书、合同、验收报告原件</t>
  </si>
  <si>
    <t>暂扣</t>
  </si>
  <si>
    <t>叶集路桥7.11退回改付个人</t>
  </si>
  <si>
    <t>退暂扣</t>
  </si>
  <si>
    <t>6材料</t>
  </si>
  <si>
    <t>2018.4.25办理涉税事项报告表费用500</t>
  </si>
  <si>
    <t>中标通知书、合同、内部承包协议、竣工验收报告原件、审计</t>
  </si>
  <si>
    <t>外经证</t>
  </si>
  <si>
    <t>杨厚林</t>
  </si>
  <si>
    <t>转账费</t>
  </si>
  <si>
    <t>张宏伟</t>
  </si>
  <si>
    <t>苏晓明</t>
  </si>
</sst>
</file>

<file path=xl/styles.xml><?xml version="1.0" encoding="utf-8"?>
<styleSheet xmlns="http://schemas.openxmlformats.org/spreadsheetml/2006/main">
  <numFmts count="11">
    <numFmt numFmtId="176" formatCode="yy/m/d;@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#,##0.00_ "/>
    <numFmt numFmtId="178" formatCode="yyyy/m/d;@"/>
    <numFmt numFmtId="179" formatCode="m/d;@"/>
    <numFmt numFmtId="180" formatCode="0.0%"/>
    <numFmt numFmtId="181" formatCode="0_ "/>
    <numFmt numFmtId="182" formatCode="0.00_ "/>
  </numFmts>
  <fonts count="42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</font>
    <font>
      <b/>
      <sz val="12"/>
      <color rgb="FFFF0000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b/>
      <sz val="9"/>
      <color rgb="FF7030A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9"/>
      <name val="宋体"/>
      <charset val="134"/>
      <scheme val="maj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5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20" borderId="13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6" fillId="9" borderId="12" applyNumberFormat="0" applyAlignment="0" applyProtection="0">
      <alignment vertical="center"/>
    </xf>
    <xf numFmtId="0" fontId="21" fillId="9" borderId="10" applyNumberFormat="0" applyAlignment="0" applyProtection="0">
      <alignment vertical="center"/>
    </xf>
    <xf numFmtId="0" fontId="36" fillId="30" borderId="16" applyNumberForma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5" fillId="0" borderId="0"/>
    <xf numFmtId="0" fontId="23" fillId="21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9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1" fillId="0" borderId="0" xfId="56" applyFont="1" applyFill="1" applyBorder="1" applyAlignment="1">
      <alignment horizontal="center" vertical="center"/>
    </xf>
    <xf numFmtId="0" fontId="2" fillId="0" borderId="0" xfId="56" applyFont="1" applyFill="1" applyBorder="1" applyAlignment="1">
      <alignment horizontal="center" vertical="center"/>
    </xf>
    <xf numFmtId="176" fontId="1" fillId="0" borderId="0" xfId="56" applyNumberFormat="1" applyFont="1" applyFill="1" applyBorder="1" applyAlignment="1">
      <alignment horizontal="center" vertical="center"/>
    </xf>
    <xf numFmtId="177" fontId="1" fillId="0" borderId="0" xfId="56" applyNumberFormat="1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/>
    </xf>
    <xf numFmtId="0" fontId="4" fillId="0" borderId="2" xfId="56" applyFont="1" applyFill="1" applyBorder="1" applyAlignment="1">
      <alignment horizontal="center" vertical="center" wrapText="1"/>
    </xf>
    <xf numFmtId="0" fontId="5" fillId="0" borderId="2" xfId="56" applyFont="1" applyFill="1" applyBorder="1" applyAlignment="1">
      <alignment horizontal="center" vertical="center" shrinkToFit="1"/>
    </xf>
    <xf numFmtId="177" fontId="4" fillId="0" borderId="2" xfId="56" applyNumberFormat="1" applyFont="1" applyFill="1" applyBorder="1" applyAlignment="1">
      <alignment horizontal="center" vertical="center" wrapText="1"/>
    </xf>
    <xf numFmtId="178" fontId="1" fillId="0" borderId="2" xfId="56" applyNumberFormat="1" applyFont="1" applyFill="1" applyBorder="1" applyAlignment="1">
      <alignment horizontal="center" vertical="center" wrapText="1"/>
    </xf>
    <xf numFmtId="0" fontId="4" fillId="2" borderId="3" xfId="56" applyFont="1" applyFill="1" applyBorder="1" applyAlignment="1">
      <alignment horizontal="center" vertical="center" wrapText="1"/>
    </xf>
    <xf numFmtId="0" fontId="4" fillId="2" borderId="4" xfId="56" applyFont="1" applyFill="1" applyBorder="1" applyAlignment="1">
      <alignment horizontal="center" vertical="center" wrapText="1"/>
    </xf>
    <xf numFmtId="176" fontId="4" fillId="0" borderId="2" xfId="56" applyNumberFormat="1" applyFont="1" applyFill="1" applyBorder="1" applyAlignment="1">
      <alignment horizontal="center" vertical="center" wrapText="1"/>
    </xf>
    <xf numFmtId="0" fontId="6" fillId="2" borderId="5" xfId="56" applyFont="1" applyFill="1" applyBorder="1" applyAlignment="1">
      <alignment horizontal="center" vertical="center" wrapText="1"/>
    </xf>
    <xf numFmtId="176" fontId="6" fillId="2" borderId="2" xfId="56" applyNumberFormat="1" applyFont="1" applyFill="1" applyBorder="1" applyAlignment="1">
      <alignment horizontal="center" vertical="center" shrinkToFit="1"/>
    </xf>
    <xf numFmtId="14" fontId="6" fillId="2" borderId="2" xfId="56" applyNumberFormat="1" applyFont="1" applyFill="1" applyBorder="1" applyAlignment="1">
      <alignment horizontal="center" vertical="center" wrapText="1"/>
    </xf>
    <xf numFmtId="177" fontId="6" fillId="2" borderId="2" xfId="56" applyNumberFormat="1" applyFont="1" applyFill="1" applyBorder="1" applyAlignment="1">
      <alignment horizontal="right" vertical="center" shrinkToFit="1"/>
    </xf>
    <xf numFmtId="179" fontId="6" fillId="2" borderId="2" xfId="56" applyNumberFormat="1" applyFont="1" applyFill="1" applyBorder="1" applyAlignment="1">
      <alignment horizontal="center" vertical="center" wrapText="1"/>
    </xf>
    <xf numFmtId="180" fontId="6" fillId="0" borderId="2" xfId="21" applyNumberFormat="1" applyFont="1" applyFill="1" applyBorder="1" applyAlignment="1">
      <alignment horizontal="center" vertical="center" wrapText="1"/>
    </xf>
    <xf numFmtId="177" fontId="6" fillId="3" borderId="2" xfId="56" applyNumberFormat="1" applyFont="1" applyFill="1" applyBorder="1" applyAlignment="1">
      <alignment horizontal="right" vertical="center" shrinkToFit="1"/>
    </xf>
    <xf numFmtId="0" fontId="6" fillId="2" borderId="6" xfId="56" applyFont="1" applyFill="1" applyBorder="1" applyAlignment="1">
      <alignment horizontal="center" vertical="center" wrapText="1"/>
    </xf>
    <xf numFmtId="176" fontId="6" fillId="2" borderId="2" xfId="56" applyNumberFormat="1" applyFont="1" applyFill="1" applyBorder="1" applyAlignment="1">
      <alignment vertical="center" shrinkToFit="1"/>
    </xf>
    <xf numFmtId="177" fontId="6" fillId="2" borderId="2" xfId="56" applyNumberFormat="1" applyFont="1" applyFill="1" applyBorder="1" applyAlignment="1">
      <alignment vertical="center" shrinkToFit="1"/>
    </xf>
    <xf numFmtId="9" fontId="6" fillId="0" borderId="2" xfId="21" applyFont="1" applyFill="1" applyBorder="1" applyAlignment="1">
      <alignment horizontal="center" vertical="center" wrapText="1"/>
    </xf>
    <xf numFmtId="0" fontId="6" fillId="2" borderId="7" xfId="56" applyFont="1" applyFill="1" applyBorder="1" applyAlignment="1">
      <alignment horizontal="center" vertical="center" wrapText="1"/>
    </xf>
    <xf numFmtId="176" fontId="1" fillId="2" borderId="2" xfId="56" applyNumberFormat="1" applyFont="1" applyFill="1" applyBorder="1" applyAlignment="1">
      <alignment vertical="center" shrinkToFit="1"/>
    </xf>
    <xf numFmtId="14" fontId="1" fillId="2" borderId="2" xfId="56" applyNumberFormat="1" applyFont="1" applyFill="1" applyBorder="1" applyAlignment="1">
      <alignment horizontal="center" vertical="center" wrapText="1"/>
    </xf>
    <xf numFmtId="177" fontId="1" fillId="2" borderId="2" xfId="56" applyNumberFormat="1" applyFont="1" applyFill="1" applyBorder="1" applyAlignment="1">
      <alignment vertical="center" shrinkToFit="1"/>
    </xf>
    <xf numFmtId="179" fontId="1" fillId="2" borderId="2" xfId="56" applyNumberFormat="1" applyFont="1" applyFill="1" applyBorder="1" applyAlignment="1">
      <alignment horizontal="center" vertical="center" wrapText="1"/>
    </xf>
    <xf numFmtId="9" fontId="1" fillId="0" borderId="2" xfId="21" applyFont="1" applyFill="1" applyBorder="1" applyAlignment="1">
      <alignment horizontal="center" vertical="center" wrapText="1"/>
    </xf>
    <xf numFmtId="177" fontId="1" fillId="3" borderId="2" xfId="56" applyNumberFormat="1" applyFont="1" applyFill="1" applyBorder="1" applyAlignment="1">
      <alignment horizontal="right" vertical="center" shrinkToFit="1"/>
    </xf>
    <xf numFmtId="0" fontId="1" fillId="2" borderId="2" xfId="56" applyFont="1" applyFill="1" applyBorder="1" applyAlignment="1">
      <alignment horizontal="center" vertical="center" wrapText="1"/>
    </xf>
    <xf numFmtId="14" fontId="7" fillId="0" borderId="2" xfId="56" applyNumberFormat="1" applyFont="1" applyBorder="1" applyAlignment="1">
      <alignment horizontal="center" vertical="center" wrapText="1"/>
    </xf>
    <xf numFmtId="176" fontId="1" fillId="2" borderId="2" xfId="56" applyNumberFormat="1" applyFont="1" applyFill="1" applyBorder="1" applyAlignment="1">
      <alignment horizontal="center" vertical="center" shrinkToFit="1"/>
    </xf>
    <xf numFmtId="177" fontId="1" fillId="2" borderId="2" xfId="56" applyNumberFormat="1" applyFont="1" applyFill="1" applyBorder="1" applyAlignment="1">
      <alignment horizontal="right" vertical="center" shrinkToFit="1"/>
    </xf>
    <xf numFmtId="180" fontId="1" fillId="0" borderId="2" xfId="21" applyNumberFormat="1" applyFont="1" applyFill="1" applyBorder="1" applyAlignment="1">
      <alignment horizontal="center" vertical="center" wrapText="1"/>
    </xf>
    <xf numFmtId="0" fontId="2" fillId="2" borderId="2" xfId="56" applyFont="1" applyFill="1" applyBorder="1" applyAlignment="1">
      <alignment horizontal="center" vertical="center" wrapText="1"/>
    </xf>
    <xf numFmtId="176" fontId="2" fillId="2" borderId="2" xfId="56" applyNumberFormat="1" applyFont="1" applyFill="1" applyBorder="1" applyAlignment="1">
      <alignment horizontal="center" vertical="center" shrinkToFit="1"/>
    </xf>
    <xf numFmtId="14" fontId="2" fillId="2" borderId="2" xfId="56" applyNumberFormat="1" applyFont="1" applyFill="1" applyBorder="1" applyAlignment="1">
      <alignment horizontal="center" vertical="center" wrapText="1"/>
    </xf>
    <xf numFmtId="177" fontId="2" fillId="2" borderId="2" xfId="56" applyNumberFormat="1" applyFont="1" applyFill="1" applyBorder="1" applyAlignment="1">
      <alignment vertical="center" shrinkToFit="1"/>
    </xf>
    <xf numFmtId="179" fontId="2" fillId="2" borderId="2" xfId="56" applyNumberFormat="1" applyFont="1" applyFill="1" applyBorder="1" applyAlignment="1">
      <alignment horizontal="center" vertical="center" wrapText="1"/>
    </xf>
    <xf numFmtId="9" fontId="2" fillId="0" borderId="2" xfId="21" applyNumberFormat="1" applyFont="1" applyFill="1" applyBorder="1" applyAlignment="1">
      <alignment horizontal="center" vertical="center" wrapText="1"/>
    </xf>
    <xf numFmtId="177" fontId="2" fillId="3" borderId="2" xfId="56" applyNumberFormat="1" applyFont="1" applyFill="1" applyBorder="1" applyAlignment="1">
      <alignment horizontal="right" vertical="center" shrinkToFit="1"/>
    </xf>
    <xf numFmtId="176" fontId="2" fillId="2" borderId="2" xfId="56" applyNumberFormat="1" applyFont="1" applyFill="1" applyBorder="1" applyAlignment="1">
      <alignment vertical="center" shrinkToFit="1"/>
    </xf>
    <xf numFmtId="9" fontId="2" fillId="0" borderId="2" xfId="21" applyFont="1" applyFill="1" applyBorder="1" applyAlignment="1">
      <alignment horizontal="center" vertical="center" wrapText="1"/>
    </xf>
    <xf numFmtId="0" fontId="1" fillId="3" borderId="2" xfId="56" applyFont="1" applyFill="1" applyBorder="1" applyAlignment="1">
      <alignment horizontal="center" vertical="center" shrinkToFit="1"/>
    </xf>
    <xf numFmtId="177" fontId="8" fillId="3" borderId="2" xfId="56" applyNumberFormat="1" applyFont="1" applyFill="1" applyBorder="1" applyAlignment="1">
      <alignment horizontal="right" vertical="center" shrinkToFit="1"/>
    </xf>
    <xf numFmtId="177" fontId="9" fillId="3" borderId="2" xfId="56" applyNumberFormat="1" applyFont="1" applyFill="1" applyBorder="1" applyAlignment="1">
      <alignment horizontal="center" vertical="center" shrinkToFit="1"/>
    </xf>
    <xf numFmtId="177" fontId="9" fillId="0" borderId="2" xfId="56" applyNumberFormat="1" applyFont="1" applyFill="1" applyBorder="1" applyAlignment="1">
      <alignment horizontal="center" vertical="center" shrinkToFit="1"/>
    </xf>
    <xf numFmtId="0" fontId="10" fillId="0" borderId="2" xfId="56" applyFont="1" applyFill="1" applyBorder="1" applyAlignment="1">
      <alignment horizontal="left" vertical="center" wrapText="1"/>
    </xf>
    <xf numFmtId="0" fontId="1" fillId="0" borderId="2" xfId="56" applyFont="1" applyFill="1" applyBorder="1" applyAlignment="1">
      <alignment horizontal="center" vertical="center" wrapText="1"/>
    </xf>
    <xf numFmtId="0" fontId="1" fillId="0" borderId="2" xfId="56" applyFont="1" applyFill="1" applyBorder="1" applyAlignment="1">
      <alignment horizontal="center" vertical="top" wrapText="1"/>
    </xf>
    <xf numFmtId="0" fontId="4" fillId="0" borderId="2" xfId="56" applyFont="1" applyFill="1" applyBorder="1" applyAlignment="1">
      <alignment horizontal="center" vertical="center"/>
    </xf>
    <xf numFmtId="181" fontId="4" fillId="0" borderId="2" xfId="8" applyNumberFormat="1" applyFont="1" applyFill="1" applyBorder="1" applyAlignment="1">
      <alignment horizontal="center" vertical="center"/>
    </xf>
    <xf numFmtId="177" fontId="4" fillId="0" borderId="2" xfId="56" applyNumberFormat="1" applyFont="1" applyFill="1" applyBorder="1" applyAlignment="1">
      <alignment horizontal="center" vertical="center" shrinkToFit="1"/>
    </xf>
    <xf numFmtId="0" fontId="1" fillId="0" borderId="8" xfId="56" applyFont="1" applyFill="1" applyBorder="1" applyAlignment="1">
      <alignment horizontal="left" vertical="center" wrapText="1"/>
    </xf>
    <xf numFmtId="0" fontId="1" fillId="0" borderId="9" xfId="56" applyFont="1" applyFill="1" applyBorder="1" applyAlignment="1">
      <alignment horizontal="left" vertical="center" wrapText="1"/>
    </xf>
    <xf numFmtId="0" fontId="10" fillId="2" borderId="2" xfId="56" applyFont="1" applyFill="1" applyBorder="1" applyAlignment="1">
      <alignment horizontal="center" vertical="center" wrapText="1"/>
    </xf>
    <xf numFmtId="0" fontId="11" fillId="0" borderId="2" xfId="56" applyFont="1" applyFill="1" applyBorder="1" applyAlignment="1">
      <alignment horizontal="center" vertical="center" wrapText="1"/>
    </xf>
    <xf numFmtId="0" fontId="1" fillId="0" borderId="4" xfId="56" applyFont="1" applyFill="1" applyBorder="1" applyAlignment="1">
      <alignment horizontal="left" vertical="center" wrapText="1"/>
    </xf>
    <xf numFmtId="0" fontId="1" fillId="0" borderId="1" xfId="56" applyFont="1" applyFill="1" applyBorder="1" applyAlignment="1">
      <alignment horizontal="left" vertical="center" wrapText="1"/>
    </xf>
    <xf numFmtId="177" fontId="11" fillId="0" borderId="2" xfId="56" applyNumberFormat="1" applyFont="1" applyFill="1" applyBorder="1" applyAlignment="1">
      <alignment horizontal="center" vertical="center" wrapText="1"/>
    </xf>
    <xf numFmtId="177" fontId="6" fillId="0" borderId="2" xfId="56" applyNumberFormat="1" applyFont="1" applyFill="1" applyBorder="1" applyAlignment="1">
      <alignment horizontal="right" vertical="center" shrinkToFit="1"/>
    </xf>
    <xf numFmtId="177" fontId="6" fillId="0" borderId="2" xfId="56" applyNumberFormat="1" applyFont="1" applyFill="1" applyBorder="1" applyAlignment="1">
      <alignment horizontal="center" vertical="center" wrapText="1"/>
    </xf>
    <xf numFmtId="177" fontId="12" fillId="0" borderId="2" xfId="56" applyNumberFormat="1" applyFont="1" applyFill="1" applyBorder="1" applyAlignment="1">
      <alignment horizontal="right" vertical="center" shrinkToFit="1"/>
    </xf>
    <xf numFmtId="177" fontId="12" fillId="0" borderId="2" xfId="56" applyNumberFormat="1" applyFont="1" applyFill="1" applyBorder="1" applyAlignment="1">
      <alignment horizontal="center" vertical="center" wrapText="1"/>
    </xf>
    <xf numFmtId="177" fontId="2" fillId="4" borderId="2" xfId="56" applyNumberFormat="1" applyFont="1" applyFill="1" applyBorder="1" applyAlignment="1">
      <alignment horizontal="center" vertical="center" wrapText="1"/>
    </xf>
    <xf numFmtId="177" fontId="6" fillId="0" borderId="2" xfId="56" applyNumberFormat="1" applyFont="1" applyFill="1" applyBorder="1" applyAlignment="1">
      <alignment horizontal="right" vertical="center"/>
    </xf>
    <xf numFmtId="177" fontId="2" fillId="0" borderId="2" xfId="56" applyNumberFormat="1" applyFont="1" applyFill="1" applyBorder="1" applyAlignment="1">
      <alignment horizontal="right" vertical="center" shrinkToFit="1"/>
    </xf>
    <xf numFmtId="177" fontId="1" fillId="0" borderId="2" xfId="56" applyNumberFormat="1" applyFont="1" applyFill="1" applyBorder="1" applyAlignment="1">
      <alignment horizontal="right" vertical="center" shrinkToFit="1"/>
    </xf>
    <xf numFmtId="177" fontId="2" fillId="0" borderId="2" xfId="56" applyNumberFormat="1" applyFont="1" applyFill="1" applyBorder="1" applyAlignment="1">
      <alignment horizontal="center" vertical="center" wrapText="1"/>
    </xf>
    <xf numFmtId="177" fontId="1" fillId="0" borderId="2" xfId="56" applyNumberFormat="1" applyFont="1" applyFill="1" applyBorder="1" applyAlignment="1">
      <alignment horizontal="center" vertical="center" wrapText="1"/>
    </xf>
    <xf numFmtId="177" fontId="4" fillId="0" borderId="2" xfId="56" applyNumberFormat="1" applyFont="1" applyFill="1" applyBorder="1" applyAlignment="1">
      <alignment horizontal="right" vertical="center" shrinkToFit="1"/>
    </xf>
    <xf numFmtId="177" fontId="1" fillId="0" borderId="2" xfId="56" applyNumberFormat="1" applyFont="1" applyFill="1" applyBorder="1" applyAlignment="1">
      <alignment horizontal="right" vertical="center"/>
    </xf>
    <xf numFmtId="0" fontId="4" fillId="3" borderId="2" xfId="56" applyFont="1" applyFill="1" applyBorder="1" applyAlignment="1">
      <alignment horizontal="center" vertical="center" shrinkToFit="1"/>
    </xf>
    <xf numFmtId="0" fontId="13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/>
    </xf>
    <xf numFmtId="182" fontId="13" fillId="0" borderId="2" xfId="0" applyNumberFormat="1" applyFont="1" applyBorder="1" applyAlignment="1">
      <alignment horizontal="right" vertical="center" wrapText="1"/>
    </xf>
    <xf numFmtId="182" fontId="13" fillId="0" borderId="2" xfId="0" applyNumberFormat="1" applyFont="1" applyBorder="1" applyAlignment="1">
      <alignment horizontal="center" vertical="center"/>
    </xf>
    <xf numFmtId="0" fontId="16" fillId="0" borderId="0" xfId="0" applyFo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82" fontId="18" fillId="0" borderId="2" xfId="0" applyNumberFormat="1" applyFont="1" applyBorder="1" applyAlignment="1">
      <alignment horizontal="right" vertical="center"/>
    </xf>
    <xf numFmtId="182" fontId="18" fillId="5" borderId="2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177" fontId="1" fillId="0" borderId="2" xfId="56" applyNumberFormat="1" applyFont="1" applyFill="1" applyBorder="1" applyAlignment="1">
      <alignment horizontal="right" vertical="center" wrapText="1"/>
    </xf>
    <xf numFmtId="177" fontId="2" fillId="2" borderId="2" xfId="56" applyNumberFormat="1" applyFont="1" applyFill="1" applyBorder="1" applyAlignment="1">
      <alignment horizontal="right" vertical="center" shrinkToFit="1"/>
    </xf>
    <xf numFmtId="180" fontId="2" fillId="0" borderId="2" xfId="21" applyNumberFormat="1" applyFont="1" applyFill="1" applyBorder="1" applyAlignment="1">
      <alignment horizontal="center" vertical="center" wrapText="1"/>
    </xf>
    <xf numFmtId="177" fontId="2" fillId="0" borderId="2" xfId="56" applyNumberFormat="1" applyFont="1" applyFill="1" applyBorder="1" applyAlignment="1">
      <alignment horizontal="right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百分比 2 2" xfId="21"/>
    <cellStyle name="标题 1" xfId="22" builtinId="16"/>
    <cellStyle name="百分比 2 3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百分比 2 2 2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2 3" xfId="53"/>
    <cellStyle name="40% - 强调文字颜色 6" xfId="54" builtinId="51"/>
    <cellStyle name="60% - 强调文字颜色 6" xfId="55" builtinId="52"/>
    <cellStyle name="常规 2" xfId="56"/>
    <cellStyle name="常规 3" xfId="57"/>
    <cellStyle name="常规 4" xfId="58"/>
    <cellStyle name="常规 5" xfId="5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504825</xdr:colOff>
      <xdr:row>3</xdr:row>
      <xdr:rowOff>95250</xdr:rowOff>
    </xdr:from>
    <xdr:to>
      <xdr:col>24</xdr:col>
      <xdr:colOff>303530</xdr:colOff>
      <xdr:row>19</xdr:row>
      <xdr:rowOff>180975</xdr:rowOff>
    </xdr:to>
    <xdr:pic>
      <xdr:nvPicPr>
        <xdr:cNvPr id="2" name="图片 1" descr="TP@39WYBE1N3`C_B7FKBKVS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134475" y="1122045"/>
          <a:ext cx="7885430" cy="4874895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41</xdr:row>
      <xdr:rowOff>8890</xdr:rowOff>
    </xdr:from>
    <xdr:to>
      <xdr:col>14</xdr:col>
      <xdr:colOff>455295</xdr:colOff>
      <xdr:row>81</xdr:row>
      <xdr:rowOff>113665</xdr:rowOff>
    </xdr:to>
    <xdr:pic>
      <xdr:nvPicPr>
        <xdr:cNvPr id="4" name="图片 3" descr="{YRKZ$(5ANJZ_GDNC`0E[ZB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219075" y="11665585"/>
          <a:ext cx="8170545" cy="5819775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13</xdr:row>
      <xdr:rowOff>200025</xdr:rowOff>
    </xdr:from>
    <xdr:to>
      <xdr:col>8</xdr:col>
      <xdr:colOff>713740</xdr:colOff>
      <xdr:row>21</xdr:row>
      <xdr:rowOff>76200</xdr:rowOff>
    </xdr:to>
    <xdr:pic>
      <xdr:nvPicPr>
        <xdr:cNvPr id="5" name="图片 4" descr=")RET9@MHY8K~NPPZ%VY3{66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2571750" y="4484370"/>
          <a:ext cx="2552065" cy="191833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133350</xdr:rowOff>
    </xdr:from>
    <xdr:to>
      <xdr:col>10</xdr:col>
      <xdr:colOff>323215</xdr:colOff>
      <xdr:row>13</xdr:row>
      <xdr:rowOff>44450</xdr:rowOff>
    </xdr:to>
    <xdr:pic>
      <xdr:nvPicPr>
        <xdr:cNvPr id="6" name="图片 5" descr="T1{@3M(([0W8G(90{YXJI8N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2552700" y="3091815"/>
          <a:ext cx="3628390" cy="12369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19050</xdr:colOff>
      <xdr:row>2</xdr:row>
      <xdr:rowOff>304800</xdr:rowOff>
    </xdr:from>
    <xdr:to>
      <xdr:col>23</xdr:col>
      <xdr:colOff>161290</xdr:colOff>
      <xdr:row>15</xdr:row>
      <xdr:rowOff>226695</xdr:rowOff>
    </xdr:to>
    <xdr:pic>
      <xdr:nvPicPr>
        <xdr:cNvPr id="6" name="图片 5" descr="3(9R3U9HP682}FARBKR5JFH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77350" y="976630"/>
          <a:ext cx="6857365" cy="4294505"/>
        </a:xfrm>
        <a:prstGeom prst="rect">
          <a:avLst/>
        </a:prstGeom>
      </xdr:spPr>
    </xdr:pic>
    <xdr:clientData/>
  </xdr:twoCellAnchor>
  <xdr:twoCellAnchor editAs="oneCell">
    <xdr:from>
      <xdr:col>16</xdr:col>
      <xdr:colOff>161925</xdr:colOff>
      <xdr:row>1</xdr:row>
      <xdr:rowOff>95250</xdr:rowOff>
    </xdr:from>
    <xdr:to>
      <xdr:col>20</xdr:col>
      <xdr:colOff>638175</xdr:colOff>
      <xdr:row>2</xdr:row>
      <xdr:rowOff>276225</xdr:rowOff>
    </xdr:to>
    <xdr:pic>
      <xdr:nvPicPr>
        <xdr:cNvPr id="7171" name="Picture 3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9420225" y="412115"/>
          <a:ext cx="4962525" cy="5359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14</xdr:col>
      <xdr:colOff>552450</xdr:colOff>
      <xdr:row>88</xdr:row>
      <xdr:rowOff>47625</xdr:rowOff>
    </xdr:to>
    <xdr:pic>
      <xdr:nvPicPr>
        <xdr:cNvPr id="7172" name="Picture 4" descr="C:\Users\Administrator\AppData\Roaming\Tencent\Users\501232853\QQ\WinTemp\RichOle\ARQ}T%}LKH_}PIT]0E__M$E.png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247650" y="11763375"/>
          <a:ext cx="8105775" cy="69342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14</xdr:col>
      <xdr:colOff>76200</xdr:colOff>
      <xdr:row>88</xdr:row>
      <xdr:rowOff>47625</xdr:rowOff>
    </xdr:to>
    <xdr:pic>
      <xdr:nvPicPr>
        <xdr:cNvPr id="4" name="Picture 4" descr="C:\Users\Administrator\AppData\Roaming\Tencent\Users\501232853\QQ\WinTemp\RichOle\ARQ}T%}LKH_}PIT]0E__M$E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7650" y="11763375"/>
          <a:ext cx="8105775" cy="693420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390525</xdr:colOff>
      <xdr:row>0</xdr:row>
      <xdr:rowOff>104775</xdr:rowOff>
    </xdr:from>
    <xdr:to>
      <xdr:col>24</xdr:col>
      <xdr:colOff>133350</xdr:colOff>
      <xdr:row>14</xdr:row>
      <xdr:rowOff>243205</xdr:rowOff>
    </xdr:to>
    <xdr:pic>
      <xdr:nvPicPr>
        <xdr:cNvPr id="5" name="图片 4" descr="7969金叶大道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39275" y="104775"/>
          <a:ext cx="7829550" cy="492760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14</xdr:row>
      <xdr:rowOff>1905</xdr:rowOff>
    </xdr:from>
    <xdr:to>
      <xdr:col>9</xdr:col>
      <xdr:colOff>685800</xdr:colOff>
      <xdr:row>15</xdr:row>
      <xdr:rowOff>66675</xdr:rowOff>
    </xdr:to>
    <xdr:pic>
      <xdr:nvPicPr>
        <xdr:cNvPr id="2" name="图片 1" descr="KF}I8_8YMUT5U(C6YFEWAQW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57300" y="4791075"/>
          <a:ext cx="4610100" cy="320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U37"/>
  <sheetViews>
    <sheetView workbookViewId="0">
      <selection activeCell="D13" sqref="$A1:$XFD1048576"/>
    </sheetView>
  </sheetViews>
  <sheetFormatPr defaultColWidth="9" defaultRowHeight="11.25"/>
  <cols>
    <col min="1" max="1" width="3.25" style="1" customWidth="1"/>
    <col min="2" max="2" width="8.625" style="3" customWidth="1"/>
    <col min="3" max="3" width="3.625" style="1" customWidth="1"/>
    <col min="4" max="4" width="11.375" style="4" customWidth="1"/>
    <col min="5" max="5" width="6.625" style="3" customWidth="1"/>
    <col min="6" max="6" width="9.75" style="4" customWidth="1"/>
    <col min="7" max="7" width="3.625" style="1" customWidth="1"/>
    <col min="8" max="8" width="11" style="4" customWidth="1"/>
    <col min="9" max="9" width="9.375" style="1" customWidth="1"/>
    <col min="10" max="10" width="9.625" style="4" customWidth="1"/>
    <col min="11" max="11" width="5.375" style="1" customWidth="1"/>
    <col min="12" max="12" width="10.625" style="1" customWidth="1"/>
    <col min="13" max="14" width="5.625" style="1" customWidth="1"/>
    <col min="15" max="15" width="9.12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32" t="s">
        <v>1</v>
      </c>
    </row>
    <row r="2" ht="27.95" customHeight="1" spans="1:47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52" t="s">
        <v>4</v>
      </c>
      <c r="M2" s="53">
        <v>7969</v>
      </c>
      <c r="N2" s="54" t="s">
        <v>5</v>
      </c>
      <c r="O2" s="54" t="s">
        <v>6</v>
      </c>
      <c r="Q2" s="75" t="s">
        <v>6</v>
      </c>
      <c r="R2" s="76">
        <v>80</v>
      </c>
      <c r="S2" s="77">
        <v>7969</v>
      </c>
      <c r="T2" s="78" t="s">
        <v>3</v>
      </c>
      <c r="U2" s="79" t="s">
        <v>7</v>
      </c>
      <c r="V2" s="80">
        <v>13399772.66</v>
      </c>
      <c r="W2" s="81" t="s">
        <v>8</v>
      </c>
      <c r="X2" s="81" t="s">
        <v>9</v>
      </c>
      <c r="Y2" s="83" t="s">
        <v>10</v>
      </c>
      <c r="Z2" s="84" t="s">
        <v>11</v>
      </c>
      <c r="AA2" s="85" t="s">
        <v>12</v>
      </c>
      <c r="AB2" s="86"/>
      <c r="AC2" s="85"/>
      <c r="AD2" s="87" t="s">
        <v>13</v>
      </c>
      <c r="AE2" s="88" t="s">
        <v>14</v>
      </c>
      <c r="AF2" s="88" t="s">
        <v>15</v>
      </c>
      <c r="AG2" s="88" t="s">
        <v>16</v>
      </c>
      <c r="AH2" s="89">
        <v>3567.57</v>
      </c>
      <c r="AI2" s="89"/>
      <c r="AJ2" s="89"/>
      <c r="AK2" s="89"/>
      <c r="AL2" s="90">
        <v>59.4</v>
      </c>
      <c r="AM2" s="89">
        <v>107.03</v>
      </c>
      <c r="AN2" s="89">
        <v>71.35</v>
      </c>
      <c r="AO2" s="89">
        <v>178.38</v>
      </c>
      <c r="AP2" s="90"/>
      <c r="AQ2" s="89"/>
      <c r="AR2" s="89"/>
      <c r="AS2" s="88"/>
      <c r="AT2" s="88" t="s">
        <v>17</v>
      </c>
      <c r="AU2" s="91"/>
    </row>
    <row r="3" ht="27.95" customHeight="1" spans="1:15">
      <c r="A3" s="6" t="s">
        <v>18</v>
      </c>
      <c r="B3" s="6"/>
      <c r="C3" s="8">
        <v>13399772.66</v>
      </c>
      <c r="D3" s="8"/>
      <c r="E3" s="8" t="s">
        <v>19</v>
      </c>
      <c r="F3" s="9" t="s">
        <v>7</v>
      </c>
      <c r="G3" s="9"/>
      <c r="H3" s="10" t="s">
        <v>20</v>
      </c>
      <c r="I3" s="55"/>
      <c r="J3" s="56"/>
      <c r="K3" s="56"/>
      <c r="L3" s="56"/>
      <c r="M3" s="57" t="s">
        <v>21</v>
      </c>
      <c r="N3" s="6" t="s">
        <v>22</v>
      </c>
      <c r="O3" s="58" t="s">
        <v>23</v>
      </c>
    </row>
    <row r="4" ht="27.95" customHeight="1" spans="1:15">
      <c r="A4" s="6" t="s">
        <v>24</v>
      </c>
      <c r="B4" s="6"/>
      <c r="C4" s="92"/>
      <c r="D4" s="92"/>
      <c r="E4" s="8" t="s">
        <v>25</v>
      </c>
      <c r="F4" s="9"/>
      <c r="G4" s="9"/>
      <c r="H4" s="11"/>
      <c r="I4" s="59"/>
      <c r="J4" s="60"/>
      <c r="K4" s="60"/>
      <c r="L4" s="60"/>
      <c r="M4" s="57" t="s">
        <v>26</v>
      </c>
      <c r="N4" s="8" t="s">
        <v>27</v>
      </c>
      <c r="O4" s="61" t="s">
        <v>12</v>
      </c>
    </row>
    <row r="5" ht="27.95" customHeight="1" spans="1:15">
      <c r="A5" s="6" t="s">
        <v>28</v>
      </c>
      <c r="B5" s="6" t="s">
        <v>29</v>
      </c>
      <c r="C5" s="6"/>
      <c r="D5" s="6"/>
      <c r="E5" s="6" t="s">
        <v>30</v>
      </c>
      <c r="F5" s="6"/>
      <c r="G5" s="6" t="s">
        <v>31</v>
      </c>
      <c r="H5" s="6"/>
      <c r="I5" s="6" t="s">
        <v>32</v>
      </c>
      <c r="J5" s="6" t="s">
        <v>33</v>
      </c>
      <c r="K5" s="6"/>
      <c r="L5" s="6" t="s">
        <v>34</v>
      </c>
      <c r="M5" s="6"/>
      <c r="N5" s="8" t="s">
        <v>35</v>
      </c>
      <c r="O5" s="8"/>
    </row>
    <row r="6" ht="27.95" customHeight="1" spans="1:15">
      <c r="A6" s="6"/>
      <c r="B6" s="12" t="s">
        <v>36</v>
      </c>
      <c r="C6" s="6" t="s">
        <v>37</v>
      </c>
      <c r="D6" s="8" t="s">
        <v>38</v>
      </c>
      <c r="E6" s="12" t="s">
        <v>36</v>
      </c>
      <c r="F6" s="8" t="s">
        <v>38</v>
      </c>
      <c r="G6" s="6" t="s">
        <v>39</v>
      </c>
      <c r="H6" s="8" t="s">
        <v>38</v>
      </c>
      <c r="I6" s="54" t="s">
        <v>38</v>
      </c>
      <c r="J6" s="8" t="s">
        <v>38</v>
      </c>
      <c r="K6" s="6" t="s">
        <v>40</v>
      </c>
      <c r="L6" s="6" t="s">
        <v>38</v>
      </c>
      <c r="M6" s="6" t="s">
        <v>40</v>
      </c>
      <c r="N6" s="8" t="s">
        <v>41</v>
      </c>
      <c r="O6" s="8" t="s">
        <v>38</v>
      </c>
    </row>
    <row r="7" s="2" customFormat="1" ht="34.5" customHeight="1" spans="1:17">
      <c r="A7" s="36">
        <v>1</v>
      </c>
      <c r="B7" s="37">
        <v>43143</v>
      </c>
      <c r="C7" s="38" t="s">
        <v>42</v>
      </c>
      <c r="D7" s="93">
        <v>4000000</v>
      </c>
      <c r="E7" s="40">
        <v>43142</v>
      </c>
      <c r="F7" s="93">
        <v>4000000</v>
      </c>
      <c r="G7" s="94">
        <v>0.03</v>
      </c>
      <c r="H7" s="42">
        <f>ROUNDUP(D7*G7,2)</f>
        <v>120000</v>
      </c>
      <c r="I7" s="42">
        <v>0</v>
      </c>
      <c r="J7" s="68">
        <v>1500</v>
      </c>
      <c r="K7" s="70"/>
      <c r="L7" s="64">
        <f>D7-H7-I7-J7-O8-O9-O7</f>
        <v>246841</v>
      </c>
      <c r="M7" s="65" t="s">
        <v>43</v>
      </c>
      <c r="N7" s="70" t="s">
        <v>44</v>
      </c>
      <c r="O7" s="42">
        <v>2700000</v>
      </c>
      <c r="Q7" s="82"/>
    </row>
    <row r="8" s="2" customFormat="1" ht="33.75" customHeight="1" spans="1:15">
      <c r="A8" s="36"/>
      <c r="B8" s="43"/>
      <c r="C8" s="38"/>
      <c r="D8" s="39"/>
      <c r="E8" s="40"/>
      <c r="F8" s="93"/>
      <c r="G8" s="44"/>
      <c r="H8" s="42"/>
      <c r="I8" s="42"/>
      <c r="J8" s="68"/>
      <c r="K8" s="95" t="s">
        <v>45</v>
      </c>
      <c r="L8" s="68"/>
      <c r="M8" s="65"/>
      <c r="N8" s="70" t="s">
        <v>46</v>
      </c>
      <c r="O8" s="42">
        <v>900000</v>
      </c>
    </row>
    <row r="9" ht="24" customHeight="1" spans="1:15">
      <c r="A9" s="31"/>
      <c r="B9" s="25"/>
      <c r="C9" s="26"/>
      <c r="D9" s="27"/>
      <c r="E9" s="28"/>
      <c r="F9" s="27"/>
      <c r="G9" s="29"/>
      <c r="H9" s="30"/>
      <c r="I9" s="30"/>
      <c r="J9" s="69"/>
      <c r="K9" s="70"/>
      <c r="L9" s="69"/>
      <c r="M9" s="65"/>
      <c r="N9" s="70" t="s">
        <v>47</v>
      </c>
      <c r="O9" s="42">
        <v>31659</v>
      </c>
    </row>
    <row r="10" ht="20.1" customHeight="1" spans="1:15">
      <c r="A10" s="31"/>
      <c r="B10" s="25"/>
      <c r="C10" s="26"/>
      <c r="D10" s="27"/>
      <c r="E10" s="28"/>
      <c r="F10" s="27"/>
      <c r="G10" s="29"/>
      <c r="H10" s="30"/>
      <c r="I10" s="30"/>
      <c r="J10" s="69"/>
      <c r="K10" s="70"/>
      <c r="L10" s="69"/>
      <c r="M10" s="65"/>
      <c r="N10" s="71"/>
      <c r="O10" s="42"/>
    </row>
    <row r="11" ht="20.1" customHeight="1" spans="1:17">
      <c r="A11" s="31"/>
      <c r="B11" s="25"/>
      <c r="C11" s="26"/>
      <c r="D11" s="27"/>
      <c r="E11" s="28"/>
      <c r="F11" s="27"/>
      <c r="G11" s="29"/>
      <c r="H11" s="30"/>
      <c r="I11" s="30"/>
      <c r="J11" s="69"/>
      <c r="K11" s="70"/>
      <c r="L11" s="69"/>
      <c r="M11" s="65"/>
      <c r="N11" s="71"/>
      <c r="O11" s="30"/>
      <c r="Q11"/>
    </row>
    <row r="12" ht="20.1" customHeight="1" spans="1:15">
      <c r="A12" s="31"/>
      <c r="B12" s="25"/>
      <c r="C12" s="26"/>
      <c r="D12" s="27"/>
      <c r="E12" s="28"/>
      <c r="F12" s="27"/>
      <c r="G12" s="29"/>
      <c r="H12" s="30"/>
      <c r="I12" s="30"/>
      <c r="J12" s="69"/>
      <c r="K12" s="71"/>
      <c r="L12" s="69"/>
      <c r="M12" s="71"/>
      <c r="N12" s="71"/>
      <c r="O12" s="30"/>
    </row>
    <row r="13" ht="20.1" customHeight="1" spans="1:15">
      <c r="A13" s="31"/>
      <c r="B13" s="25"/>
      <c r="C13" s="26"/>
      <c r="D13" s="27"/>
      <c r="E13" s="28"/>
      <c r="F13" s="27"/>
      <c r="G13" s="29"/>
      <c r="H13" s="30"/>
      <c r="I13" s="30"/>
      <c r="J13" s="69"/>
      <c r="K13" s="71"/>
      <c r="L13" s="69"/>
      <c r="M13" s="71"/>
      <c r="N13" s="71"/>
      <c r="O13" s="30"/>
    </row>
    <row r="14" ht="20.1" customHeight="1" spans="1:15">
      <c r="A14" s="31"/>
      <c r="B14" s="25"/>
      <c r="C14" s="26"/>
      <c r="D14" s="27"/>
      <c r="E14" s="28"/>
      <c r="F14" s="27"/>
      <c r="G14" s="29"/>
      <c r="H14" s="30"/>
      <c r="I14" s="30"/>
      <c r="J14" s="69"/>
      <c r="K14" s="71"/>
      <c r="L14" s="69"/>
      <c r="M14" s="71"/>
      <c r="N14" s="71"/>
      <c r="O14" s="30"/>
    </row>
    <row r="15" ht="20.1" customHeight="1" spans="1:15">
      <c r="A15" s="31"/>
      <c r="B15" s="25"/>
      <c r="C15" s="26"/>
      <c r="D15" s="27"/>
      <c r="E15" s="28"/>
      <c r="F15" s="27"/>
      <c r="G15" s="29"/>
      <c r="H15" s="30"/>
      <c r="I15" s="30"/>
      <c r="J15" s="69"/>
      <c r="K15" s="71"/>
      <c r="L15" s="69"/>
      <c r="M15" s="71"/>
      <c r="N15" s="71"/>
      <c r="O15" s="30"/>
    </row>
    <row r="16" ht="20.1" customHeight="1" spans="1:15">
      <c r="A16" s="31"/>
      <c r="B16" s="25"/>
      <c r="C16" s="26"/>
      <c r="D16" s="27"/>
      <c r="E16" s="28"/>
      <c r="F16" s="27"/>
      <c r="G16" s="29"/>
      <c r="H16" s="30"/>
      <c r="I16" s="30"/>
      <c r="J16" s="69"/>
      <c r="K16" s="71"/>
      <c r="L16" s="69"/>
      <c r="M16" s="71"/>
      <c r="N16" s="71"/>
      <c r="O16" s="30"/>
    </row>
    <row r="17" ht="20.1" customHeight="1" spans="1:15">
      <c r="A17" s="31"/>
      <c r="B17" s="25"/>
      <c r="C17" s="26"/>
      <c r="D17" s="27"/>
      <c r="E17" s="28"/>
      <c r="F17" s="27"/>
      <c r="G17" s="29"/>
      <c r="H17" s="30"/>
      <c r="I17" s="30"/>
      <c r="J17" s="69"/>
      <c r="K17" s="71"/>
      <c r="L17" s="69"/>
      <c r="M17" s="71"/>
      <c r="N17" s="71"/>
      <c r="O17" s="30"/>
    </row>
    <row r="18" ht="20.1" customHeight="1" spans="1:15">
      <c r="A18" s="31"/>
      <c r="B18" s="25"/>
      <c r="C18" s="26"/>
      <c r="D18" s="27"/>
      <c r="E18" s="28"/>
      <c r="F18" s="27"/>
      <c r="G18" s="29"/>
      <c r="H18" s="30"/>
      <c r="I18" s="30"/>
      <c r="J18" s="69"/>
      <c r="K18" s="71"/>
      <c r="L18" s="69"/>
      <c r="M18" s="71"/>
      <c r="N18" s="71"/>
      <c r="O18" s="30"/>
    </row>
    <row r="19" ht="20.1" customHeight="1" spans="1:15">
      <c r="A19" s="31"/>
      <c r="B19" s="25"/>
      <c r="C19" s="26"/>
      <c r="D19" s="27"/>
      <c r="E19" s="28"/>
      <c r="F19" s="27"/>
      <c r="G19" s="29"/>
      <c r="H19" s="30"/>
      <c r="I19" s="30"/>
      <c r="J19" s="69"/>
      <c r="K19" s="71"/>
      <c r="L19" s="69"/>
      <c r="M19" s="71"/>
      <c r="N19" s="71"/>
      <c r="O19" s="30"/>
    </row>
    <row r="20" ht="20.1" customHeight="1" spans="1:15">
      <c r="A20" s="31"/>
      <c r="B20" s="25"/>
      <c r="C20" s="26"/>
      <c r="D20" s="27"/>
      <c r="E20" s="28"/>
      <c r="F20" s="27"/>
      <c r="G20" s="29"/>
      <c r="H20" s="30"/>
      <c r="I20" s="30"/>
      <c r="J20" s="69"/>
      <c r="K20" s="71"/>
      <c r="L20" s="69"/>
      <c r="M20" s="71"/>
      <c r="N20" s="71"/>
      <c r="O20" s="30"/>
    </row>
    <row r="21" ht="20.1" customHeight="1" spans="1:15">
      <c r="A21" s="31"/>
      <c r="B21" s="25"/>
      <c r="C21" s="26"/>
      <c r="D21" s="27"/>
      <c r="E21" s="28"/>
      <c r="F21" s="27"/>
      <c r="G21" s="29"/>
      <c r="H21" s="30"/>
      <c r="I21" s="30"/>
      <c r="J21" s="69"/>
      <c r="K21" s="71"/>
      <c r="L21" s="69"/>
      <c r="M21" s="71"/>
      <c r="N21" s="71"/>
      <c r="O21" s="30"/>
    </row>
    <row r="22" ht="20.1" customHeight="1" spans="1:15">
      <c r="A22" s="31"/>
      <c r="B22" s="25"/>
      <c r="C22" s="26"/>
      <c r="D22" s="27"/>
      <c r="E22" s="28"/>
      <c r="F22" s="27"/>
      <c r="G22" s="29"/>
      <c r="H22" s="30"/>
      <c r="I22" s="30"/>
      <c r="J22" s="69"/>
      <c r="K22" s="71"/>
      <c r="L22" s="69"/>
      <c r="M22" s="71"/>
      <c r="N22" s="71"/>
      <c r="O22" s="30"/>
    </row>
    <row r="23" ht="20.1" customHeight="1" spans="1:15">
      <c r="A23" s="31"/>
      <c r="B23" s="25"/>
      <c r="C23" s="26"/>
      <c r="D23" s="27"/>
      <c r="E23" s="28"/>
      <c r="F23" s="27"/>
      <c r="G23" s="29"/>
      <c r="H23" s="30"/>
      <c r="I23" s="30"/>
      <c r="J23" s="69"/>
      <c r="K23" s="71"/>
      <c r="L23" s="69"/>
      <c r="M23" s="71"/>
      <c r="N23" s="71"/>
      <c r="O23" s="30"/>
    </row>
    <row r="24" ht="20.1" customHeight="1" spans="1:15">
      <c r="A24" s="31"/>
      <c r="B24" s="25"/>
      <c r="C24" s="26"/>
      <c r="D24" s="27"/>
      <c r="E24" s="28"/>
      <c r="F24" s="27"/>
      <c r="G24" s="29"/>
      <c r="H24" s="30"/>
      <c r="I24" s="30"/>
      <c r="J24" s="69"/>
      <c r="K24" s="71"/>
      <c r="L24" s="69"/>
      <c r="M24" s="71"/>
      <c r="N24" s="71"/>
      <c r="O24" s="30"/>
    </row>
    <row r="25" ht="30" customHeight="1" spans="1:15">
      <c r="A25" s="6" t="s">
        <v>48</v>
      </c>
      <c r="B25" s="6"/>
      <c r="C25" s="45" t="s">
        <v>49</v>
      </c>
      <c r="D25" s="46">
        <f t="shared" ref="D25:J25" si="0">SUM(D7:D24)</f>
        <v>4000000</v>
      </c>
      <c r="E25" s="45" t="s">
        <v>49</v>
      </c>
      <c r="F25" s="46">
        <f t="shared" si="0"/>
        <v>4000000</v>
      </c>
      <c r="G25" s="45" t="s">
        <v>49</v>
      </c>
      <c r="H25" s="46">
        <f t="shared" si="0"/>
        <v>120000</v>
      </c>
      <c r="I25" s="46">
        <f t="shared" si="0"/>
        <v>0</v>
      </c>
      <c r="J25" s="46">
        <f t="shared" si="0"/>
        <v>1500</v>
      </c>
      <c r="K25" s="45" t="s">
        <v>49</v>
      </c>
      <c r="L25" s="46">
        <f>SUM(L7:L24)</f>
        <v>246841</v>
      </c>
      <c r="M25" s="45" t="s">
        <v>49</v>
      </c>
      <c r="N25" s="45" t="s">
        <v>49</v>
      </c>
      <c r="O25" s="46">
        <f>SUM(O7:O24)</f>
        <v>3631659</v>
      </c>
    </row>
    <row r="26" ht="30" customHeight="1" spans="1:15">
      <c r="A26" s="6" t="s">
        <v>50</v>
      </c>
      <c r="B26" s="6"/>
      <c r="C26" s="6" t="s">
        <v>51</v>
      </c>
      <c r="D26" s="6"/>
      <c r="E26" s="47">
        <f>L26</f>
        <v>3631659</v>
      </c>
      <c r="F26" s="47"/>
      <c r="G26" s="47"/>
      <c r="H26" s="47"/>
      <c r="I26" s="6" t="s">
        <v>52</v>
      </c>
      <c r="J26" s="6"/>
      <c r="K26" s="6" t="s">
        <v>53</v>
      </c>
      <c r="L26" s="47">
        <f>O7+O8+O9</f>
        <v>3631659</v>
      </c>
      <c r="M26" s="47"/>
      <c r="N26" s="47"/>
      <c r="O26" s="47"/>
    </row>
    <row r="27" ht="30" customHeight="1" spans="1:15">
      <c r="A27" s="6"/>
      <c r="B27" s="6"/>
      <c r="C27" s="6" t="s">
        <v>54</v>
      </c>
      <c r="D27" s="6"/>
      <c r="E27" s="48">
        <v>0</v>
      </c>
      <c r="F27" s="48"/>
      <c r="G27" s="48"/>
      <c r="H27" s="48"/>
      <c r="I27" s="6"/>
      <c r="J27" s="6"/>
      <c r="K27" s="6" t="s">
        <v>55</v>
      </c>
      <c r="L27" s="74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叁佰陆拾叁万壹仟陆佰伍拾玖元整</v>
      </c>
      <c r="M27" s="74"/>
      <c r="N27" s="74"/>
      <c r="O27" s="74"/>
    </row>
    <row r="28" ht="38.1" customHeight="1" spans="1:25">
      <c r="A28" s="6" t="s">
        <v>56</v>
      </c>
      <c r="B28" s="6"/>
      <c r="C28" s="49"/>
      <c r="D28" s="49"/>
      <c r="E28" s="49"/>
      <c r="F28" s="49"/>
      <c r="G28" s="49"/>
      <c r="H28" s="49"/>
      <c r="I28" s="6" t="s">
        <v>57</v>
      </c>
      <c r="J28" s="6"/>
      <c r="K28" s="6" t="s">
        <v>58</v>
      </c>
      <c r="L28" s="6"/>
      <c r="M28" s="6"/>
      <c r="N28" s="6"/>
      <c r="O28" s="6"/>
      <c r="T28" s="49" t="s">
        <v>59</v>
      </c>
      <c r="U28" s="49"/>
      <c r="V28" s="49"/>
      <c r="W28" s="49"/>
      <c r="X28" s="49"/>
      <c r="Y28" s="49"/>
    </row>
    <row r="29" ht="38.1" customHeight="1" spans="1:15">
      <c r="A29" s="6" t="s">
        <v>60</v>
      </c>
      <c r="B29" s="6"/>
      <c r="C29" s="50"/>
      <c r="D29" s="50"/>
      <c r="E29" s="50"/>
      <c r="F29" s="50"/>
      <c r="G29" s="50"/>
      <c r="H29" s="50"/>
      <c r="I29" s="6" t="s">
        <v>61</v>
      </c>
      <c r="J29" s="6"/>
      <c r="K29" s="50"/>
      <c r="L29" s="50"/>
      <c r="M29" s="50"/>
      <c r="N29" s="50"/>
      <c r="O29" s="50"/>
    </row>
    <row r="30" ht="38.1" customHeight="1" spans="1:15">
      <c r="A30" s="6" t="s">
        <v>62</v>
      </c>
      <c r="B30" s="6"/>
      <c r="C30" s="51"/>
      <c r="D30" s="51"/>
      <c r="E30" s="51"/>
      <c r="F30" s="51"/>
      <c r="G30" s="51"/>
      <c r="H30" s="51"/>
      <c r="I30" s="6" t="s">
        <v>63</v>
      </c>
      <c r="J30" s="6"/>
      <c r="K30" s="51"/>
      <c r="L30" s="51"/>
      <c r="M30" s="51"/>
      <c r="N30" s="51"/>
      <c r="O30" s="51"/>
    </row>
    <row r="31" ht="38.1" customHeight="1" spans="1:15">
      <c r="A31" s="6" t="s">
        <v>64</v>
      </c>
      <c r="B31" s="6"/>
      <c r="C31" s="51"/>
      <c r="D31" s="51"/>
      <c r="E31" s="51"/>
      <c r="F31" s="51"/>
      <c r="G31" s="51"/>
      <c r="H31" s="51"/>
      <c r="I31" s="6" t="s">
        <v>65</v>
      </c>
      <c r="J31" s="6"/>
      <c r="K31" s="51"/>
      <c r="L31" s="51"/>
      <c r="M31" s="51"/>
      <c r="N31" s="51"/>
      <c r="O31" s="51"/>
    </row>
    <row r="34" ht="13.5" spans="17:17">
      <c r="Q34"/>
    </row>
    <row r="37" ht="13.5" spans="2:2">
      <c r="B37"/>
    </row>
  </sheetData>
  <mergeCells count="45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T28:Y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U41"/>
  <sheetViews>
    <sheetView workbookViewId="0">
      <selection activeCell="D13" sqref="$A1:$XFD1048576"/>
    </sheetView>
  </sheetViews>
  <sheetFormatPr defaultColWidth="9" defaultRowHeight="11.25"/>
  <cols>
    <col min="1" max="1" width="3.25" style="1" customWidth="1"/>
    <col min="2" max="2" width="8.625" style="3" customWidth="1"/>
    <col min="3" max="3" width="3.625" style="1" customWidth="1"/>
    <col min="4" max="4" width="11.375" style="4" customWidth="1"/>
    <col min="5" max="5" width="6.625" style="3" customWidth="1"/>
    <col min="6" max="6" width="9.75" style="4" customWidth="1"/>
    <col min="7" max="7" width="4.375" style="1" customWidth="1"/>
    <col min="8" max="8" width="11" style="4" customWidth="1"/>
    <col min="9" max="9" width="9.375" style="1" customWidth="1"/>
    <col min="10" max="10" width="9.625" style="4" customWidth="1"/>
    <col min="11" max="11" width="2.875" style="1" customWidth="1"/>
    <col min="12" max="12" width="10.625" style="1" customWidth="1"/>
    <col min="13" max="14" width="5.625" style="1" customWidth="1"/>
    <col min="15" max="15" width="10.12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32" t="s">
        <v>1</v>
      </c>
    </row>
    <row r="2" ht="27.95" customHeight="1" spans="1:47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52" t="s">
        <v>4</v>
      </c>
      <c r="M2" s="53">
        <v>7969</v>
      </c>
      <c r="N2" s="54" t="s">
        <v>5</v>
      </c>
      <c r="O2" s="54" t="s">
        <v>6</v>
      </c>
      <c r="Q2" s="75" t="s">
        <v>6</v>
      </c>
      <c r="R2" s="76">
        <v>80</v>
      </c>
      <c r="S2" s="77">
        <v>7969</v>
      </c>
      <c r="T2" s="78" t="s">
        <v>3</v>
      </c>
      <c r="U2" s="79" t="s">
        <v>7</v>
      </c>
      <c r="V2" s="80">
        <v>13399772.66</v>
      </c>
      <c r="W2" s="81" t="s">
        <v>8</v>
      </c>
      <c r="X2" s="81" t="s">
        <v>9</v>
      </c>
      <c r="Y2" s="83" t="s">
        <v>10</v>
      </c>
      <c r="Z2" s="84" t="s">
        <v>11</v>
      </c>
      <c r="AA2" s="85" t="s">
        <v>12</v>
      </c>
      <c r="AB2" s="86"/>
      <c r="AC2" s="85"/>
      <c r="AD2" s="87" t="s">
        <v>13</v>
      </c>
      <c r="AE2" s="88" t="s">
        <v>14</v>
      </c>
      <c r="AF2" s="88" t="s">
        <v>15</v>
      </c>
      <c r="AG2" s="88" t="s">
        <v>16</v>
      </c>
      <c r="AH2" s="89">
        <v>3567.57</v>
      </c>
      <c r="AI2" s="89"/>
      <c r="AJ2" s="89"/>
      <c r="AK2" s="89"/>
      <c r="AL2" s="90">
        <v>59.4</v>
      </c>
      <c r="AM2" s="89">
        <v>107.03</v>
      </c>
      <c r="AN2" s="89">
        <v>71.35</v>
      </c>
      <c r="AO2" s="89">
        <v>178.38</v>
      </c>
      <c r="AP2" s="90"/>
      <c r="AQ2" s="89"/>
      <c r="AR2" s="89"/>
      <c r="AS2" s="88"/>
      <c r="AT2" s="88" t="s">
        <v>17</v>
      </c>
      <c r="AU2" s="91"/>
    </row>
    <row r="3" ht="27.95" customHeight="1" spans="1:15">
      <c r="A3" s="6" t="s">
        <v>18</v>
      </c>
      <c r="B3" s="6"/>
      <c r="C3" s="8">
        <v>13399772.66</v>
      </c>
      <c r="D3" s="8"/>
      <c r="E3" s="8" t="s">
        <v>19</v>
      </c>
      <c r="F3" s="9" t="s">
        <v>7</v>
      </c>
      <c r="G3" s="9"/>
      <c r="H3" s="10" t="s">
        <v>20</v>
      </c>
      <c r="I3" s="55" t="s">
        <v>66</v>
      </c>
      <c r="J3" s="56"/>
      <c r="K3" s="56"/>
      <c r="L3" s="56"/>
      <c r="M3" s="57" t="s">
        <v>21</v>
      </c>
      <c r="N3" s="6" t="s">
        <v>22</v>
      </c>
      <c r="O3" s="58" t="s">
        <v>23</v>
      </c>
    </row>
    <row r="4" ht="27.95" customHeight="1" spans="1:15">
      <c r="A4" s="6" t="s">
        <v>24</v>
      </c>
      <c r="B4" s="6"/>
      <c r="C4" s="92"/>
      <c r="D4" s="92"/>
      <c r="E4" s="8" t="s">
        <v>25</v>
      </c>
      <c r="F4" s="9"/>
      <c r="G4" s="9"/>
      <c r="H4" s="11"/>
      <c r="I4" s="59"/>
      <c r="J4" s="60"/>
      <c r="K4" s="60"/>
      <c r="L4" s="60"/>
      <c r="M4" s="57" t="s">
        <v>26</v>
      </c>
      <c r="N4" s="8" t="s">
        <v>27</v>
      </c>
      <c r="O4" s="61" t="s">
        <v>12</v>
      </c>
    </row>
    <row r="5" ht="27.95" customHeight="1" spans="1:15">
      <c r="A5" s="6" t="s">
        <v>28</v>
      </c>
      <c r="B5" s="6" t="s">
        <v>29</v>
      </c>
      <c r="C5" s="6"/>
      <c r="D5" s="6"/>
      <c r="E5" s="6" t="s">
        <v>30</v>
      </c>
      <c r="F5" s="6"/>
      <c r="G5" s="6" t="s">
        <v>31</v>
      </c>
      <c r="H5" s="6"/>
      <c r="I5" s="6" t="s">
        <v>32</v>
      </c>
      <c r="J5" s="6" t="s">
        <v>33</v>
      </c>
      <c r="K5" s="6"/>
      <c r="L5" s="6" t="s">
        <v>34</v>
      </c>
      <c r="M5" s="6"/>
      <c r="N5" s="8" t="s">
        <v>35</v>
      </c>
      <c r="O5" s="8"/>
    </row>
    <row r="6" ht="27.95" customHeight="1" spans="1:15">
      <c r="A6" s="6"/>
      <c r="B6" s="12" t="s">
        <v>36</v>
      </c>
      <c r="C6" s="6" t="s">
        <v>37</v>
      </c>
      <c r="D6" s="8" t="s">
        <v>38</v>
      </c>
      <c r="E6" s="12" t="s">
        <v>36</v>
      </c>
      <c r="F6" s="8" t="s">
        <v>38</v>
      </c>
      <c r="G6" s="6" t="s">
        <v>39</v>
      </c>
      <c r="H6" s="8" t="s">
        <v>38</v>
      </c>
      <c r="I6" s="54" t="s">
        <v>38</v>
      </c>
      <c r="J6" s="8" t="s">
        <v>38</v>
      </c>
      <c r="K6" s="6" t="s">
        <v>40</v>
      </c>
      <c r="L6" s="6" t="s">
        <v>38</v>
      </c>
      <c r="M6" s="6" t="s">
        <v>40</v>
      </c>
      <c r="N6" s="8" t="s">
        <v>41</v>
      </c>
      <c r="O6" s="8" t="s">
        <v>38</v>
      </c>
    </row>
    <row r="7" s="2" customFormat="1" ht="50.25" customHeight="1" spans="1:17">
      <c r="A7" s="13">
        <v>1</v>
      </c>
      <c r="B7" s="14">
        <v>43143</v>
      </c>
      <c r="C7" s="15" t="s">
        <v>42</v>
      </c>
      <c r="D7" s="16">
        <v>4000000</v>
      </c>
      <c r="E7" s="17">
        <v>43142</v>
      </c>
      <c r="F7" s="16">
        <v>4000000</v>
      </c>
      <c r="G7" s="18">
        <v>0.03</v>
      </c>
      <c r="H7" s="19">
        <f>ROUNDUP(D7*G7,2)</f>
        <v>120000</v>
      </c>
      <c r="I7" s="19">
        <v>0</v>
      </c>
      <c r="J7" s="62">
        <v>1500</v>
      </c>
      <c r="K7" s="63"/>
      <c r="L7" s="64">
        <f>D7-H7-I7-J7-O8-O9-O7</f>
        <v>246841</v>
      </c>
      <c r="M7" s="65" t="s">
        <v>67</v>
      </c>
      <c r="N7" s="66" t="s">
        <v>68</v>
      </c>
      <c r="O7" s="19">
        <v>2700000</v>
      </c>
      <c r="Q7" s="82"/>
    </row>
    <row r="8" s="2" customFormat="1" ht="23.25" customHeight="1" spans="1:15">
      <c r="A8" s="20"/>
      <c r="B8" s="21"/>
      <c r="C8" s="15"/>
      <c r="D8" s="22"/>
      <c r="E8" s="17"/>
      <c r="F8" s="16"/>
      <c r="G8" s="23"/>
      <c r="H8" s="19"/>
      <c r="I8" s="19"/>
      <c r="J8" s="62"/>
      <c r="K8" s="67" t="s">
        <v>45</v>
      </c>
      <c r="L8" s="68"/>
      <c r="M8" s="65"/>
      <c r="N8" s="63" t="s">
        <v>46</v>
      </c>
      <c r="O8" s="19">
        <v>900000</v>
      </c>
    </row>
    <row r="9" ht="24" customHeight="1" spans="1:15">
      <c r="A9" s="24"/>
      <c r="B9" s="25"/>
      <c r="C9" s="26"/>
      <c r="D9" s="27"/>
      <c r="E9" s="28"/>
      <c r="F9" s="27"/>
      <c r="G9" s="29"/>
      <c r="H9" s="30"/>
      <c r="I9" s="30"/>
      <c r="J9" s="69"/>
      <c r="K9" s="70"/>
      <c r="L9" s="69"/>
      <c r="M9" s="65"/>
      <c r="N9" s="63" t="s">
        <v>47</v>
      </c>
      <c r="O9" s="19">
        <v>31659</v>
      </c>
    </row>
    <row r="10" ht="20.1" customHeight="1" spans="1:15">
      <c r="A10" s="31"/>
      <c r="B10" s="32" t="s">
        <v>1</v>
      </c>
      <c r="C10" s="26"/>
      <c r="D10" s="27"/>
      <c r="E10" s="28"/>
      <c r="F10" s="27"/>
      <c r="G10" s="29"/>
      <c r="H10" s="30"/>
      <c r="I10" s="30"/>
      <c r="J10" s="69"/>
      <c r="K10" s="70"/>
      <c r="L10" s="69"/>
      <c r="M10" s="65"/>
      <c r="N10" s="71"/>
      <c r="O10" s="42"/>
    </row>
    <row r="11" ht="34.5" customHeight="1" spans="1:17">
      <c r="A11" s="36">
        <v>2</v>
      </c>
      <c r="B11" s="37">
        <v>43231</v>
      </c>
      <c r="C11" s="38" t="s">
        <v>42</v>
      </c>
      <c r="D11" s="93">
        <v>1350000</v>
      </c>
      <c r="E11" s="40">
        <v>43217</v>
      </c>
      <c r="F11" s="93">
        <v>1350000</v>
      </c>
      <c r="G11" s="94">
        <v>0.03</v>
      </c>
      <c r="H11" s="42">
        <f>ROUNDUP(D11*G11,2)</f>
        <v>40500</v>
      </c>
      <c r="I11" s="42">
        <v>0</v>
      </c>
      <c r="J11" s="68">
        <v>500</v>
      </c>
      <c r="K11" s="70"/>
      <c r="L11" s="64">
        <v>-246841</v>
      </c>
      <c r="M11" s="65" t="s">
        <v>69</v>
      </c>
      <c r="N11" s="70" t="s">
        <v>70</v>
      </c>
      <c r="O11" s="93">
        <f>D11-H11-I11-J11-L11</f>
        <v>1555841</v>
      </c>
      <c r="Q11"/>
    </row>
    <row r="12" ht="20.1" customHeight="1" spans="1:15">
      <c r="A12" s="36"/>
      <c r="B12" s="43"/>
      <c r="C12" s="38"/>
      <c r="D12" s="39"/>
      <c r="E12" s="40"/>
      <c r="F12" s="93"/>
      <c r="G12" s="44"/>
      <c r="H12" s="42"/>
      <c r="I12" s="42"/>
      <c r="J12" s="68"/>
      <c r="K12" s="95" t="s">
        <v>71</v>
      </c>
      <c r="L12" s="68"/>
      <c r="M12" s="65"/>
      <c r="N12" s="70"/>
      <c r="O12" s="42"/>
    </row>
    <row r="13" ht="20.1" customHeight="1" spans="1:15">
      <c r="A13" s="31"/>
      <c r="B13" s="25"/>
      <c r="C13" s="26"/>
      <c r="D13" s="27"/>
      <c r="E13" s="28"/>
      <c r="F13" s="27"/>
      <c r="G13" s="29"/>
      <c r="H13" s="30"/>
      <c r="I13" s="30"/>
      <c r="J13" s="69"/>
      <c r="K13" s="71"/>
      <c r="L13" s="69"/>
      <c r="M13" s="71"/>
      <c r="N13" s="71"/>
      <c r="O13" s="30"/>
    </row>
    <row r="14" ht="20.1" customHeight="1" spans="1:15">
      <c r="A14" s="31"/>
      <c r="B14" s="25"/>
      <c r="C14" s="26"/>
      <c r="D14" s="27"/>
      <c r="E14" s="28"/>
      <c r="F14" s="27"/>
      <c r="G14" s="29"/>
      <c r="H14" s="30"/>
      <c r="I14" s="30"/>
      <c r="J14" s="69"/>
      <c r="K14" s="71"/>
      <c r="L14" s="69"/>
      <c r="M14" s="71"/>
      <c r="N14" s="71"/>
      <c r="O14" s="30"/>
    </row>
    <row r="15" ht="20.1" customHeight="1" spans="1:15">
      <c r="A15" s="31"/>
      <c r="B15" s="25"/>
      <c r="C15" s="26"/>
      <c r="D15" s="27"/>
      <c r="E15" s="28"/>
      <c r="F15" s="27"/>
      <c r="G15" s="29"/>
      <c r="H15" s="30"/>
      <c r="I15" s="30"/>
      <c r="J15" s="69"/>
      <c r="K15" s="71"/>
      <c r="L15" s="69"/>
      <c r="M15" s="71"/>
      <c r="N15" s="71"/>
      <c r="O15" s="30"/>
    </row>
    <row r="16" ht="20.1" customHeight="1" spans="1:15">
      <c r="A16" s="31"/>
      <c r="B16" s="25"/>
      <c r="C16" s="26"/>
      <c r="D16" s="27"/>
      <c r="E16" s="28"/>
      <c r="F16" s="27"/>
      <c r="G16" s="29"/>
      <c r="H16" s="30"/>
      <c r="I16" s="30"/>
      <c r="J16" s="69"/>
      <c r="K16" s="71"/>
      <c r="L16" s="69"/>
      <c r="M16" s="71"/>
      <c r="N16" s="71"/>
      <c r="O16" s="30"/>
    </row>
    <row r="17" ht="20.1" customHeight="1" spans="1:15">
      <c r="A17" s="31"/>
      <c r="B17" s="25"/>
      <c r="C17" s="26"/>
      <c r="D17" s="27"/>
      <c r="E17" s="28"/>
      <c r="F17" s="27"/>
      <c r="G17" s="29"/>
      <c r="H17" s="30"/>
      <c r="I17" s="30"/>
      <c r="J17" s="69"/>
      <c r="K17" s="71"/>
      <c r="L17" s="69"/>
      <c r="M17" s="71"/>
      <c r="N17" s="71"/>
      <c r="O17" s="30"/>
    </row>
    <row r="18" ht="20.1" customHeight="1" spans="1:15">
      <c r="A18" s="31"/>
      <c r="B18" s="25"/>
      <c r="C18" s="26"/>
      <c r="D18" s="27"/>
      <c r="E18" s="28"/>
      <c r="F18" s="27"/>
      <c r="G18" s="29"/>
      <c r="H18" s="30"/>
      <c r="I18" s="30"/>
      <c r="J18" s="69"/>
      <c r="K18" s="71"/>
      <c r="L18" s="69"/>
      <c r="M18" s="71"/>
      <c r="N18" s="71"/>
      <c r="O18" s="30"/>
    </row>
    <row r="19" ht="20.1" customHeight="1" spans="1:15">
      <c r="A19" s="31"/>
      <c r="B19" s="25"/>
      <c r="C19" s="26"/>
      <c r="D19" s="27"/>
      <c r="E19" s="28"/>
      <c r="F19" s="27"/>
      <c r="G19" s="29"/>
      <c r="H19" s="30"/>
      <c r="I19" s="30"/>
      <c r="J19" s="69"/>
      <c r="K19" s="71"/>
      <c r="L19" s="69"/>
      <c r="M19" s="71"/>
      <c r="N19" s="71"/>
      <c r="O19" s="30"/>
    </row>
    <row r="20" ht="20.1" customHeight="1" spans="1:15">
      <c r="A20" s="31"/>
      <c r="B20" s="25"/>
      <c r="C20" s="26"/>
      <c r="D20" s="27"/>
      <c r="E20" s="28"/>
      <c r="F20" s="27"/>
      <c r="G20" s="29"/>
      <c r="H20" s="30"/>
      <c r="I20" s="30"/>
      <c r="J20" s="69"/>
      <c r="K20" s="71"/>
      <c r="L20" s="69"/>
      <c r="M20" s="71"/>
      <c r="N20" s="71"/>
      <c r="O20" s="30"/>
    </row>
    <row r="21" ht="20.1" customHeight="1" spans="1:15">
      <c r="A21" s="31"/>
      <c r="B21" s="25"/>
      <c r="C21" s="26"/>
      <c r="D21" s="27"/>
      <c r="E21" s="28"/>
      <c r="F21" s="27"/>
      <c r="G21" s="29"/>
      <c r="H21" s="30"/>
      <c r="I21" s="30"/>
      <c r="J21" s="69"/>
      <c r="K21" s="71"/>
      <c r="L21" s="69"/>
      <c r="M21" s="71"/>
      <c r="N21" s="71"/>
      <c r="O21" s="30"/>
    </row>
    <row r="22" ht="20.1" customHeight="1" spans="1:15">
      <c r="A22" s="31"/>
      <c r="B22" s="25"/>
      <c r="C22" s="26"/>
      <c r="D22" s="27"/>
      <c r="E22" s="28"/>
      <c r="F22" s="27"/>
      <c r="G22" s="29"/>
      <c r="H22" s="30"/>
      <c r="I22" s="30"/>
      <c r="J22" s="69"/>
      <c r="K22" s="71"/>
      <c r="L22" s="69"/>
      <c r="M22" s="71"/>
      <c r="N22" s="71"/>
      <c r="O22" s="30"/>
    </row>
    <row r="23" ht="20.1" customHeight="1" spans="1:15">
      <c r="A23" s="31"/>
      <c r="B23" s="25"/>
      <c r="C23" s="26"/>
      <c r="D23" s="27"/>
      <c r="E23" s="28"/>
      <c r="F23" s="27"/>
      <c r="G23" s="29"/>
      <c r="H23" s="30"/>
      <c r="I23" s="30"/>
      <c r="J23" s="69"/>
      <c r="K23" s="71"/>
      <c r="L23" s="69"/>
      <c r="M23" s="71"/>
      <c r="N23" s="71"/>
      <c r="O23" s="30"/>
    </row>
    <row r="24" ht="20.1" customHeight="1" spans="1:15">
      <c r="A24" s="31"/>
      <c r="B24" s="25"/>
      <c r="C24" s="26"/>
      <c r="D24" s="27"/>
      <c r="E24" s="28"/>
      <c r="F24" s="27"/>
      <c r="G24" s="29"/>
      <c r="H24" s="30"/>
      <c r="I24" s="30"/>
      <c r="J24" s="69"/>
      <c r="K24" s="71"/>
      <c r="L24" s="69"/>
      <c r="M24" s="71"/>
      <c r="N24" s="71"/>
      <c r="O24" s="30"/>
    </row>
    <row r="25" ht="30" customHeight="1" spans="1:15">
      <c r="A25" s="6" t="s">
        <v>48</v>
      </c>
      <c r="B25" s="6"/>
      <c r="C25" s="45" t="s">
        <v>49</v>
      </c>
      <c r="D25" s="46">
        <f t="shared" ref="D25:J25" si="0">SUM(D7:D24)</f>
        <v>5350000</v>
      </c>
      <c r="E25" s="45" t="s">
        <v>49</v>
      </c>
      <c r="F25" s="46">
        <f t="shared" si="0"/>
        <v>5350000</v>
      </c>
      <c r="G25" s="45" t="s">
        <v>49</v>
      </c>
      <c r="H25" s="46">
        <f t="shared" si="0"/>
        <v>160500</v>
      </c>
      <c r="I25" s="46">
        <f t="shared" si="0"/>
        <v>0</v>
      </c>
      <c r="J25" s="46">
        <f t="shared" si="0"/>
        <v>2000</v>
      </c>
      <c r="K25" s="45" t="s">
        <v>49</v>
      </c>
      <c r="L25" s="46">
        <f>SUM(L7:L24)</f>
        <v>0</v>
      </c>
      <c r="M25" s="45" t="s">
        <v>49</v>
      </c>
      <c r="N25" s="45" t="s">
        <v>49</v>
      </c>
      <c r="O25" s="46">
        <f>SUM(O7:O24)</f>
        <v>5187500</v>
      </c>
    </row>
    <row r="26" ht="30" customHeight="1" spans="1:15">
      <c r="A26" s="6" t="s">
        <v>50</v>
      </c>
      <c r="B26" s="6"/>
      <c r="C26" s="6" t="s">
        <v>51</v>
      </c>
      <c r="D26" s="6"/>
      <c r="E26" s="47">
        <f>E27+L26</f>
        <v>1555841</v>
      </c>
      <c r="F26" s="47"/>
      <c r="G26" s="47"/>
      <c r="H26" s="47"/>
      <c r="I26" s="6" t="s">
        <v>52</v>
      </c>
      <c r="J26" s="6"/>
      <c r="K26" s="6" t="s">
        <v>53</v>
      </c>
      <c r="L26" s="47">
        <v>0</v>
      </c>
      <c r="M26" s="47"/>
      <c r="N26" s="47"/>
      <c r="O26" s="47"/>
    </row>
    <row r="27" ht="30" customHeight="1" spans="1:15">
      <c r="A27" s="6"/>
      <c r="B27" s="6"/>
      <c r="C27" s="6" t="s">
        <v>54</v>
      </c>
      <c r="D27" s="6"/>
      <c r="E27" s="48">
        <f>O11</f>
        <v>1555841</v>
      </c>
      <c r="F27" s="48"/>
      <c r="G27" s="48"/>
      <c r="H27" s="48"/>
      <c r="I27" s="6"/>
      <c r="J27" s="6"/>
      <c r="K27" s="6" t="s">
        <v>55</v>
      </c>
      <c r="L27" s="74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74"/>
      <c r="N27" s="74"/>
      <c r="O27" s="74"/>
    </row>
    <row r="28" ht="38.1" customHeight="1" spans="1:25">
      <c r="A28" s="6" t="s">
        <v>56</v>
      </c>
      <c r="B28" s="6"/>
      <c r="C28" s="49"/>
      <c r="D28" s="49"/>
      <c r="E28" s="49"/>
      <c r="F28" s="49"/>
      <c r="G28" s="49"/>
      <c r="H28" s="49"/>
      <c r="I28" s="6" t="s">
        <v>57</v>
      </c>
      <c r="J28" s="6"/>
      <c r="K28" s="6" t="s">
        <v>58</v>
      </c>
      <c r="L28" s="6"/>
      <c r="M28" s="6"/>
      <c r="N28" s="6"/>
      <c r="O28" s="6"/>
      <c r="T28" s="49" t="s">
        <v>59</v>
      </c>
      <c r="U28" s="49"/>
      <c r="V28" s="49"/>
      <c r="W28" s="49"/>
      <c r="X28" s="49"/>
      <c r="Y28" s="49"/>
    </row>
    <row r="29" ht="38.1" customHeight="1" spans="1:15">
      <c r="A29" s="6" t="s">
        <v>60</v>
      </c>
      <c r="B29" s="6"/>
      <c r="C29" s="50"/>
      <c r="D29" s="50"/>
      <c r="E29" s="50"/>
      <c r="F29" s="50"/>
      <c r="G29" s="50"/>
      <c r="H29" s="50"/>
      <c r="I29" s="6" t="s">
        <v>61</v>
      </c>
      <c r="J29" s="6"/>
      <c r="K29" s="50"/>
      <c r="L29" s="50"/>
      <c r="M29" s="50"/>
      <c r="N29" s="50"/>
      <c r="O29" s="50"/>
    </row>
    <row r="30" ht="38.1" customHeight="1" spans="1:15">
      <c r="A30" s="6" t="s">
        <v>62</v>
      </c>
      <c r="B30" s="6"/>
      <c r="C30" s="51"/>
      <c r="D30" s="51"/>
      <c r="E30" s="51"/>
      <c r="F30" s="51"/>
      <c r="G30" s="51"/>
      <c r="H30" s="51"/>
      <c r="I30" s="6" t="s">
        <v>63</v>
      </c>
      <c r="J30" s="6"/>
      <c r="K30" s="51"/>
      <c r="L30" s="51"/>
      <c r="M30" s="51"/>
      <c r="N30" s="51"/>
      <c r="O30" s="51"/>
    </row>
    <row r="31" ht="38.1" customHeight="1" spans="1:15">
      <c r="A31" s="6" t="s">
        <v>64</v>
      </c>
      <c r="B31" s="6"/>
      <c r="C31" s="51"/>
      <c r="D31" s="51"/>
      <c r="E31" s="51"/>
      <c r="F31" s="51"/>
      <c r="G31" s="51"/>
      <c r="H31" s="51"/>
      <c r="I31" s="6" t="s">
        <v>65</v>
      </c>
      <c r="J31" s="6"/>
      <c r="K31" s="51"/>
      <c r="L31" s="51"/>
      <c r="M31" s="51"/>
      <c r="N31" s="51"/>
      <c r="O31" s="51"/>
    </row>
    <row r="34" ht="13.5" spans="17:17">
      <c r="Q34"/>
    </row>
    <row r="37" ht="13.5" spans="2:2">
      <c r="B37"/>
    </row>
    <row r="41" ht="13.5" spans="2:2">
      <c r="B41"/>
    </row>
  </sheetData>
  <mergeCells count="46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T28:Y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A7:A9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41"/>
  <sheetViews>
    <sheetView tabSelected="1" topLeftCell="A4" workbookViewId="0">
      <selection activeCell="D25" sqref="D25"/>
    </sheetView>
  </sheetViews>
  <sheetFormatPr defaultColWidth="9" defaultRowHeight="11.25"/>
  <cols>
    <col min="1" max="1" width="3.25" style="1" customWidth="1"/>
    <col min="2" max="2" width="8.625" style="3" customWidth="1"/>
    <col min="3" max="3" width="3.625" style="1" customWidth="1"/>
    <col min="4" max="4" width="11.375" style="4" customWidth="1"/>
    <col min="5" max="5" width="6.625" style="3" customWidth="1"/>
    <col min="6" max="6" width="9.75" style="4" customWidth="1"/>
    <col min="7" max="7" width="4.375" style="1" customWidth="1"/>
    <col min="8" max="8" width="11" style="4" customWidth="1"/>
    <col min="9" max="9" width="9.375" style="1" customWidth="1"/>
    <col min="10" max="10" width="9.625" style="4" customWidth="1"/>
    <col min="11" max="11" width="9.125" style="1" customWidth="1"/>
    <col min="12" max="12" width="10.625" style="1" customWidth="1"/>
    <col min="13" max="14" width="5.625" style="1" customWidth="1"/>
    <col min="15" max="15" width="10.12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s="1" customFormat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32"/>
    </row>
    <row r="2" s="1" customFormat="1" ht="27.95" customHeight="1" spans="1:47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52" t="s">
        <v>4</v>
      </c>
      <c r="M2" s="53">
        <v>7969</v>
      </c>
      <c r="N2" s="54" t="s">
        <v>5</v>
      </c>
      <c r="O2" s="54" t="s">
        <v>6</v>
      </c>
      <c r="Q2" s="75"/>
      <c r="R2" s="76"/>
      <c r="S2" s="77"/>
      <c r="T2" s="78"/>
      <c r="U2" s="79"/>
      <c r="V2" s="80"/>
      <c r="W2" s="81"/>
      <c r="X2" s="81"/>
      <c r="Y2" s="83"/>
      <c r="Z2" s="84"/>
      <c r="AA2" s="85"/>
      <c r="AB2" s="86"/>
      <c r="AC2" s="85"/>
      <c r="AD2" s="87"/>
      <c r="AE2" s="88"/>
      <c r="AF2" s="88"/>
      <c r="AG2" s="88"/>
      <c r="AH2" s="89"/>
      <c r="AI2" s="89"/>
      <c r="AJ2" s="89"/>
      <c r="AK2" s="89"/>
      <c r="AL2" s="90"/>
      <c r="AM2" s="89"/>
      <c r="AN2" s="89"/>
      <c r="AO2" s="89"/>
      <c r="AP2" s="90"/>
      <c r="AQ2" s="89"/>
      <c r="AR2" s="89"/>
      <c r="AS2" s="88"/>
      <c r="AT2" s="88"/>
      <c r="AU2" s="91"/>
    </row>
    <row r="3" s="1" customFormat="1" ht="27.95" customHeight="1" spans="1:15">
      <c r="A3" s="6" t="s">
        <v>18</v>
      </c>
      <c r="B3" s="6"/>
      <c r="C3" s="8">
        <v>13399772.66</v>
      </c>
      <c r="D3" s="8"/>
      <c r="E3" s="8" t="s">
        <v>19</v>
      </c>
      <c r="F3" s="9" t="s">
        <v>7</v>
      </c>
      <c r="G3" s="9"/>
      <c r="H3" s="10" t="s">
        <v>20</v>
      </c>
      <c r="I3" s="55" t="s">
        <v>72</v>
      </c>
      <c r="J3" s="56"/>
      <c r="K3" s="56"/>
      <c r="L3" s="56"/>
      <c r="M3" s="57" t="s">
        <v>21</v>
      </c>
      <c r="N3" s="6" t="s">
        <v>22</v>
      </c>
      <c r="O3" s="58" t="s">
        <v>23</v>
      </c>
    </row>
    <row r="4" s="1" customFormat="1" ht="27.95" customHeight="1" spans="1:15">
      <c r="A4" s="6" t="s">
        <v>24</v>
      </c>
      <c r="B4" s="6"/>
      <c r="C4" s="8">
        <v>8951703.21</v>
      </c>
      <c r="D4" s="8"/>
      <c r="E4" s="8" t="s">
        <v>25</v>
      </c>
      <c r="F4" s="9"/>
      <c r="G4" s="9"/>
      <c r="H4" s="11"/>
      <c r="I4" s="59"/>
      <c r="J4" s="60"/>
      <c r="K4" s="60"/>
      <c r="L4" s="60"/>
      <c r="M4" s="57" t="s">
        <v>26</v>
      </c>
      <c r="N4" s="8" t="s">
        <v>27</v>
      </c>
      <c r="O4" s="61" t="s">
        <v>12</v>
      </c>
    </row>
    <row r="5" s="1" customFormat="1" ht="27.95" customHeight="1" spans="1:15">
      <c r="A5" s="6" t="s">
        <v>28</v>
      </c>
      <c r="B5" s="6" t="s">
        <v>29</v>
      </c>
      <c r="C5" s="6"/>
      <c r="D5" s="6"/>
      <c r="E5" s="6" t="s">
        <v>30</v>
      </c>
      <c r="F5" s="6"/>
      <c r="G5" s="6" t="s">
        <v>31</v>
      </c>
      <c r="H5" s="6"/>
      <c r="I5" s="6" t="s">
        <v>32</v>
      </c>
      <c r="J5" s="6" t="s">
        <v>33</v>
      </c>
      <c r="K5" s="6"/>
      <c r="L5" s="6" t="s">
        <v>34</v>
      </c>
      <c r="M5" s="6"/>
      <c r="N5" s="8" t="s">
        <v>35</v>
      </c>
      <c r="O5" s="8"/>
    </row>
    <row r="6" s="1" customFormat="1" ht="27.95" customHeight="1" spans="1:15">
      <c r="A6" s="6"/>
      <c r="B6" s="12" t="s">
        <v>36</v>
      </c>
      <c r="C6" s="6" t="s">
        <v>37</v>
      </c>
      <c r="D6" s="8" t="s">
        <v>38</v>
      </c>
      <c r="E6" s="12" t="s">
        <v>36</v>
      </c>
      <c r="F6" s="8" t="s">
        <v>38</v>
      </c>
      <c r="G6" s="6" t="s">
        <v>39</v>
      </c>
      <c r="H6" s="8" t="s">
        <v>38</v>
      </c>
      <c r="I6" s="54" t="s">
        <v>38</v>
      </c>
      <c r="J6" s="8" t="s">
        <v>38</v>
      </c>
      <c r="K6" s="6" t="s">
        <v>40</v>
      </c>
      <c r="L6" s="6" t="s">
        <v>38</v>
      </c>
      <c r="M6" s="6" t="s">
        <v>40</v>
      </c>
      <c r="N6" s="8" t="s">
        <v>41</v>
      </c>
      <c r="O6" s="8" t="s">
        <v>38</v>
      </c>
    </row>
    <row r="7" s="2" customFormat="1" ht="50.25" customHeight="1" spans="1:17">
      <c r="A7" s="13">
        <v>1</v>
      </c>
      <c r="B7" s="14">
        <v>43143</v>
      </c>
      <c r="C7" s="15" t="s">
        <v>42</v>
      </c>
      <c r="D7" s="16">
        <v>4000000</v>
      </c>
      <c r="E7" s="17">
        <v>43142</v>
      </c>
      <c r="F7" s="16">
        <v>4000000</v>
      </c>
      <c r="G7" s="18">
        <v>0.03</v>
      </c>
      <c r="H7" s="19">
        <f>ROUNDUP(D7*G7,2)</f>
        <v>120000</v>
      </c>
      <c r="I7" s="19">
        <v>0</v>
      </c>
      <c r="J7" s="62">
        <v>1500</v>
      </c>
      <c r="K7" s="63"/>
      <c r="L7" s="64">
        <f>D7-H7-I7-J7-O8-O9-O7</f>
        <v>246841</v>
      </c>
      <c r="M7" s="65" t="s">
        <v>67</v>
      </c>
      <c r="N7" s="66" t="s">
        <v>68</v>
      </c>
      <c r="O7" s="19">
        <v>2700000</v>
      </c>
      <c r="Q7" s="82"/>
    </row>
    <row r="8" s="2" customFormat="1" ht="23.25" customHeight="1" spans="1:15">
      <c r="A8" s="20"/>
      <c r="B8" s="21"/>
      <c r="C8" s="15"/>
      <c r="D8" s="22"/>
      <c r="E8" s="17"/>
      <c r="F8" s="16"/>
      <c r="G8" s="23"/>
      <c r="H8" s="19"/>
      <c r="I8" s="19"/>
      <c r="J8" s="62"/>
      <c r="K8" s="67" t="s">
        <v>45</v>
      </c>
      <c r="L8" s="68"/>
      <c r="M8" s="65"/>
      <c r="N8" s="63" t="s">
        <v>46</v>
      </c>
      <c r="O8" s="19">
        <v>900000</v>
      </c>
    </row>
    <row r="9" s="1" customFormat="1" ht="24" customHeight="1" spans="1:15">
      <c r="A9" s="24"/>
      <c r="B9" s="25"/>
      <c r="C9" s="26"/>
      <c r="D9" s="27"/>
      <c r="E9" s="28"/>
      <c r="F9" s="27"/>
      <c r="G9" s="29"/>
      <c r="H9" s="30"/>
      <c r="I9" s="30"/>
      <c r="J9" s="69"/>
      <c r="K9" s="70"/>
      <c r="L9" s="69"/>
      <c r="M9" s="65"/>
      <c r="N9" s="63" t="s">
        <v>47</v>
      </c>
      <c r="O9" s="19">
        <v>31659</v>
      </c>
    </row>
    <row r="10" s="1" customFormat="1" ht="20.1" customHeight="1" spans="1:15">
      <c r="A10" s="31"/>
      <c r="B10" s="32"/>
      <c r="C10" s="26"/>
      <c r="D10" s="27"/>
      <c r="E10" s="28"/>
      <c r="F10" s="27"/>
      <c r="G10" s="29"/>
      <c r="H10" s="30"/>
      <c r="I10" s="30"/>
      <c r="J10" s="69"/>
      <c r="K10" s="70"/>
      <c r="L10" s="69"/>
      <c r="M10" s="65"/>
      <c r="N10" s="71"/>
      <c r="O10" s="42"/>
    </row>
    <row r="11" s="1" customFormat="1" ht="34.5" customHeight="1" spans="1:17">
      <c r="A11" s="31">
        <v>2</v>
      </c>
      <c r="B11" s="33">
        <v>43231</v>
      </c>
      <c r="C11" s="26" t="s">
        <v>42</v>
      </c>
      <c r="D11" s="34">
        <v>1350000</v>
      </c>
      <c r="E11" s="28">
        <v>43217</v>
      </c>
      <c r="F11" s="34">
        <v>1350000</v>
      </c>
      <c r="G11" s="35">
        <v>0.03</v>
      </c>
      <c r="H11" s="30">
        <f>ROUNDUP(D11*G11,2)</f>
        <v>40500</v>
      </c>
      <c r="I11" s="30">
        <v>0</v>
      </c>
      <c r="J11" s="69">
        <v>500</v>
      </c>
      <c r="K11" s="71"/>
      <c r="L11" s="72">
        <v>-246841</v>
      </c>
      <c r="M11" s="8" t="s">
        <v>69</v>
      </c>
      <c r="N11" s="71" t="s">
        <v>70</v>
      </c>
      <c r="O11" s="34">
        <f>D11-H11-I11-J11-L11</f>
        <v>1555841</v>
      </c>
      <c r="Q11"/>
    </row>
    <row r="12" s="1" customFormat="1" ht="20.1" customHeight="1" spans="1:15">
      <c r="A12" s="31"/>
      <c r="B12" s="25"/>
      <c r="C12" s="26"/>
      <c r="D12" s="27"/>
      <c r="E12" s="28"/>
      <c r="F12" s="34"/>
      <c r="G12" s="29"/>
      <c r="H12" s="30"/>
      <c r="I12" s="30"/>
      <c r="J12" s="69"/>
      <c r="K12" s="73" t="s">
        <v>71</v>
      </c>
      <c r="L12" s="69"/>
      <c r="M12" s="8"/>
      <c r="N12" s="71"/>
      <c r="O12" s="30"/>
    </row>
    <row r="13" s="1" customFormat="1" ht="20.1" customHeight="1" spans="1:15">
      <c r="A13" s="36">
        <v>3</v>
      </c>
      <c r="B13" s="37">
        <v>44404</v>
      </c>
      <c r="C13" s="38" t="s">
        <v>42</v>
      </c>
      <c r="D13" s="39">
        <v>916192.25</v>
      </c>
      <c r="E13" s="40"/>
      <c r="F13" s="39"/>
      <c r="G13" s="41">
        <v>0.03</v>
      </c>
      <c r="H13" s="42">
        <v>108051.1</v>
      </c>
      <c r="I13" s="42">
        <v>309.47</v>
      </c>
      <c r="J13" s="68">
        <v>500</v>
      </c>
      <c r="K13" s="70" t="s">
        <v>73</v>
      </c>
      <c r="L13" s="68"/>
      <c r="M13" s="70"/>
      <c r="N13" s="70" t="s">
        <v>74</v>
      </c>
      <c r="O13" s="42">
        <v>294000</v>
      </c>
    </row>
    <row r="14" s="1" customFormat="1" ht="20.1" customHeight="1" spans="1:15">
      <c r="A14" s="36"/>
      <c r="B14" s="43"/>
      <c r="C14" s="38"/>
      <c r="D14" s="39"/>
      <c r="E14" s="40"/>
      <c r="F14" s="39"/>
      <c r="G14" s="44"/>
      <c r="H14" s="42"/>
      <c r="I14" s="42"/>
      <c r="J14" s="68">
        <v>300</v>
      </c>
      <c r="K14" s="70" t="s">
        <v>75</v>
      </c>
      <c r="L14" s="68"/>
      <c r="M14" s="70"/>
      <c r="N14" s="70" t="s">
        <v>76</v>
      </c>
      <c r="O14" s="42">
        <v>310000</v>
      </c>
    </row>
    <row r="15" s="1" customFormat="1" ht="20.1" customHeight="1" spans="1:15">
      <c r="A15" s="31"/>
      <c r="B15" s="25"/>
      <c r="C15" s="26"/>
      <c r="D15" s="27"/>
      <c r="E15" s="28"/>
      <c r="F15" s="27"/>
      <c r="G15" s="29"/>
      <c r="H15" s="30"/>
      <c r="I15" s="30"/>
      <c r="J15" s="69"/>
      <c r="K15" s="71"/>
      <c r="L15" s="69"/>
      <c r="M15" s="71"/>
      <c r="N15" s="70" t="s">
        <v>77</v>
      </c>
      <c r="O15" s="42">
        <v>203031.68</v>
      </c>
    </row>
    <row r="16" s="1" customFormat="1" ht="20.1" customHeight="1" spans="1:15">
      <c r="A16" s="31"/>
      <c r="B16" s="25"/>
      <c r="C16" s="26"/>
      <c r="D16" s="27"/>
      <c r="E16" s="28"/>
      <c r="F16" s="27"/>
      <c r="G16" s="29"/>
      <c r="H16" s="30"/>
      <c r="I16" s="30"/>
      <c r="J16" s="69"/>
      <c r="K16" s="71"/>
      <c r="L16" s="69"/>
      <c r="M16" s="71"/>
      <c r="N16" s="71"/>
      <c r="O16" s="30"/>
    </row>
    <row r="17" s="1" customFormat="1" ht="20.1" customHeight="1" spans="1:15">
      <c r="A17" s="31"/>
      <c r="B17" s="25"/>
      <c r="C17" s="26"/>
      <c r="D17" s="27"/>
      <c r="E17" s="28"/>
      <c r="F17" s="27"/>
      <c r="G17" s="29"/>
      <c r="H17" s="30"/>
      <c r="I17" s="30"/>
      <c r="J17" s="69"/>
      <c r="K17" s="71"/>
      <c r="L17" s="69"/>
      <c r="M17" s="71"/>
      <c r="N17" s="71"/>
      <c r="O17" s="30"/>
    </row>
    <row r="18" s="1" customFormat="1" ht="20.1" customHeight="1" spans="1:15">
      <c r="A18" s="31"/>
      <c r="B18" s="25"/>
      <c r="C18" s="26"/>
      <c r="D18" s="27"/>
      <c r="E18" s="28"/>
      <c r="F18" s="27"/>
      <c r="G18" s="29"/>
      <c r="H18" s="30"/>
      <c r="I18" s="30"/>
      <c r="J18" s="69"/>
      <c r="K18" s="71"/>
      <c r="L18" s="69"/>
      <c r="M18" s="71"/>
      <c r="N18" s="71"/>
      <c r="O18" s="30"/>
    </row>
    <row r="19" s="1" customFormat="1" ht="20.1" customHeight="1" spans="1:15">
      <c r="A19" s="31"/>
      <c r="B19" s="25"/>
      <c r="C19" s="26"/>
      <c r="D19" s="27"/>
      <c r="E19" s="28"/>
      <c r="F19" s="27"/>
      <c r="G19" s="29"/>
      <c r="H19" s="30"/>
      <c r="I19" s="30"/>
      <c r="J19" s="69"/>
      <c r="K19" s="71"/>
      <c r="L19" s="69"/>
      <c r="M19" s="71"/>
      <c r="N19" s="71"/>
      <c r="O19" s="30"/>
    </row>
    <row r="20" s="1" customFormat="1" ht="20.1" customHeight="1" spans="1:15">
      <c r="A20" s="31"/>
      <c r="B20" s="25"/>
      <c r="C20" s="26"/>
      <c r="D20" s="27"/>
      <c r="E20" s="28"/>
      <c r="F20" s="27"/>
      <c r="G20" s="29"/>
      <c r="H20" s="30"/>
      <c r="I20" s="30"/>
      <c r="J20" s="69"/>
      <c r="K20" s="71"/>
      <c r="L20" s="69"/>
      <c r="M20" s="71"/>
      <c r="N20" s="71"/>
      <c r="O20" s="30"/>
    </row>
    <row r="21" s="1" customFormat="1" ht="20.1" customHeight="1" spans="1:15">
      <c r="A21" s="31"/>
      <c r="B21" s="25"/>
      <c r="C21" s="26"/>
      <c r="D21" s="27"/>
      <c r="E21" s="28"/>
      <c r="F21" s="27"/>
      <c r="G21" s="29"/>
      <c r="H21" s="30"/>
      <c r="I21" s="30"/>
      <c r="J21" s="69"/>
      <c r="K21" s="71"/>
      <c r="L21" s="69"/>
      <c r="M21" s="71"/>
      <c r="N21" s="71"/>
      <c r="O21" s="30"/>
    </row>
    <row r="22" s="1" customFormat="1" ht="20.1" customHeight="1" spans="1:15">
      <c r="A22" s="31"/>
      <c r="B22" s="25"/>
      <c r="C22" s="26"/>
      <c r="D22" s="27"/>
      <c r="E22" s="28"/>
      <c r="F22" s="27"/>
      <c r="G22" s="29"/>
      <c r="H22" s="30"/>
      <c r="I22" s="30"/>
      <c r="J22" s="69"/>
      <c r="K22" s="71"/>
      <c r="L22" s="69"/>
      <c r="M22" s="71"/>
      <c r="N22" s="71"/>
      <c r="O22" s="30"/>
    </row>
    <row r="23" s="1" customFormat="1" ht="20.1" customHeight="1" spans="1:15">
      <c r="A23" s="31"/>
      <c r="B23" s="25"/>
      <c r="C23" s="26"/>
      <c r="D23" s="27"/>
      <c r="E23" s="28"/>
      <c r="F23" s="27"/>
      <c r="G23" s="29"/>
      <c r="H23" s="30"/>
      <c r="I23" s="30"/>
      <c r="J23" s="69"/>
      <c r="K23" s="71"/>
      <c r="L23" s="69"/>
      <c r="M23" s="71"/>
      <c r="N23" s="71"/>
      <c r="O23" s="30"/>
    </row>
    <row r="24" s="1" customFormat="1" ht="20.1" customHeight="1" spans="1:15">
      <c r="A24" s="31"/>
      <c r="B24" s="25"/>
      <c r="C24" s="26"/>
      <c r="D24" s="27"/>
      <c r="E24" s="28"/>
      <c r="F24" s="27"/>
      <c r="G24" s="29"/>
      <c r="H24" s="30"/>
      <c r="I24" s="30"/>
      <c r="J24" s="69"/>
      <c r="K24" s="71"/>
      <c r="L24" s="69"/>
      <c r="M24" s="71"/>
      <c r="N24" s="71"/>
      <c r="O24" s="30"/>
    </row>
    <row r="25" s="1" customFormat="1" ht="30" customHeight="1" spans="1:15">
      <c r="A25" s="6" t="s">
        <v>48</v>
      </c>
      <c r="B25" s="6"/>
      <c r="C25" s="45" t="s">
        <v>49</v>
      </c>
      <c r="D25" s="46">
        <f t="shared" ref="D25:J25" si="0">SUM(D7:D24)</f>
        <v>6266192.25</v>
      </c>
      <c r="E25" s="45" t="s">
        <v>49</v>
      </c>
      <c r="F25" s="46">
        <f t="shared" si="0"/>
        <v>5350000</v>
      </c>
      <c r="G25" s="45" t="s">
        <v>49</v>
      </c>
      <c r="H25" s="46">
        <f t="shared" si="0"/>
        <v>268551.1</v>
      </c>
      <c r="I25" s="46">
        <f t="shared" si="0"/>
        <v>309.47</v>
      </c>
      <c r="J25" s="46">
        <f t="shared" si="0"/>
        <v>2800</v>
      </c>
      <c r="K25" s="45" t="s">
        <v>49</v>
      </c>
      <c r="L25" s="46">
        <f>SUM(L7:L24)</f>
        <v>0</v>
      </c>
      <c r="M25" s="45" t="s">
        <v>49</v>
      </c>
      <c r="N25" s="45" t="s">
        <v>49</v>
      </c>
      <c r="O25" s="46">
        <f>SUM(O7:O24)</f>
        <v>5994531.68</v>
      </c>
    </row>
    <row r="26" s="1" customFormat="1" ht="30" customHeight="1" spans="1:15">
      <c r="A26" s="6" t="s">
        <v>50</v>
      </c>
      <c r="B26" s="6"/>
      <c r="C26" s="6" t="s">
        <v>51</v>
      </c>
      <c r="D26" s="6"/>
      <c r="E26" s="47">
        <f>O13+O14+O15</f>
        <v>807031.68</v>
      </c>
      <c r="F26" s="47"/>
      <c r="G26" s="47"/>
      <c r="H26" s="47"/>
      <c r="I26" s="6" t="s">
        <v>52</v>
      </c>
      <c r="J26" s="6"/>
      <c r="K26" s="6" t="s">
        <v>53</v>
      </c>
      <c r="L26" s="47">
        <v>0</v>
      </c>
      <c r="M26" s="47"/>
      <c r="N26" s="47"/>
      <c r="O26" s="47"/>
    </row>
    <row r="27" s="1" customFormat="1" ht="30" customHeight="1" spans="1:15">
      <c r="A27" s="6"/>
      <c r="B27" s="6"/>
      <c r="C27" s="6" t="s">
        <v>54</v>
      </c>
      <c r="D27" s="6"/>
      <c r="E27" s="48">
        <v>0</v>
      </c>
      <c r="F27" s="48"/>
      <c r="G27" s="48"/>
      <c r="H27" s="48"/>
      <c r="I27" s="6"/>
      <c r="J27" s="6"/>
      <c r="K27" s="6" t="s">
        <v>55</v>
      </c>
      <c r="L27" s="74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74"/>
      <c r="N27" s="74"/>
      <c r="O27" s="74"/>
    </row>
    <row r="28" s="1" customFormat="1" ht="38.1" customHeight="1" spans="1:25">
      <c r="A28" s="6" t="s">
        <v>56</v>
      </c>
      <c r="B28" s="6"/>
      <c r="C28" s="49"/>
      <c r="D28" s="49"/>
      <c r="E28" s="49"/>
      <c r="F28" s="49"/>
      <c r="G28" s="49"/>
      <c r="H28" s="49"/>
      <c r="I28" s="6" t="s">
        <v>57</v>
      </c>
      <c r="J28" s="6"/>
      <c r="K28" s="6"/>
      <c r="L28" s="6"/>
      <c r="M28" s="6"/>
      <c r="N28" s="6"/>
      <c r="O28" s="6"/>
      <c r="T28" s="49"/>
      <c r="U28" s="49"/>
      <c r="V28" s="49"/>
      <c r="W28" s="49"/>
      <c r="X28" s="49"/>
      <c r="Y28" s="49"/>
    </row>
    <row r="29" s="1" customFormat="1" ht="38.1" customHeight="1" spans="1:15">
      <c r="A29" s="6" t="s">
        <v>60</v>
      </c>
      <c r="B29" s="6"/>
      <c r="C29" s="50"/>
      <c r="D29" s="50"/>
      <c r="E29" s="50"/>
      <c r="F29" s="50"/>
      <c r="G29" s="50"/>
      <c r="H29" s="50"/>
      <c r="I29" s="6" t="s">
        <v>61</v>
      </c>
      <c r="J29" s="6"/>
      <c r="K29" s="50"/>
      <c r="L29" s="50"/>
      <c r="M29" s="50"/>
      <c r="N29" s="50"/>
      <c r="O29" s="50"/>
    </row>
    <row r="30" s="1" customFormat="1" ht="38.1" customHeight="1" spans="1:15">
      <c r="A30" s="6" t="s">
        <v>62</v>
      </c>
      <c r="B30" s="6"/>
      <c r="C30" s="51"/>
      <c r="D30" s="51"/>
      <c r="E30" s="51"/>
      <c r="F30" s="51"/>
      <c r="G30" s="51"/>
      <c r="H30" s="51"/>
      <c r="I30" s="6" t="s">
        <v>63</v>
      </c>
      <c r="J30" s="6"/>
      <c r="K30" s="51"/>
      <c r="L30" s="51"/>
      <c r="M30" s="51"/>
      <c r="N30" s="51"/>
      <c r="O30" s="51"/>
    </row>
    <row r="31" s="1" customFormat="1" ht="38.1" customHeight="1" spans="1:15">
      <c r="A31" s="6" t="s">
        <v>64</v>
      </c>
      <c r="B31" s="6"/>
      <c r="C31" s="51"/>
      <c r="D31" s="51"/>
      <c r="E31" s="51"/>
      <c r="F31" s="51"/>
      <c r="G31" s="51"/>
      <c r="H31" s="51"/>
      <c r="I31" s="6" t="s">
        <v>65</v>
      </c>
      <c r="J31" s="6"/>
      <c r="K31" s="51"/>
      <c r="L31" s="51"/>
      <c r="M31" s="51"/>
      <c r="N31" s="51"/>
      <c r="O31" s="51"/>
    </row>
    <row r="32" s="1" customFormat="1" spans="2:15">
      <c r="B32" s="3"/>
      <c r="D32" s="4"/>
      <c r="E32" s="3"/>
      <c r="F32" s="4"/>
      <c r="H32" s="4"/>
      <c r="J32" s="4"/>
      <c r="O32" s="4"/>
    </row>
    <row r="33" s="1" customFormat="1" spans="2:15">
      <c r="B33" s="3"/>
      <c r="D33" s="4"/>
      <c r="E33" s="3"/>
      <c r="F33" s="4"/>
      <c r="H33" s="4"/>
      <c r="J33" s="4"/>
      <c r="O33" s="4"/>
    </row>
    <row r="34" s="1" customFormat="1" ht="13.5" spans="2:17">
      <c r="B34" s="3"/>
      <c r="D34" s="4"/>
      <c r="E34" s="3"/>
      <c r="F34" s="4"/>
      <c r="H34" s="4"/>
      <c r="J34" s="4"/>
      <c r="O34" s="4"/>
      <c r="Q34"/>
    </row>
    <row r="35" s="1" customFormat="1" spans="2:15">
      <c r="B35" s="3"/>
      <c r="D35" s="4"/>
      <c r="E35" s="3"/>
      <c r="F35" s="4"/>
      <c r="H35" s="4"/>
      <c r="J35" s="4"/>
      <c r="O35" s="4"/>
    </row>
    <row r="36" s="1" customFormat="1" spans="2:15">
      <c r="B36" s="3"/>
      <c r="D36" s="4"/>
      <c r="E36" s="3"/>
      <c r="F36" s="4"/>
      <c r="H36" s="4"/>
      <c r="J36" s="4"/>
      <c r="O36" s="4"/>
    </row>
    <row r="37" s="1" customFormat="1" ht="13.5" spans="2:15">
      <c r="B37"/>
      <c r="D37" s="4"/>
      <c r="E37" s="3"/>
      <c r="F37" s="4"/>
      <c r="H37" s="4"/>
      <c r="J37" s="4"/>
      <c r="O37" s="4"/>
    </row>
    <row r="38" s="1" customFormat="1" spans="2:15">
      <c r="B38" s="3"/>
      <c r="D38" s="4"/>
      <c r="E38" s="3"/>
      <c r="F38" s="4"/>
      <c r="H38" s="4"/>
      <c r="J38" s="4"/>
      <c r="O38" s="4"/>
    </row>
    <row r="39" s="1" customFormat="1" spans="2:15">
      <c r="B39" s="3"/>
      <c r="D39" s="4"/>
      <c r="E39" s="3"/>
      <c r="F39" s="4"/>
      <c r="H39" s="4"/>
      <c r="J39" s="4"/>
      <c r="O39" s="4"/>
    </row>
    <row r="40" s="1" customFormat="1" spans="2:15">
      <c r="B40" s="3"/>
      <c r="D40" s="4"/>
      <c r="E40" s="3"/>
      <c r="F40" s="4"/>
      <c r="H40" s="4"/>
      <c r="J40" s="4"/>
      <c r="O40" s="4"/>
    </row>
    <row r="41" s="1" customFormat="1" ht="13.5" spans="2:15">
      <c r="B41"/>
      <c r="D41" s="4"/>
      <c r="E41" s="3"/>
      <c r="F41" s="4"/>
      <c r="H41" s="4"/>
      <c r="J41" s="4"/>
      <c r="O41" s="4"/>
    </row>
  </sheetData>
  <mergeCells count="46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T28:Y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A7:A9"/>
    <mergeCell ref="H3:H4"/>
    <mergeCell ref="A26:B27"/>
    <mergeCell ref="I26:J27"/>
  </mergeCell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2017-01-17T04:48:00Z</dcterms:created>
  <cp:lastPrinted>2018-06-27T08:34:00Z</cp:lastPrinted>
  <dcterms:modified xsi:type="dcterms:W3CDTF">2022-01-10T05:55:07Z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D9E2F5AA59484284BB0FB138FF73D175</vt:lpwstr>
  </property>
</Properties>
</file>