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1" sheetId="1" r:id="rId1"/>
    <sheet name="2" sheetId="2" r:id="rId2"/>
    <sheet name="3" sheetId="3" r:id="rId3"/>
    <sheet name="4" sheetId="4" r:id="rId4"/>
  </sheets>
  <calcPr calcId="144525"/>
</workbook>
</file>

<file path=xl/sharedStrings.xml><?xml version="1.0" encoding="utf-8"?>
<sst xmlns="http://schemas.openxmlformats.org/spreadsheetml/2006/main" count="425" uniqueCount="80">
  <si>
    <t xml:space="preserve">工程款支付证书 </t>
  </si>
  <si>
    <t>本次</t>
  </si>
  <si>
    <t>工程名称</t>
  </si>
  <si>
    <t>繁昌县X053杨赤路（赤沙段）大修工程</t>
  </si>
  <si>
    <t>ERP编号</t>
  </si>
  <si>
    <t>档案编号</t>
  </si>
  <si>
    <t>CD2017-078</t>
  </si>
  <si>
    <t>2017.7.18</t>
  </si>
  <si>
    <t>周  剑</t>
  </si>
  <si>
    <t>60日历天</t>
  </si>
  <si>
    <t>芜湖市
繁昌县</t>
  </si>
  <si>
    <t>芜湖公司王冬汉13855369629</t>
  </si>
  <si>
    <t>陈广友   15855989861</t>
  </si>
  <si>
    <t>施工合同及内部承包协议原件</t>
  </si>
  <si>
    <t>中标</t>
  </si>
  <si>
    <t>施工合同原件</t>
  </si>
  <si>
    <t>合同金额</t>
  </si>
  <si>
    <t>中标  日期</t>
  </si>
  <si>
    <t>已    供       工程资料</t>
  </si>
  <si>
    <t>施工合同、内部承包协议、交工验收证书原件</t>
  </si>
  <si>
    <t>庐江</t>
  </si>
  <si>
    <t>责任  单位</t>
  </si>
  <si>
    <t>芜湖 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</si>
  <si>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</si>
  <si>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</si>
  <si>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</si>
  <si>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</si>
  <si>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</si>
  <si>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</si>
  <si>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</si>
  <si>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</si>
  <si>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</si>
  <si>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</si>
  <si>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</si>
  <si>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</si>
  <si>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</si>
  <si>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</si>
  <si>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</si>
  <si>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</si>
  <si>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</si>
  <si>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</si>
  <si>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</si>
  <si>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2.5%全扣</t>
  </si>
  <si>
    <t>陈广友</t>
  </si>
  <si>
    <t>2017.11.21办理涉税事项报告表费用500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</si>
  <si>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</si>
  <si>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</si>
  <si>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</si>
  <si>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</si>
  <si>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</si>
  <si>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</si>
  <si>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</si>
  <si>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</si>
  <si>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</si>
  <si>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</si>
  <si>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 xml:space="preserve">姓名：陈广友 
帐号 ：6217 2563 0000 8949 355
开户行：中国银行繁昌支行
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</si>
  <si>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</si>
  <si>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</si>
  <si>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</si>
  <si>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</si>
  <si>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</si>
  <si>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</si>
  <si>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</si>
  <si>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</si>
  <si>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芜湖聚龙道桥新材料研发有限公司</t>
  </si>
  <si>
    <t>繁昌县顺诚矿业有限公司</t>
  </si>
  <si>
    <t>繁昌县劲松货物运输有限公司</t>
  </si>
  <si>
    <t>扣</t>
  </si>
  <si>
    <t>增值税金及附加</t>
  </si>
  <si>
    <t>已扣</t>
  </si>
  <si>
    <t>1%预留损失准备金</t>
  </si>
  <si>
    <t>暂扣企税</t>
  </si>
  <si>
    <t>施工合同、内部承包协议、交工验收证书原件、审计、终结结算承诺书、不领章承诺书、竣工验收</t>
  </si>
  <si>
    <t>转账费</t>
  </si>
  <si>
    <t>退损失准备金</t>
  </si>
  <si>
    <t>陈广友-材料
开户行：中国银行繁昌支行
账号：6217 2563 0000 8949 355</t>
  </si>
  <si>
    <t>2020-6-16外经证</t>
  </si>
  <si>
    <t>张伟-水泥
开户行：建设银行繁昌支行
账号：6217 0016 5000 8525 672</t>
  </si>
  <si>
    <t>繁昌县少君工程机械租赁服务部-机械
开户行：建设银行繁昌支行
账号：3400 1676 1080 5301 7557</t>
  </si>
  <si>
    <t>姓名：陈广友 
帐号 ：6217 2563 0000 8949 355
开户行：中国银行繁昌支行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</si>
</sst>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#,##0.00_ "/>
    <numFmt numFmtId="178" formatCode="yy/m/d;@"/>
    <numFmt numFmtId="179" formatCode="m/d;@"/>
    <numFmt numFmtId="180" formatCode="0.0%"/>
    <numFmt numFmtId="181" formatCode="0_ "/>
    <numFmt numFmtId="182" formatCode="000000"/>
    <numFmt numFmtId="183" formatCode="0.0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6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37" fillId="16" borderId="1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178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shrinkToFit="1"/>
    </xf>
    <xf numFmtId="177" fontId="3" fillId="0" borderId="2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178" fontId="3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78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4" fontId="5" fillId="0" borderId="2" xfId="50" applyNumberFormat="1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178" fontId="6" fillId="2" borderId="2" xfId="50" applyNumberFormat="1" applyFont="1" applyFill="1" applyBorder="1" applyAlignment="1">
      <alignment vertical="center" shrinkToFit="1"/>
    </xf>
    <xf numFmtId="14" fontId="6" fillId="2" borderId="2" xfId="5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>
      <alignment vertical="center" shrinkToFit="1"/>
    </xf>
    <xf numFmtId="179" fontId="6" fillId="2" borderId="2" xfId="50" applyNumberFormat="1" applyFont="1" applyFill="1" applyBorder="1" applyAlignment="1">
      <alignment horizontal="center" vertical="center" wrapText="1"/>
    </xf>
    <xf numFmtId="9" fontId="6" fillId="0" borderId="2" xfId="19" applyFont="1" applyFill="1" applyBorder="1" applyAlignment="1">
      <alignment horizontal="center" vertical="center" wrapText="1"/>
    </xf>
    <xf numFmtId="177" fontId="6" fillId="3" borderId="2" xfId="50" applyNumberFormat="1" applyFont="1" applyFill="1" applyBorder="1" applyAlignment="1">
      <alignment horizontal="right" vertical="center" shrinkToFit="1"/>
    </xf>
    <xf numFmtId="0" fontId="1" fillId="3" borderId="2" xfId="50" applyFont="1" applyFill="1" applyBorder="1" applyAlignment="1">
      <alignment horizontal="center" vertical="center" shrinkToFit="1"/>
    </xf>
    <xf numFmtId="177" fontId="7" fillId="3" borderId="2" xfId="50" applyNumberFormat="1" applyFont="1" applyFill="1" applyBorder="1" applyAlignment="1">
      <alignment horizontal="right" vertical="center" shrinkToFit="1"/>
    </xf>
    <xf numFmtId="177" fontId="8" fillId="3" borderId="2" xfId="50" applyNumberFormat="1" applyFont="1" applyFill="1" applyBorder="1" applyAlignment="1">
      <alignment horizontal="center" vertical="center" shrinkToFit="1"/>
    </xf>
    <xf numFmtId="177" fontId="8" fillId="0" borderId="2" xfId="50" applyNumberFormat="1" applyFont="1" applyFill="1" applyBorder="1" applyAlignment="1">
      <alignment horizontal="center" vertical="center" shrinkToFit="1"/>
    </xf>
    <xf numFmtId="0" fontId="9" fillId="0" borderId="2" xfId="5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0" fontId="3" fillId="0" borderId="2" xfId="50" applyFont="1" applyFill="1" applyBorder="1" applyAlignment="1">
      <alignment horizontal="center" vertical="center"/>
    </xf>
    <xf numFmtId="181" fontId="3" fillId="0" borderId="2" xfId="8" applyNumberFormat="1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center" vertical="center" shrinkToFit="1"/>
    </xf>
    <xf numFmtId="0" fontId="1" fillId="0" borderId="5" xfId="50" applyFont="1" applyFill="1" applyBorder="1" applyAlignment="1">
      <alignment horizontal="left" vertical="center" wrapText="1"/>
    </xf>
    <xf numFmtId="0" fontId="1" fillId="0" borderId="6" xfId="50" applyFont="1" applyFill="1" applyBorder="1" applyAlignment="1">
      <alignment horizontal="left" vertical="center" wrapText="1"/>
    </xf>
    <xf numFmtId="0" fontId="10" fillId="2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right" vertical="center" shrinkToFit="1"/>
    </xf>
    <xf numFmtId="182" fontId="1" fillId="0" borderId="2" xfId="50" applyNumberFormat="1" applyFont="1" applyFill="1" applyBorder="1" applyAlignment="1">
      <alignment horizontal="right" vertical="center"/>
    </xf>
    <xf numFmtId="177" fontId="6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vertical="center" shrinkToFit="1"/>
    </xf>
    <xf numFmtId="177" fontId="3" fillId="0" borderId="2" xfId="50" applyNumberFormat="1" applyFont="1" applyFill="1" applyBorder="1" applyAlignment="1">
      <alignment vertical="center" wrapText="1"/>
    </xf>
    <xf numFmtId="177" fontId="1" fillId="0" borderId="7" xfId="50" applyNumberFormat="1" applyFont="1" applyFill="1" applyBorder="1" applyAlignment="1">
      <alignment horizontal="center" vertical="center" wrapText="1"/>
    </xf>
    <xf numFmtId="177" fontId="1" fillId="0" borderId="7" xfId="50" applyNumberFormat="1" applyFont="1" applyFill="1" applyBorder="1" applyAlignment="1">
      <alignment horizontal="right" vertical="center" shrinkToFit="1"/>
    </xf>
    <xf numFmtId="177" fontId="1" fillId="0" borderId="8" xfId="50" applyNumberFormat="1" applyFont="1" applyFill="1" applyBorder="1" applyAlignment="1">
      <alignment horizontal="center" vertical="center" wrapText="1"/>
    </xf>
    <xf numFmtId="177" fontId="1" fillId="0" borderId="8" xfId="50" applyNumberFormat="1" applyFont="1" applyFill="1" applyBorder="1" applyAlignment="1">
      <alignment horizontal="right" vertical="center" shrinkToFit="1"/>
    </xf>
    <xf numFmtId="177" fontId="6" fillId="0" borderId="2" xfId="50" applyNumberFormat="1" applyFont="1" applyFill="1" applyBorder="1" applyAlignment="1">
      <alignment horizontal="right" vertical="center" shrinkToFit="1"/>
    </xf>
    <xf numFmtId="177" fontId="6" fillId="0" borderId="2" xfId="50" applyNumberFormat="1" applyFont="1" applyFill="1" applyBorder="1" applyAlignment="1">
      <alignment horizontal="left" vertical="center" wrapText="1"/>
    </xf>
    <xf numFmtId="0" fontId="3" fillId="3" borderId="2" xfId="5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3" fontId="13" fillId="0" borderId="2" xfId="0" applyNumberFormat="1" applyFont="1" applyBorder="1" applyAlignment="1">
      <alignment horizontal="right" vertical="center" wrapText="1"/>
    </xf>
    <xf numFmtId="183" fontId="13" fillId="0" borderId="2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" fillId="0" borderId="0" xfId="50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10" fontId="18" fillId="0" borderId="2" xfId="0" applyNumberFormat="1" applyFont="1" applyFill="1" applyBorder="1" applyAlignment="1">
      <alignment vertical="center"/>
    </xf>
    <xf numFmtId="0" fontId="1" fillId="4" borderId="0" xfId="5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7" fontId="1" fillId="0" borderId="2" xfId="50" applyNumberFormat="1" applyFont="1" applyFill="1" applyBorder="1" applyAlignment="1">
      <alignment horizontal="right" vertical="center" wrapText="1"/>
    </xf>
    <xf numFmtId="178" fontId="6" fillId="2" borderId="2" xfId="50" applyNumberFormat="1" applyFont="1" applyFill="1" applyBorder="1" applyAlignment="1">
      <alignment horizontal="center" vertical="center" shrinkToFit="1"/>
    </xf>
    <xf numFmtId="177" fontId="6" fillId="2" borderId="2" xfId="50" applyNumberFormat="1" applyFont="1" applyFill="1" applyBorder="1" applyAlignment="1">
      <alignment horizontal="right" vertical="center" shrinkToFit="1"/>
    </xf>
    <xf numFmtId="180" fontId="6" fillId="0" borderId="2" xfId="19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vertical="center" shrinkToFit="1"/>
    </xf>
    <xf numFmtId="177" fontId="12" fillId="0" borderId="2" xfId="50" applyNumberFormat="1" applyFont="1" applyFill="1" applyBorder="1" applyAlignment="1">
      <alignment vertical="center" wrapText="1"/>
    </xf>
    <xf numFmtId="177" fontId="6" fillId="0" borderId="7" xfId="50" applyNumberFormat="1" applyFont="1" applyFill="1" applyBorder="1" applyAlignment="1">
      <alignment horizontal="center" vertical="center" wrapText="1"/>
    </xf>
    <xf numFmtId="177" fontId="6" fillId="0" borderId="7" xfId="50" applyNumberFormat="1" applyFont="1" applyFill="1" applyBorder="1" applyAlignment="1">
      <alignment horizontal="right" vertical="center" shrinkToFit="1"/>
    </xf>
    <xf numFmtId="177" fontId="6" fillId="0" borderId="8" xfId="50" applyNumberFormat="1" applyFont="1" applyFill="1" applyBorder="1" applyAlignment="1">
      <alignment horizontal="center" vertical="center" wrapText="1"/>
    </xf>
    <xf numFmtId="177" fontId="6" fillId="0" borderId="8" xfId="50" applyNumberFormat="1" applyFont="1" applyFill="1" applyBorder="1" applyAlignment="1">
      <alignment horizontal="right" vertical="center" shrinkToFit="1"/>
    </xf>
    <xf numFmtId="177" fontId="12" fillId="0" borderId="2" xfId="50" applyNumberFormat="1" applyFont="1" applyFill="1" applyBorder="1" applyAlignment="1">
      <alignment horizontal="right" vertical="center" shrinkToFit="1"/>
    </xf>
    <xf numFmtId="0" fontId="6" fillId="0" borderId="0" xfId="50" applyFont="1" applyFill="1" applyBorder="1" applyAlignment="1">
      <alignment horizontal="center" vertical="center"/>
    </xf>
    <xf numFmtId="182" fontId="6" fillId="0" borderId="2" xfId="5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342900</xdr:colOff>
      <xdr:row>2</xdr:row>
      <xdr:rowOff>180975</xdr:rowOff>
    </xdr:from>
    <xdr:to>
      <xdr:col>21</xdr:col>
      <xdr:colOff>407035</xdr:colOff>
      <xdr:row>34</xdr:row>
      <xdr:rowOff>40005</xdr:rowOff>
    </xdr:to>
    <xdr:pic>
      <xdr:nvPicPr>
        <xdr:cNvPr id="2" name="图片 1" descr="536273F82DB83BB289A4CB9F5DA79C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8300" y="852805"/>
          <a:ext cx="5655310" cy="10180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1828800</xdr:colOff>
      <xdr:row>13</xdr:row>
      <xdr:rowOff>133350</xdr:rowOff>
    </xdr:from>
    <xdr:to>
      <xdr:col>26</xdr:col>
      <xdr:colOff>407035</xdr:colOff>
      <xdr:row>57</xdr:row>
      <xdr:rowOff>13970</xdr:rowOff>
    </xdr:to>
    <xdr:pic>
      <xdr:nvPicPr>
        <xdr:cNvPr id="3" name="图片 2" descr="B4FA070FD922521F545D39457AFA33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7850" y="4187190"/>
          <a:ext cx="5655310" cy="101346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1562100</xdr:colOff>
      <xdr:row>20</xdr:row>
      <xdr:rowOff>85725</xdr:rowOff>
    </xdr:from>
    <xdr:to>
      <xdr:col>26</xdr:col>
      <xdr:colOff>140335</xdr:colOff>
      <xdr:row>69</xdr:row>
      <xdr:rowOff>45085</xdr:rowOff>
    </xdr:to>
    <xdr:pic>
      <xdr:nvPicPr>
        <xdr:cNvPr id="4" name="图片 3" descr="3FE86D6516602712E3BFF18010DE4F3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11150" y="5917565"/>
          <a:ext cx="5655310" cy="1014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5" name="图片 4" descr="`6E90D0)IE[8W2]502S%%L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63000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17</xdr:col>
      <xdr:colOff>475615</xdr:colOff>
      <xdr:row>3</xdr:row>
      <xdr:rowOff>227330</xdr:rowOff>
    </xdr:from>
    <xdr:to>
      <xdr:col>24</xdr:col>
      <xdr:colOff>8255</xdr:colOff>
      <xdr:row>18</xdr:row>
      <xdr:rowOff>106680</xdr:rowOff>
    </xdr:to>
    <xdr:pic>
      <xdr:nvPicPr>
        <xdr:cNvPr id="6" name="图片 5" descr="YK{`Z%MAYF28L9BXWC)LQRN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95890" y="1254125"/>
          <a:ext cx="6447790" cy="417639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43</xdr:row>
      <xdr:rowOff>9525</xdr:rowOff>
    </xdr:from>
    <xdr:to>
      <xdr:col>14</xdr:col>
      <xdr:colOff>285115</xdr:colOff>
      <xdr:row>91</xdr:row>
      <xdr:rowOff>123190</xdr:rowOff>
    </xdr:to>
    <xdr:pic>
      <xdr:nvPicPr>
        <xdr:cNvPr id="7" name="图片 6" descr="Q7@(A0}]UH02STPSN17)CBS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1550" y="12317095"/>
          <a:ext cx="6724015" cy="697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1828800</xdr:colOff>
      <xdr:row>12</xdr:row>
      <xdr:rowOff>133350</xdr:rowOff>
    </xdr:from>
    <xdr:to>
      <xdr:col>26</xdr:col>
      <xdr:colOff>407035</xdr:colOff>
      <xdr:row>56</xdr:row>
      <xdr:rowOff>13970</xdr:rowOff>
    </xdr:to>
    <xdr:pic>
      <xdr:nvPicPr>
        <xdr:cNvPr id="3" name="图片 2" descr="B4FA070FD922521F545D39457AFA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7850" y="3996690"/>
          <a:ext cx="5655310" cy="101346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1562100</xdr:colOff>
      <xdr:row>19</xdr:row>
      <xdr:rowOff>85725</xdr:rowOff>
    </xdr:from>
    <xdr:to>
      <xdr:col>26</xdr:col>
      <xdr:colOff>140335</xdr:colOff>
      <xdr:row>68</xdr:row>
      <xdr:rowOff>45085</xdr:rowOff>
    </xdr:to>
    <xdr:pic>
      <xdr:nvPicPr>
        <xdr:cNvPr id="4" name="图片 3" descr="3FE86D6516602712E3BFF18010DE4F3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11150" y="5727065"/>
          <a:ext cx="5655310" cy="1014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5" name="图片 4" descr="`6E90D0)IE[8W2]502S%%L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63000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4</xdr:row>
      <xdr:rowOff>114300</xdr:rowOff>
    </xdr:from>
    <xdr:to>
      <xdr:col>24</xdr:col>
      <xdr:colOff>284480</xdr:colOff>
      <xdr:row>22</xdr:row>
      <xdr:rowOff>71755</xdr:rowOff>
    </xdr:to>
    <xdr:pic>
      <xdr:nvPicPr>
        <xdr:cNvPr id="8" name="图片 7" descr="}S$[%XKA{S3W2S@O1}WXZZ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53500" y="1496060"/>
          <a:ext cx="8066405" cy="497903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40</xdr:row>
      <xdr:rowOff>9525</xdr:rowOff>
    </xdr:from>
    <xdr:to>
      <xdr:col>13</xdr:col>
      <xdr:colOff>418465</xdr:colOff>
      <xdr:row>88</xdr:row>
      <xdr:rowOff>104140</xdr:rowOff>
    </xdr:to>
    <xdr:pic>
      <xdr:nvPicPr>
        <xdr:cNvPr id="2" name="图片 1" descr="V%~V1_B$}LFDJESLUTURUG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1550" y="11840845"/>
          <a:ext cx="6428740" cy="6952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1562100</xdr:colOff>
      <xdr:row>19</xdr:row>
      <xdr:rowOff>85725</xdr:rowOff>
    </xdr:from>
    <xdr:to>
      <xdr:col>26</xdr:col>
      <xdr:colOff>140335</xdr:colOff>
      <xdr:row>68</xdr:row>
      <xdr:rowOff>45085</xdr:rowOff>
    </xdr:to>
    <xdr:pic>
      <xdr:nvPicPr>
        <xdr:cNvPr id="3" name="图片 2" descr="3FE86D6516602712E3BFF18010DE4F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77825" y="5968365"/>
          <a:ext cx="5655310" cy="1014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4" name="图片 3" descr="`6E90D0)IE[8W2]502S%%L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29675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4</xdr:row>
      <xdr:rowOff>190500</xdr:rowOff>
    </xdr:from>
    <xdr:to>
      <xdr:col>23</xdr:col>
      <xdr:colOff>342900</xdr:colOff>
      <xdr:row>22</xdr:row>
      <xdr:rowOff>50800</xdr:rowOff>
    </xdr:to>
    <xdr:pic>
      <xdr:nvPicPr>
        <xdr:cNvPr id="7" name="图片 6" descr="W_A924DRYT)8G5C(5HW@7U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86800" y="1572260"/>
          <a:ext cx="7772400" cy="512318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12</xdr:row>
      <xdr:rowOff>57150</xdr:rowOff>
    </xdr:from>
    <xdr:to>
      <xdr:col>9</xdr:col>
      <xdr:colOff>523875</xdr:colOff>
      <xdr:row>13</xdr:row>
      <xdr:rowOff>234950</xdr:rowOff>
    </xdr:to>
    <xdr:pic>
      <xdr:nvPicPr>
        <xdr:cNvPr id="2" name="图片 1" descr="IF`UFKG2~WY6L[HBB64`Q]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24225" y="4161790"/>
          <a:ext cx="1933575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39</xdr:row>
      <xdr:rowOff>19050</xdr:rowOff>
    </xdr:from>
    <xdr:to>
      <xdr:col>14</xdr:col>
      <xdr:colOff>57150</xdr:colOff>
      <xdr:row>76</xdr:row>
      <xdr:rowOff>123825</xdr:rowOff>
    </xdr:to>
    <xdr:pic>
      <xdr:nvPicPr>
        <xdr:cNvPr id="5" name="图片 4" descr="M46U03D@@`6WJP34ETKL95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11948795"/>
          <a:ext cx="6819900" cy="539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3" name="图片 2" descr="`6E90D0)IE[8W2]502S%%L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06075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11</xdr:row>
      <xdr:rowOff>57150</xdr:rowOff>
    </xdr:from>
    <xdr:to>
      <xdr:col>9</xdr:col>
      <xdr:colOff>523875</xdr:colOff>
      <xdr:row>12</xdr:row>
      <xdr:rowOff>234950</xdr:rowOff>
    </xdr:to>
    <xdr:pic>
      <xdr:nvPicPr>
        <xdr:cNvPr id="5" name="图片 4" descr="IF`UFKG2~WY6L[HBB64`Q]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24225" y="3907790"/>
          <a:ext cx="1933575" cy="4318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0</xdr:row>
      <xdr:rowOff>247650</xdr:rowOff>
    </xdr:from>
    <xdr:to>
      <xdr:col>23</xdr:col>
      <xdr:colOff>523875</xdr:colOff>
      <xdr:row>14</xdr:row>
      <xdr:rowOff>288925</xdr:rowOff>
    </xdr:to>
    <xdr:pic>
      <xdr:nvPicPr>
        <xdr:cNvPr id="7" name="图片 6" descr="%@@M{T1YO3M73F~I(PIO1E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48925" y="247650"/>
          <a:ext cx="7867650" cy="486981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14</xdr:row>
      <xdr:rowOff>323850</xdr:rowOff>
    </xdr:from>
    <xdr:to>
      <xdr:col>11</xdr:col>
      <xdr:colOff>504825</xdr:colOff>
      <xdr:row>15</xdr:row>
      <xdr:rowOff>180975</xdr:rowOff>
    </xdr:to>
    <xdr:pic>
      <xdr:nvPicPr>
        <xdr:cNvPr id="4" name="图片 3" descr="{HXWS~C$QJ]X]M7E%B5MBD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2150" y="5152390"/>
          <a:ext cx="4610100" cy="32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63"/>
  <sheetViews>
    <sheetView topLeftCell="F1" workbookViewId="0">
      <selection activeCell="N14" sqref="N14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6.375" style="1" customWidth="1"/>
    <col min="13" max="14" width="5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19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ht="27.95" customHeight="1" spans="1:15">
      <c r="A4" s="5" t="s">
        <v>23</v>
      </c>
      <c r="B4" s="5"/>
      <c r="C4" s="82"/>
      <c r="D4" s="82"/>
      <c r="E4" s="7" t="s">
        <v>24</v>
      </c>
      <c r="F4" s="8"/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93" customFormat="1" ht="34.5" customHeight="1" spans="1:17">
      <c r="A7" s="23">
        <v>1</v>
      </c>
      <c r="B7" s="83">
        <v>43139</v>
      </c>
      <c r="C7" s="25" t="s">
        <v>41</v>
      </c>
      <c r="D7" s="84">
        <v>2440000</v>
      </c>
      <c r="E7" s="27">
        <v>43108</v>
      </c>
      <c r="F7" s="84">
        <v>2440000</v>
      </c>
      <c r="G7" s="85" t="s">
        <v>42</v>
      </c>
      <c r="H7" s="29">
        <v>94872</v>
      </c>
      <c r="I7" s="29">
        <v>46031.32</v>
      </c>
      <c r="J7" s="59">
        <v>500</v>
      </c>
      <c r="K7" s="51"/>
      <c r="L7" s="92"/>
      <c r="M7" s="52"/>
      <c r="N7" s="51" t="s">
        <v>43</v>
      </c>
      <c r="O7" s="84">
        <v>596022.5</v>
      </c>
      <c r="Q7" s="95"/>
    </row>
    <row r="8" s="93" customFormat="1" ht="20" customHeight="1" spans="1:15">
      <c r="A8" s="23"/>
      <c r="B8" s="24"/>
      <c r="C8" s="25"/>
      <c r="D8" s="26"/>
      <c r="E8" s="27"/>
      <c r="F8" s="26"/>
      <c r="G8" s="28"/>
      <c r="H8" s="29"/>
      <c r="I8" s="29"/>
      <c r="J8" s="59"/>
      <c r="K8" s="94" t="s">
        <v>44</v>
      </c>
      <c r="L8" s="59"/>
      <c r="M8" s="52"/>
      <c r="N8" s="51" t="s">
        <v>45</v>
      </c>
      <c r="O8" s="84">
        <v>1702574.179</v>
      </c>
    </row>
    <row r="9" ht="20" customHeight="1" spans="1:15">
      <c r="A9" s="12"/>
      <c r="B9" s="19"/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ht="20" customHeight="1" spans="1:15">
      <c r="A10" s="12"/>
      <c r="B10" s="19"/>
      <c r="C10" s="14"/>
      <c r="D10" s="20"/>
      <c r="E10" s="16"/>
      <c r="F10" s="20"/>
      <c r="G10" s="21"/>
      <c r="H10" s="18"/>
      <c r="I10" s="18"/>
      <c r="J10" s="47"/>
      <c r="K10" s="51"/>
      <c r="L10" s="47"/>
      <c r="M10" s="52"/>
      <c r="N10" s="48"/>
      <c r="O10" s="29"/>
    </row>
    <row r="11" ht="20" customHeight="1" spans="1:17">
      <c r="A11" s="12"/>
      <c r="B11" s="19"/>
      <c r="C11" s="14"/>
      <c r="D11" s="20"/>
      <c r="E11" s="16"/>
      <c r="F11" s="20"/>
      <c r="G11" s="21"/>
      <c r="H11" s="18"/>
      <c r="I11" s="18"/>
      <c r="J11" s="47"/>
      <c r="K11" s="51"/>
      <c r="L11" s="47"/>
      <c r="M11" s="52"/>
      <c r="N11" s="48"/>
      <c r="O11" s="18"/>
      <c r="Q11"/>
    </row>
    <row r="12" ht="20" customHeight="1" spans="1:15">
      <c r="A12" s="12"/>
      <c r="B12" s="19"/>
      <c r="C12" s="14"/>
      <c r="D12" s="20"/>
      <c r="E12" s="16"/>
      <c r="F12" s="20"/>
      <c r="G12" s="21"/>
      <c r="H12" s="18"/>
      <c r="I12" s="18"/>
      <c r="J12" s="47"/>
      <c r="K12" s="48"/>
      <c r="L12" s="47"/>
      <c r="M12" s="48"/>
      <c r="N12" s="48"/>
      <c r="O12" s="18"/>
    </row>
    <row r="13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47"/>
      <c r="M13" s="48"/>
      <c r="N13" s="48"/>
      <c r="O13" s="18"/>
    </row>
    <row r="14" ht="20" customHeight="1" spans="1:15">
      <c r="A14" s="12"/>
      <c r="B14" s="19"/>
      <c r="C14" s="14"/>
      <c r="D14" s="20"/>
      <c r="E14" s="16"/>
      <c r="F14" s="20"/>
      <c r="G14" s="21"/>
      <c r="H14" s="18"/>
      <c r="I14" s="18"/>
      <c r="J14" s="47"/>
      <c r="K14" s="48"/>
      <c r="L14" s="47"/>
      <c r="M14" s="48"/>
      <c r="N14" s="48"/>
      <c r="O14" s="18"/>
    </row>
    <row r="15" ht="20" customHeight="1" spans="1:15">
      <c r="A15" s="12"/>
      <c r="B15" s="19"/>
      <c r="C15" s="14"/>
      <c r="D15" s="20"/>
      <c r="E15" s="16"/>
      <c r="F15" s="20"/>
      <c r="G15" s="21"/>
      <c r="H15" s="18"/>
      <c r="I15" s="18"/>
      <c r="J15" s="47"/>
      <c r="K15" s="48"/>
      <c r="L15" s="47"/>
      <c r="M15" s="48"/>
      <c r="N15" s="48"/>
      <c r="O15" s="18"/>
    </row>
    <row r="16" ht="20" customHeight="1" spans="1:15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48"/>
      <c r="O16" s="18"/>
    </row>
    <row r="17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ht="20" customHeight="1" spans="1:15">
      <c r="A23" s="12"/>
      <c r="B23" s="19"/>
      <c r="C23" s="14"/>
      <c r="D23" s="20"/>
      <c r="E23" s="16"/>
      <c r="F23" s="20"/>
      <c r="G23" s="21"/>
      <c r="H23" s="18"/>
      <c r="I23" s="18"/>
      <c r="J23" s="47"/>
      <c r="K23" s="48"/>
      <c r="L23" s="47"/>
      <c r="M23" s="48"/>
      <c r="N23" s="48"/>
      <c r="O23" s="18"/>
    </row>
    <row r="24" ht="20" customHeight="1" spans="1:15">
      <c r="A24" s="12"/>
      <c r="B24" s="19"/>
      <c r="C24" s="14"/>
      <c r="D24" s="20"/>
      <c r="E24" s="16"/>
      <c r="F24" s="20"/>
      <c r="G24" s="21"/>
      <c r="H24" s="18"/>
      <c r="I24" s="18"/>
      <c r="J24" s="47"/>
      <c r="K24" s="48"/>
      <c r="L24" s="47"/>
      <c r="M24" s="48"/>
      <c r="N24" s="48"/>
      <c r="O24" s="18"/>
    </row>
    <row r="25" ht="30" customHeight="1" spans="1:15">
      <c r="A25" s="5" t="s">
        <v>46</v>
      </c>
      <c r="B25" s="5"/>
      <c r="C25" s="30" t="s">
        <v>47</v>
      </c>
      <c r="D25" s="31">
        <f t="shared" ref="D25:J25" si="0">SUM(D7:D24)</f>
        <v>2440000</v>
      </c>
      <c r="E25" s="30" t="s">
        <v>47</v>
      </c>
      <c r="F25" s="31">
        <f t="shared" si="0"/>
        <v>2440000</v>
      </c>
      <c r="G25" s="30" t="s">
        <v>47</v>
      </c>
      <c r="H25" s="31">
        <f t="shared" si="0"/>
        <v>94872</v>
      </c>
      <c r="I25" s="31">
        <f t="shared" si="0"/>
        <v>46031.32</v>
      </c>
      <c r="J25" s="31">
        <f t="shared" si="0"/>
        <v>500</v>
      </c>
      <c r="K25" s="30" t="s">
        <v>47</v>
      </c>
      <c r="L25" s="31">
        <f>SUM(L7:L24)</f>
        <v>0</v>
      </c>
      <c r="M25" s="30" t="s">
        <v>47</v>
      </c>
      <c r="N25" s="30" t="s">
        <v>47</v>
      </c>
      <c r="O25" s="31">
        <f>SUM(O7:O24)</f>
        <v>2298596.679</v>
      </c>
    </row>
    <row r="26" ht="30" customHeight="1" spans="1:15">
      <c r="A26" s="5" t="s">
        <v>48</v>
      </c>
      <c r="B26" s="5"/>
      <c r="C26" s="5" t="s">
        <v>49</v>
      </c>
      <c r="D26" s="5"/>
      <c r="E26" s="32">
        <f>O7+O8</f>
        <v>2298596.679</v>
      </c>
      <c r="F26" s="32"/>
      <c r="G26" s="32"/>
      <c r="H26" s="32"/>
      <c r="I26" s="5" t="s">
        <v>50</v>
      </c>
      <c r="J26" s="5"/>
      <c r="K26" s="5" t="s">
        <v>51</v>
      </c>
      <c r="L26" s="32">
        <f>E26-E27</f>
        <v>596022.5</v>
      </c>
      <c r="M26" s="32"/>
      <c r="N26" s="32"/>
      <c r="O26" s="32"/>
    </row>
    <row r="27" ht="30" customHeight="1" spans="1:15">
      <c r="A27" s="5"/>
      <c r="B27" s="5"/>
      <c r="C27" s="5" t="s">
        <v>52</v>
      </c>
      <c r="D27" s="5"/>
      <c r="E27" s="33">
        <f>O8</f>
        <v>1702574.179</v>
      </c>
      <c r="F27" s="33"/>
      <c r="G27" s="33"/>
      <c r="H27" s="33"/>
      <c r="I27" s="5"/>
      <c r="J27" s="5"/>
      <c r="K27" s="5" t="s">
        <v>53</v>
      </c>
      <c r="L27" s="6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伍拾玖万陆仟零贰拾贰元伍角</v>
      </c>
      <c r="M27" s="61"/>
      <c r="N27" s="61"/>
      <c r="O27" s="61"/>
    </row>
    <row r="28" ht="50.1" customHeight="1" spans="1:15">
      <c r="A28" s="5" t="s">
        <v>54</v>
      </c>
      <c r="B28" s="5"/>
      <c r="C28" s="34" t="s">
        <v>55</v>
      </c>
      <c r="D28" s="34"/>
      <c r="E28" s="34"/>
      <c r="F28" s="34"/>
      <c r="G28" s="34"/>
      <c r="H28" s="34"/>
      <c r="I28" s="5" t="s">
        <v>56</v>
      </c>
      <c r="J28" s="5"/>
      <c r="K28" s="5" t="s">
        <v>57</v>
      </c>
      <c r="L28" s="5"/>
      <c r="M28" s="5"/>
      <c r="N28" s="5"/>
      <c r="O28" s="5"/>
    </row>
    <row r="29" ht="50.1" customHeight="1" spans="1:15">
      <c r="A29" s="5" t="s">
        <v>58</v>
      </c>
      <c r="B29" s="5"/>
      <c r="C29" s="35"/>
      <c r="D29" s="35"/>
      <c r="E29" s="35"/>
      <c r="F29" s="35"/>
      <c r="G29" s="35"/>
      <c r="H29" s="35"/>
      <c r="I29" s="5" t="s">
        <v>59</v>
      </c>
      <c r="J29" s="5"/>
      <c r="K29" s="35"/>
      <c r="L29" s="35"/>
      <c r="M29" s="35"/>
      <c r="N29" s="35"/>
      <c r="O29" s="35"/>
    </row>
    <row r="30" ht="50.1" customHeight="1" spans="1:15">
      <c r="A30" s="5" t="s">
        <v>60</v>
      </c>
      <c r="B30" s="5"/>
      <c r="C30" s="36"/>
      <c r="D30" s="36"/>
      <c r="E30" s="36"/>
      <c r="F30" s="36"/>
      <c r="G30" s="36"/>
      <c r="H30" s="36"/>
      <c r="I30" s="5" t="s">
        <v>61</v>
      </c>
      <c r="J30" s="5"/>
      <c r="K30" s="36"/>
      <c r="L30" s="36"/>
      <c r="M30" s="36"/>
      <c r="N30" s="36"/>
      <c r="O30" s="36"/>
    </row>
    <row r="31" ht="50.1" customHeight="1" spans="1:15">
      <c r="A31" s="5" t="s">
        <v>62</v>
      </c>
      <c r="B31" s="5"/>
      <c r="C31" s="36"/>
      <c r="D31" s="36"/>
      <c r="E31" s="36"/>
      <c r="F31" s="36"/>
      <c r="G31" s="36"/>
      <c r="H31" s="36"/>
      <c r="I31" s="5" t="s">
        <v>63</v>
      </c>
      <c r="J31" s="5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  <row r="38" spans="17:20">
      <c r="Q38" s="71" t="s">
        <v>1</v>
      </c>
      <c r="R38" s="72">
        <f>P36*0.95-R36</f>
        <v>0</v>
      </c>
      <c r="S38" s="73"/>
      <c r="T38" s="74" t="s">
        <v>64</v>
      </c>
    </row>
    <row r="39" spans="17:20">
      <c r="Q39" s="71" t="s">
        <v>1</v>
      </c>
      <c r="R39" s="72">
        <v>704368</v>
      </c>
      <c r="S39" s="73"/>
      <c r="T39" s="74" t="s">
        <v>65</v>
      </c>
    </row>
    <row r="40" spans="17:20">
      <c r="Q40" s="71" t="s">
        <v>1</v>
      </c>
      <c r="R40" s="72">
        <v>457261.05</v>
      </c>
      <c r="S40" s="73"/>
      <c r="T40" s="74" t="s">
        <v>66</v>
      </c>
    </row>
    <row r="41" spans="17:20">
      <c r="Q41" s="71"/>
      <c r="R41" s="72"/>
      <c r="S41" s="73"/>
      <c r="T41" s="74"/>
    </row>
    <row r="42" spans="17:20">
      <c r="Q42" s="71" t="s">
        <v>1</v>
      </c>
      <c r="R42" s="72">
        <v>596022.5</v>
      </c>
      <c r="S42" s="73"/>
      <c r="T42" s="74" t="s">
        <v>43</v>
      </c>
    </row>
    <row r="43" spans="17:20">
      <c r="Q43" s="71"/>
      <c r="R43" s="72">
        <f>SUM(R38:R42)</f>
        <v>1757651.55</v>
      </c>
      <c r="S43" s="73"/>
      <c r="T43" s="74"/>
    </row>
    <row r="44" spans="17:20">
      <c r="Q44" s="71"/>
      <c r="R44" s="72"/>
      <c r="S44" s="73"/>
      <c r="T44" s="74"/>
    </row>
    <row r="45" spans="17:20">
      <c r="Q45" s="71"/>
      <c r="R45" s="72"/>
      <c r="S45" s="73"/>
      <c r="T45" s="74"/>
    </row>
    <row r="46" spans="17:20">
      <c r="Q46" s="71"/>
      <c r="R46" s="72"/>
      <c r="S46" s="73"/>
      <c r="T46" s="74"/>
    </row>
    <row r="47" spans="17:20">
      <c r="Q47" s="71"/>
      <c r="R47" s="72"/>
      <c r="S47" s="73"/>
      <c r="T47" s="74"/>
    </row>
    <row r="48" spans="17:20">
      <c r="Q48" s="71"/>
      <c r="R48" s="72"/>
      <c r="S48" s="73"/>
      <c r="T48" s="74"/>
    </row>
    <row r="49" spans="17:20">
      <c r="Q49" s="71"/>
      <c r="R49" s="72"/>
      <c r="S49" s="73"/>
      <c r="T49" s="74"/>
    </row>
    <row r="50" spans="17:20">
      <c r="Q50" s="71"/>
      <c r="R50" s="72"/>
      <c r="S50" s="73"/>
      <c r="T50" s="74"/>
    </row>
    <row r="51" spans="17:20">
      <c r="Q51" s="71"/>
      <c r="R51" s="72"/>
      <c r="S51" s="73"/>
      <c r="T51" s="74"/>
    </row>
    <row r="52" spans="17:20">
      <c r="Q52" s="71"/>
      <c r="R52" s="72">
        <f>O63</f>
        <v>0</v>
      </c>
      <c r="S52" s="73" t="s">
        <v>67</v>
      </c>
      <c r="T52" s="74" t="s">
        <v>68</v>
      </c>
    </row>
    <row r="59" spans="16:19">
      <c r="P59" s="1" t="s">
        <v>1</v>
      </c>
      <c r="Q59" s="1">
        <v>540945.129</v>
      </c>
      <c r="S59" s="1" t="s">
        <v>64</v>
      </c>
    </row>
    <row r="60" spans="16:19">
      <c r="P60" s="1" t="s">
        <v>1</v>
      </c>
      <c r="Q60" s="1">
        <v>704368</v>
      </c>
      <c r="S60" s="1" t="s">
        <v>65</v>
      </c>
    </row>
    <row r="61" spans="16:19">
      <c r="P61" s="1" t="s">
        <v>1</v>
      </c>
      <c r="Q61" s="1">
        <v>457261.05</v>
      </c>
      <c r="S61" s="1" t="s">
        <v>66</v>
      </c>
    </row>
    <row r="62" spans="17:17">
      <c r="Q62" s="75">
        <f>SUM(Q59:Q61)</f>
        <v>1702574.179</v>
      </c>
    </row>
    <row r="63" spans="16:19">
      <c r="P63" s="1" t="s">
        <v>1</v>
      </c>
      <c r="Q63" s="1">
        <v>596022.5</v>
      </c>
      <c r="S63" s="1" t="s">
        <v>43</v>
      </c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62"/>
  <sheetViews>
    <sheetView topLeftCell="A4" workbookViewId="0">
      <selection activeCell="H24" sqref="H24:O24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6.375" style="1" customWidth="1"/>
    <col min="13" max="14" width="5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19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ht="27.95" customHeight="1" spans="1:15">
      <c r="A4" s="5" t="s">
        <v>23</v>
      </c>
      <c r="B4" s="5"/>
      <c r="C4" s="82"/>
      <c r="D4" s="82"/>
      <c r="E4" s="7" t="s">
        <v>24</v>
      </c>
      <c r="F4" s="8"/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34.5" customHeight="1" spans="1:17">
      <c r="A7" s="12">
        <v>1</v>
      </c>
      <c r="B7" s="13">
        <v>43139</v>
      </c>
      <c r="C7" s="14" t="s">
        <v>41</v>
      </c>
      <c r="D7" s="15">
        <v>2440000</v>
      </c>
      <c r="E7" s="16">
        <v>43108</v>
      </c>
      <c r="F7" s="15">
        <v>2440000</v>
      </c>
      <c r="G7" s="17" t="s">
        <v>42</v>
      </c>
      <c r="H7" s="18">
        <v>94872</v>
      </c>
      <c r="I7" s="18">
        <v>46031.32</v>
      </c>
      <c r="J7" s="47">
        <v>500</v>
      </c>
      <c r="K7" s="48"/>
      <c r="L7" s="49"/>
      <c r="M7" s="7"/>
      <c r="N7" s="48" t="s">
        <v>43</v>
      </c>
      <c r="O7" s="15">
        <v>596022.5</v>
      </c>
      <c r="Q7" s="69"/>
    </row>
    <row r="8" s="1" customFormat="1" ht="20" customHeight="1" spans="1:15">
      <c r="A8" s="12"/>
      <c r="B8" s="19"/>
      <c r="C8" s="14"/>
      <c r="D8" s="20"/>
      <c r="E8" s="16"/>
      <c r="F8" s="20"/>
      <c r="G8" s="21"/>
      <c r="H8" s="18"/>
      <c r="I8" s="18"/>
      <c r="J8" s="47"/>
      <c r="K8" s="50" t="s">
        <v>44</v>
      </c>
      <c r="L8" s="47"/>
      <c r="M8" s="7"/>
      <c r="N8" s="48" t="s">
        <v>45</v>
      </c>
      <c r="O8" s="15">
        <v>1702574.179</v>
      </c>
    </row>
    <row r="9" ht="20" customHeight="1" spans="1:15">
      <c r="A9" s="12"/>
      <c r="B9" s="22" t="s">
        <v>1</v>
      </c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ht="25" customHeight="1" spans="1:15">
      <c r="A10" s="23">
        <v>2</v>
      </c>
      <c r="B10" s="83">
        <v>43142</v>
      </c>
      <c r="C10" s="25" t="s">
        <v>41</v>
      </c>
      <c r="D10" s="84">
        <v>380000</v>
      </c>
      <c r="E10" s="27">
        <v>43127</v>
      </c>
      <c r="F10" s="84">
        <v>380000</v>
      </c>
      <c r="G10" s="85" t="s">
        <v>69</v>
      </c>
      <c r="H10" s="29">
        <v>0</v>
      </c>
      <c r="I10" s="29">
        <v>0</v>
      </c>
      <c r="J10" s="59">
        <v>0</v>
      </c>
      <c r="K10" s="51"/>
      <c r="L10" s="92"/>
      <c r="M10" s="52"/>
      <c r="N10" s="51" t="s">
        <v>43</v>
      </c>
      <c r="O10" s="29">
        <f>D10</f>
        <v>380000</v>
      </c>
    </row>
    <row r="11" ht="20" customHeight="1" spans="1:15">
      <c r="A11" s="12"/>
      <c r="B11" s="19"/>
      <c r="C11" s="14"/>
      <c r="D11" s="20"/>
      <c r="E11" s="16"/>
      <c r="F11" s="20"/>
      <c r="G11" s="21"/>
      <c r="H11" s="18"/>
      <c r="I11" s="18"/>
      <c r="J11" s="47"/>
      <c r="K11" s="51"/>
      <c r="L11" s="47"/>
      <c r="M11" s="52"/>
      <c r="N11" s="48"/>
      <c r="O11" s="29"/>
    </row>
    <row r="12" ht="20" customHeight="1" spans="1:15">
      <c r="A12" s="12"/>
      <c r="B12" s="19"/>
      <c r="C12" s="14"/>
      <c r="D12" s="20"/>
      <c r="E12" s="16"/>
      <c r="F12" s="20"/>
      <c r="G12" s="21"/>
      <c r="H12" s="18"/>
      <c r="I12" s="18"/>
      <c r="J12" s="47"/>
      <c r="K12" s="48"/>
      <c r="L12" s="47"/>
      <c r="M12" s="48"/>
      <c r="N12" s="48"/>
      <c r="O12" s="18"/>
    </row>
    <row r="13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47"/>
      <c r="M13" s="48"/>
      <c r="N13" s="48"/>
      <c r="O13" s="18"/>
    </row>
    <row r="14" ht="20" customHeight="1" spans="1:15">
      <c r="A14" s="12"/>
      <c r="B14" s="19"/>
      <c r="C14" s="14"/>
      <c r="D14" s="20"/>
      <c r="E14" s="16"/>
      <c r="F14" s="20"/>
      <c r="G14" s="21"/>
      <c r="H14" s="18"/>
      <c r="I14" s="18"/>
      <c r="J14" s="47"/>
      <c r="K14" s="48"/>
      <c r="L14" s="47"/>
      <c r="M14" s="48"/>
      <c r="N14" s="48"/>
      <c r="O14" s="18"/>
    </row>
    <row r="15" ht="20" customHeight="1" spans="1:15">
      <c r="A15" s="12"/>
      <c r="B15" s="19"/>
      <c r="C15" s="14"/>
      <c r="D15" s="20"/>
      <c r="E15" s="16"/>
      <c r="F15" s="20"/>
      <c r="G15" s="21"/>
      <c r="H15" s="18"/>
      <c r="I15" s="18"/>
      <c r="J15" s="47"/>
      <c r="K15" s="48"/>
      <c r="L15" s="47"/>
      <c r="M15" s="48"/>
      <c r="N15" s="48"/>
      <c r="O15" s="18"/>
    </row>
    <row r="16" ht="20" customHeight="1" spans="1:15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48"/>
      <c r="O16" s="18"/>
    </row>
    <row r="17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ht="20" customHeight="1" spans="1:15">
      <c r="A23" s="12"/>
      <c r="B23" s="19"/>
      <c r="C23" s="14"/>
      <c r="D23" s="20"/>
      <c r="E23" s="16"/>
      <c r="F23" s="20"/>
      <c r="G23" s="21"/>
      <c r="H23" s="18"/>
      <c r="I23" s="18"/>
      <c r="J23" s="47"/>
      <c r="K23" s="48"/>
      <c r="L23" s="47"/>
      <c r="M23" s="48"/>
      <c r="N23" s="48"/>
      <c r="O23" s="18"/>
    </row>
    <row r="24" ht="30" customHeight="1" spans="1:15">
      <c r="A24" s="5" t="s">
        <v>46</v>
      </c>
      <c r="B24" s="5"/>
      <c r="C24" s="30" t="s">
        <v>47</v>
      </c>
      <c r="D24" s="31">
        <f>SUM(D7:D23)</f>
        <v>2820000</v>
      </c>
      <c r="E24" s="30" t="s">
        <v>47</v>
      </c>
      <c r="F24" s="31">
        <f>SUM(F7:F23)</f>
        <v>2820000</v>
      </c>
      <c r="G24" s="30" t="s">
        <v>47</v>
      </c>
      <c r="H24" s="31">
        <f>SUM(H7:H23)</f>
        <v>94872</v>
      </c>
      <c r="I24" s="31">
        <f>SUM(I7:I23)</f>
        <v>46031.32</v>
      </c>
      <c r="J24" s="31">
        <f>SUM(J7:J23)</f>
        <v>500</v>
      </c>
      <c r="K24" s="30" t="s">
        <v>47</v>
      </c>
      <c r="L24" s="31">
        <f>SUM(L7:L23)</f>
        <v>0</v>
      </c>
      <c r="M24" s="30" t="s">
        <v>47</v>
      </c>
      <c r="N24" s="30" t="s">
        <v>47</v>
      </c>
      <c r="O24" s="31">
        <f>SUM(O7:O23)</f>
        <v>2678596.679</v>
      </c>
    </row>
    <row r="25" ht="30" customHeight="1" spans="1:15">
      <c r="A25" s="5" t="s">
        <v>48</v>
      </c>
      <c r="B25" s="5"/>
      <c r="C25" s="5" t="s">
        <v>49</v>
      </c>
      <c r="D25" s="5"/>
      <c r="E25" s="32">
        <f>E26+L25</f>
        <v>380000</v>
      </c>
      <c r="F25" s="32"/>
      <c r="G25" s="32"/>
      <c r="H25" s="32"/>
      <c r="I25" s="5" t="s">
        <v>50</v>
      </c>
      <c r="J25" s="5"/>
      <c r="K25" s="5" t="s">
        <v>51</v>
      </c>
      <c r="L25" s="32">
        <f>O10</f>
        <v>380000</v>
      </c>
      <c r="M25" s="32"/>
      <c r="N25" s="32"/>
      <c r="O25" s="32"/>
    </row>
    <row r="26" ht="30" customHeight="1" spans="1:15">
      <c r="A26" s="5"/>
      <c r="B26" s="5"/>
      <c r="C26" s="5" t="s">
        <v>52</v>
      </c>
      <c r="D26" s="5"/>
      <c r="E26" s="33">
        <v>0</v>
      </c>
      <c r="F26" s="33"/>
      <c r="G26" s="33"/>
      <c r="H26" s="33"/>
      <c r="I26" s="5"/>
      <c r="J26" s="5"/>
      <c r="K26" s="5" t="s">
        <v>53</v>
      </c>
      <c r="L26" s="61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叁拾捌万元整</v>
      </c>
      <c r="M26" s="61"/>
      <c r="N26" s="61"/>
      <c r="O26" s="61"/>
    </row>
    <row r="27" ht="50.1" customHeight="1" spans="1:15">
      <c r="A27" s="5" t="s">
        <v>54</v>
      </c>
      <c r="B27" s="5"/>
      <c r="C27" s="34" t="s">
        <v>55</v>
      </c>
      <c r="D27" s="34"/>
      <c r="E27" s="34"/>
      <c r="F27" s="34"/>
      <c r="G27" s="34"/>
      <c r="H27" s="34"/>
      <c r="I27" s="5" t="s">
        <v>56</v>
      </c>
      <c r="J27" s="5"/>
      <c r="K27" s="5" t="s">
        <v>57</v>
      </c>
      <c r="L27" s="5"/>
      <c r="M27" s="5"/>
      <c r="N27" s="5"/>
      <c r="O27" s="5"/>
    </row>
    <row r="28" ht="50.1" customHeight="1" spans="1:15">
      <c r="A28" s="5" t="s">
        <v>58</v>
      </c>
      <c r="B28" s="5"/>
      <c r="C28" s="35"/>
      <c r="D28" s="35"/>
      <c r="E28" s="35"/>
      <c r="F28" s="35"/>
      <c r="G28" s="35"/>
      <c r="H28" s="35"/>
      <c r="I28" s="5" t="s">
        <v>59</v>
      </c>
      <c r="J28" s="5"/>
      <c r="K28" s="35"/>
      <c r="L28" s="35"/>
      <c r="M28" s="35"/>
      <c r="N28" s="35"/>
      <c r="O28" s="35"/>
    </row>
    <row r="29" ht="50.1" customHeight="1" spans="1:15">
      <c r="A29" s="5" t="s">
        <v>60</v>
      </c>
      <c r="B29" s="5"/>
      <c r="C29" s="36"/>
      <c r="D29" s="36"/>
      <c r="E29" s="36"/>
      <c r="F29" s="36"/>
      <c r="G29" s="36"/>
      <c r="H29" s="36"/>
      <c r="I29" s="5" t="s">
        <v>61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62</v>
      </c>
      <c r="B30" s="5"/>
      <c r="C30" s="36"/>
      <c r="D30" s="36"/>
      <c r="E30" s="36"/>
      <c r="F30" s="36"/>
      <c r="G30" s="36"/>
      <c r="H30" s="36"/>
      <c r="I30" s="5" t="s">
        <v>63</v>
      </c>
      <c r="J30" s="5"/>
      <c r="K30" s="36"/>
      <c r="L30" s="36"/>
      <c r="M30" s="36"/>
      <c r="N30" s="36"/>
      <c r="O30" s="36"/>
    </row>
    <row r="33" ht="13.5" spans="17:17">
      <c r="Q33"/>
    </row>
    <row r="36" ht="13.5" spans="2:2">
      <c r="B36"/>
    </row>
    <row r="37" spans="17:20">
      <c r="Q37" s="71" t="s">
        <v>1</v>
      </c>
      <c r="R37" s="72">
        <f>P35*0.95-R35</f>
        <v>0</v>
      </c>
      <c r="S37" s="73"/>
      <c r="T37" s="74" t="s">
        <v>64</v>
      </c>
    </row>
    <row r="38" spans="17:20">
      <c r="Q38" s="71" t="s">
        <v>1</v>
      </c>
      <c r="R38" s="72">
        <v>704368</v>
      </c>
      <c r="S38" s="73"/>
      <c r="T38" s="74" t="s">
        <v>65</v>
      </c>
    </row>
    <row r="39" spans="17:20">
      <c r="Q39" s="71" t="s">
        <v>1</v>
      </c>
      <c r="R39" s="72">
        <v>457261.05</v>
      </c>
      <c r="S39" s="73"/>
      <c r="T39" s="74" t="s">
        <v>66</v>
      </c>
    </row>
    <row r="40" spans="17:20">
      <c r="Q40" s="71"/>
      <c r="R40" s="72"/>
      <c r="S40" s="73"/>
      <c r="T40" s="74"/>
    </row>
    <row r="41" spans="17:20">
      <c r="Q41" s="71" t="s">
        <v>1</v>
      </c>
      <c r="R41" s="72">
        <v>596022.5</v>
      </c>
      <c r="S41" s="73"/>
      <c r="T41" s="74" t="s">
        <v>43</v>
      </c>
    </row>
    <row r="42" spans="17:20">
      <c r="Q42" s="71"/>
      <c r="R42" s="72">
        <f>SUM(R37:R41)</f>
        <v>1757651.55</v>
      </c>
      <c r="S42" s="73"/>
      <c r="T42" s="74"/>
    </row>
    <row r="43" spans="17:20">
      <c r="Q43" s="71"/>
      <c r="R43" s="72"/>
      <c r="S43" s="73"/>
      <c r="T43" s="74"/>
    </row>
    <row r="44" spans="17:20">
      <c r="Q44" s="71"/>
      <c r="R44" s="72"/>
      <c r="S44" s="73"/>
      <c r="T44" s="74"/>
    </row>
    <row r="45" spans="17:20">
      <c r="Q45" s="71"/>
      <c r="R45" s="72"/>
      <c r="S45" s="73"/>
      <c r="T45" s="74"/>
    </row>
    <row r="46" spans="17:20">
      <c r="Q46" s="71"/>
      <c r="R46" s="72"/>
      <c r="S46" s="73"/>
      <c r="T46" s="74"/>
    </row>
    <row r="47" spans="17:20">
      <c r="Q47" s="71"/>
      <c r="R47" s="72"/>
      <c r="S47" s="73"/>
      <c r="T47" s="74"/>
    </row>
    <row r="48" spans="17:20">
      <c r="Q48" s="71"/>
      <c r="R48" s="72"/>
      <c r="S48" s="73"/>
      <c r="T48" s="74"/>
    </row>
    <row r="49" spans="17:20">
      <c r="Q49" s="71"/>
      <c r="R49" s="72"/>
      <c r="S49" s="73"/>
      <c r="T49" s="74"/>
    </row>
    <row r="50" spans="17:20">
      <c r="Q50" s="71"/>
      <c r="R50" s="72"/>
      <c r="S50" s="73"/>
      <c r="T50" s="74"/>
    </row>
    <row r="51" spans="17:20">
      <c r="Q51" s="71"/>
      <c r="R51" s="72">
        <f>O62</f>
        <v>0</v>
      </c>
      <c r="S51" s="73" t="s">
        <v>67</v>
      </c>
      <c r="T51" s="74" t="s">
        <v>68</v>
      </c>
    </row>
    <row r="58" spans="16:19">
      <c r="P58" s="1" t="s">
        <v>1</v>
      </c>
      <c r="Q58" s="1">
        <v>540945.129</v>
      </c>
      <c r="S58" s="1" t="s">
        <v>64</v>
      </c>
    </row>
    <row r="59" spans="16:19">
      <c r="P59" s="1" t="s">
        <v>1</v>
      </c>
      <c r="Q59" s="1">
        <v>704368</v>
      </c>
      <c r="S59" s="1" t="s">
        <v>65</v>
      </c>
    </row>
    <row r="60" spans="16:19">
      <c r="P60" s="1" t="s">
        <v>1</v>
      </c>
      <c r="Q60" s="1">
        <v>457261.05</v>
      </c>
      <c r="S60" s="1" t="s">
        <v>66</v>
      </c>
    </row>
    <row r="61" spans="17:17">
      <c r="Q61" s="75">
        <f>SUM(Q58:Q60)</f>
        <v>1702574.179</v>
      </c>
    </row>
    <row r="62" spans="16:19">
      <c r="P62" s="1" t="s">
        <v>1</v>
      </c>
      <c r="Q62" s="1">
        <v>596022.5</v>
      </c>
      <c r="S62" s="1" t="s">
        <v>43</v>
      </c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62"/>
  <sheetViews>
    <sheetView workbookViewId="0">
      <selection activeCell="A1" sqref="$A1:$XFD1048576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7.25" style="1" customWidth="1"/>
    <col min="13" max="14" width="5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19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ht="27.95" customHeight="1" spans="1:15">
      <c r="A4" s="5" t="s">
        <v>23</v>
      </c>
      <c r="B4" s="5"/>
      <c r="C4" s="82"/>
      <c r="D4" s="82"/>
      <c r="E4" s="7" t="s">
        <v>24</v>
      </c>
      <c r="F4" s="8"/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34.5" customHeight="1" spans="1:17">
      <c r="A7" s="12">
        <v>1</v>
      </c>
      <c r="B7" s="13">
        <v>43139</v>
      </c>
      <c r="C7" s="14" t="s">
        <v>41</v>
      </c>
      <c r="D7" s="15">
        <v>2440000</v>
      </c>
      <c r="E7" s="16">
        <v>43108</v>
      </c>
      <c r="F7" s="15">
        <v>2440000</v>
      </c>
      <c r="G7" s="17" t="s">
        <v>42</v>
      </c>
      <c r="H7" s="18">
        <v>94872</v>
      </c>
      <c r="I7" s="18">
        <v>46031.32</v>
      </c>
      <c r="J7" s="47">
        <v>500</v>
      </c>
      <c r="K7" s="48"/>
      <c r="L7" s="49"/>
      <c r="M7" s="7"/>
      <c r="N7" s="48" t="s">
        <v>43</v>
      </c>
      <c r="O7" s="15">
        <v>596022.5</v>
      </c>
      <c r="Q7" s="69"/>
    </row>
    <row r="8" s="1" customFormat="1" ht="20" customHeight="1" spans="1:15">
      <c r="A8" s="12"/>
      <c r="B8" s="19"/>
      <c r="C8" s="14"/>
      <c r="D8" s="20"/>
      <c r="E8" s="16"/>
      <c r="F8" s="20"/>
      <c r="G8" s="21"/>
      <c r="H8" s="18"/>
      <c r="I8" s="18"/>
      <c r="J8" s="47"/>
      <c r="K8" s="50" t="s">
        <v>44</v>
      </c>
      <c r="L8" s="47"/>
      <c r="M8" s="7"/>
      <c r="N8" s="48" t="s">
        <v>45</v>
      </c>
      <c r="O8" s="29">
        <v>1702574.18</v>
      </c>
    </row>
    <row r="9" ht="20" customHeight="1" spans="1:15">
      <c r="A9" s="12"/>
      <c r="B9" s="22"/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ht="25" customHeight="1" spans="1:15">
      <c r="A10" s="12">
        <v>2</v>
      </c>
      <c r="B10" s="13">
        <v>43142</v>
      </c>
      <c r="C10" s="14" t="s">
        <v>41</v>
      </c>
      <c r="D10" s="15">
        <v>380000</v>
      </c>
      <c r="E10" s="16">
        <v>43127</v>
      </c>
      <c r="F10" s="15">
        <v>380000</v>
      </c>
      <c r="G10" s="17" t="s">
        <v>69</v>
      </c>
      <c r="H10" s="18">
        <v>0</v>
      </c>
      <c r="I10" s="18">
        <v>0</v>
      </c>
      <c r="J10" s="47">
        <v>0</v>
      </c>
      <c r="K10" s="48"/>
      <c r="L10" s="49"/>
      <c r="M10" s="7"/>
      <c r="N10" s="48" t="s">
        <v>43</v>
      </c>
      <c r="O10" s="18">
        <f>D10</f>
        <v>380000</v>
      </c>
    </row>
    <row r="11" ht="20" customHeight="1" spans="1:15">
      <c r="A11" s="12"/>
      <c r="B11" s="22" t="s">
        <v>1</v>
      </c>
      <c r="C11" s="14"/>
      <c r="D11" s="20"/>
      <c r="E11" s="16"/>
      <c r="F11" s="20"/>
      <c r="G11" s="21"/>
      <c r="H11" s="18"/>
      <c r="I11" s="18"/>
      <c r="J11" s="47"/>
      <c r="K11" s="51"/>
      <c r="L11" s="47"/>
      <c r="M11" s="52"/>
      <c r="N11" s="48"/>
      <c r="O11" s="29"/>
    </row>
    <row r="12" ht="39" customHeight="1" spans="1:15">
      <c r="A12" s="23">
        <v>3</v>
      </c>
      <c r="B12" s="83">
        <v>43495</v>
      </c>
      <c r="C12" s="25" t="s">
        <v>41</v>
      </c>
      <c r="D12" s="84">
        <v>357000</v>
      </c>
      <c r="E12" s="83">
        <v>43452</v>
      </c>
      <c r="F12" s="84">
        <v>357000</v>
      </c>
      <c r="G12" s="85" t="s">
        <v>69</v>
      </c>
      <c r="H12" s="29">
        <v>0</v>
      </c>
      <c r="I12" s="29">
        <v>5591</v>
      </c>
      <c r="J12" s="59">
        <v>0</v>
      </c>
      <c r="K12" s="51"/>
      <c r="L12" s="86">
        <f>ROUNDUP(D12*1%,0)</f>
        <v>3570</v>
      </c>
      <c r="M12" s="87" t="s">
        <v>70</v>
      </c>
      <c r="N12" s="88"/>
      <c r="O12" s="89">
        <f>D12-H12-I12-J12-L12-L13</f>
        <v>345681</v>
      </c>
    </row>
    <row r="13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86">
        <v>2158</v>
      </c>
      <c r="M13" s="87" t="s">
        <v>71</v>
      </c>
      <c r="N13" s="90"/>
      <c r="O13" s="91"/>
    </row>
    <row r="14" ht="20" customHeight="1" spans="1:15">
      <c r="A14" s="12"/>
      <c r="B14" s="19"/>
      <c r="C14" s="14"/>
      <c r="D14" s="20"/>
      <c r="E14" s="16"/>
      <c r="F14" s="20"/>
      <c r="G14" s="21"/>
      <c r="H14" s="18"/>
      <c r="I14" s="18"/>
      <c r="J14" s="47"/>
      <c r="K14" s="48"/>
      <c r="L14" s="47"/>
      <c r="M14" s="48"/>
      <c r="N14" s="48"/>
      <c r="O14" s="18"/>
    </row>
    <row r="15" ht="20" customHeight="1" spans="1:15">
      <c r="A15" s="12"/>
      <c r="B15" s="19"/>
      <c r="C15" s="14"/>
      <c r="D15" s="20"/>
      <c r="E15" s="16"/>
      <c r="F15" s="20"/>
      <c r="G15" s="21"/>
      <c r="H15" s="18"/>
      <c r="I15" s="18"/>
      <c r="J15" s="47"/>
      <c r="K15" s="48"/>
      <c r="L15" s="47"/>
      <c r="M15" s="48"/>
      <c r="N15" s="48"/>
      <c r="O15" s="18"/>
    </row>
    <row r="16" ht="20" customHeight="1" spans="1:15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48"/>
      <c r="O16" s="18"/>
    </row>
    <row r="17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ht="20" customHeight="1" spans="1:15">
      <c r="A23" s="12"/>
      <c r="B23" s="19"/>
      <c r="C23" s="14"/>
      <c r="D23" s="20"/>
      <c r="E23" s="16"/>
      <c r="F23" s="20"/>
      <c r="G23" s="21"/>
      <c r="H23" s="18"/>
      <c r="I23" s="18"/>
      <c r="J23" s="47"/>
      <c r="K23" s="48"/>
      <c r="L23" s="47"/>
      <c r="M23" s="48"/>
      <c r="N23" s="48"/>
      <c r="O23" s="18"/>
    </row>
    <row r="24" ht="30" customHeight="1" spans="1:15">
      <c r="A24" s="5" t="s">
        <v>46</v>
      </c>
      <c r="B24" s="5"/>
      <c r="C24" s="30" t="s">
        <v>47</v>
      </c>
      <c r="D24" s="31">
        <f t="shared" ref="D24:J24" si="0">SUM(D7:D23)</f>
        <v>3177000</v>
      </c>
      <c r="E24" s="30" t="s">
        <v>47</v>
      </c>
      <c r="F24" s="31">
        <f t="shared" si="0"/>
        <v>3177000</v>
      </c>
      <c r="G24" s="30" t="s">
        <v>47</v>
      </c>
      <c r="H24" s="31">
        <f t="shared" si="0"/>
        <v>94872</v>
      </c>
      <c r="I24" s="31">
        <f t="shared" si="0"/>
        <v>51622.32</v>
      </c>
      <c r="J24" s="31">
        <f t="shared" si="0"/>
        <v>500</v>
      </c>
      <c r="K24" s="30" t="s">
        <v>47</v>
      </c>
      <c r="L24" s="31">
        <f>SUM(L7:L23)</f>
        <v>5728</v>
      </c>
      <c r="M24" s="30" t="s">
        <v>47</v>
      </c>
      <c r="N24" s="30" t="s">
        <v>47</v>
      </c>
      <c r="O24" s="31">
        <f>SUM(O7:O23)</f>
        <v>3024277.68</v>
      </c>
    </row>
    <row r="25" ht="30" customHeight="1" spans="1:15">
      <c r="A25" s="5" t="s">
        <v>48</v>
      </c>
      <c r="B25" s="5"/>
      <c r="C25" s="5" t="s">
        <v>49</v>
      </c>
      <c r="D25" s="5"/>
      <c r="E25" s="32">
        <f>E26+L25</f>
        <v>345681</v>
      </c>
      <c r="F25" s="32"/>
      <c r="G25" s="32"/>
      <c r="H25" s="32"/>
      <c r="I25" s="5" t="s">
        <v>50</v>
      </c>
      <c r="J25" s="5"/>
      <c r="K25" s="5" t="s">
        <v>51</v>
      </c>
      <c r="L25" s="32">
        <v>0</v>
      </c>
      <c r="M25" s="32"/>
      <c r="N25" s="32"/>
      <c r="O25" s="32"/>
    </row>
    <row r="26" ht="30" customHeight="1" spans="1:15">
      <c r="A26" s="5"/>
      <c r="B26" s="5"/>
      <c r="C26" s="5" t="s">
        <v>52</v>
      </c>
      <c r="D26" s="5"/>
      <c r="E26" s="33">
        <f>O12</f>
        <v>345681</v>
      </c>
      <c r="F26" s="33"/>
      <c r="G26" s="33"/>
      <c r="H26" s="33"/>
      <c r="I26" s="5"/>
      <c r="J26" s="5"/>
      <c r="K26" s="5" t="s">
        <v>53</v>
      </c>
      <c r="L26" s="61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61"/>
      <c r="N26" s="61"/>
      <c r="O26" s="61"/>
    </row>
    <row r="27" ht="50.1" customHeight="1" spans="1:15">
      <c r="A27" s="5" t="s">
        <v>54</v>
      </c>
      <c r="B27" s="5"/>
      <c r="C27" s="34" t="s">
        <v>55</v>
      </c>
      <c r="D27" s="34"/>
      <c r="E27" s="34"/>
      <c r="F27" s="34"/>
      <c r="G27" s="34"/>
      <c r="H27" s="34"/>
      <c r="I27" s="5" t="s">
        <v>56</v>
      </c>
      <c r="J27" s="5"/>
      <c r="K27" s="5" t="s">
        <v>57</v>
      </c>
      <c r="L27" s="5"/>
      <c r="M27" s="5"/>
      <c r="N27" s="5"/>
      <c r="O27" s="5"/>
    </row>
    <row r="28" ht="50.1" customHeight="1" spans="1:15">
      <c r="A28" s="5" t="s">
        <v>58</v>
      </c>
      <c r="B28" s="5"/>
      <c r="C28" s="35"/>
      <c r="D28" s="35"/>
      <c r="E28" s="35"/>
      <c r="F28" s="35"/>
      <c r="G28" s="35"/>
      <c r="H28" s="35"/>
      <c r="I28" s="5" t="s">
        <v>59</v>
      </c>
      <c r="J28" s="5"/>
      <c r="K28" s="35"/>
      <c r="L28" s="35"/>
      <c r="M28" s="35"/>
      <c r="N28" s="35"/>
      <c r="O28" s="35"/>
    </row>
    <row r="29" ht="50.1" customHeight="1" spans="1:15">
      <c r="A29" s="5" t="s">
        <v>60</v>
      </c>
      <c r="B29" s="5"/>
      <c r="C29" s="36"/>
      <c r="D29" s="36"/>
      <c r="E29" s="36"/>
      <c r="F29" s="36"/>
      <c r="G29" s="36"/>
      <c r="H29" s="36"/>
      <c r="I29" s="5" t="s">
        <v>61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62</v>
      </c>
      <c r="B30" s="5"/>
      <c r="C30" s="36"/>
      <c r="D30" s="36"/>
      <c r="E30" s="36"/>
      <c r="F30" s="36"/>
      <c r="G30" s="36"/>
      <c r="H30" s="36"/>
      <c r="I30" s="5" t="s">
        <v>63</v>
      </c>
      <c r="J30" s="5"/>
      <c r="K30" s="36"/>
      <c r="L30" s="36"/>
      <c r="M30" s="36"/>
      <c r="N30" s="36"/>
      <c r="O30" s="36"/>
    </row>
    <row r="33" ht="13.5" spans="17:17">
      <c r="Q33"/>
    </row>
    <row r="36" ht="13.5" spans="2:2">
      <c r="B36"/>
    </row>
    <row r="37" spans="17:20">
      <c r="Q37" s="71" t="s">
        <v>1</v>
      </c>
      <c r="R37" s="72">
        <f>P35*0.95-R35</f>
        <v>0</v>
      </c>
      <c r="S37" s="73"/>
      <c r="T37" s="74" t="s">
        <v>64</v>
      </c>
    </row>
    <row r="38" spans="17:20">
      <c r="Q38" s="71" t="s">
        <v>1</v>
      </c>
      <c r="R38" s="72">
        <v>704368</v>
      </c>
      <c r="S38" s="73"/>
      <c r="T38" s="74" t="s">
        <v>65</v>
      </c>
    </row>
    <row r="39" spans="17:20">
      <c r="Q39" s="71" t="s">
        <v>1</v>
      </c>
      <c r="R39" s="72">
        <v>457261.05</v>
      </c>
      <c r="S39" s="73"/>
      <c r="T39" s="74" t="s">
        <v>66</v>
      </c>
    </row>
    <row r="40" spans="17:20">
      <c r="Q40" s="71"/>
      <c r="R40" s="72"/>
      <c r="S40" s="73"/>
      <c r="T40" s="74"/>
    </row>
    <row r="41" spans="17:20">
      <c r="Q41" s="71" t="s">
        <v>1</v>
      </c>
      <c r="R41" s="72">
        <v>596022.5</v>
      </c>
      <c r="S41" s="73"/>
      <c r="T41" s="74" t="s">
        <v>43</v>
      </c>
    </row>
    <row r="42" spans="17:20">
      <c r="Q42" s="71"/>
      <c r="R42" s="72">
        <f>SUM(R37:R41)</f>
        <v>1757651.55</v>
      </c>
      <c r="S42" s="73"/>
      <c r="T42" s="74"/>
    </row>
    <row r="43" spans="17:20">
      <c r="Q43" s="71"/>
      <c r="R43" s="72"/>
      <c r="S43" s="73"/>
      <c r="T43" s="74"/>
    </row>
    <row r="44" spans="17:20">
      <c r="Q44" s="71"/>
      <c r="R44" s="72"/>
      <c r="S44" s="73"/>
      <c r="T44" s="74"/>
    </row>
    <row r="45" spans="17:20">
      <c r="Q45" s="71"/>
      <c r="R45" s="72"/>
      <c r="S45" s="73"/>
      <c r="T45" s="74"/>
    </row>
    <row r="46" spans="17:20">
      <c r="Q46" s="71"/>
      <c r="R46" s="72"/>
      <c r="S46" s="73"/>
      <c r="T46" s="74"/>
    </row>
    <row r="47" spans="17:20">
      <c r="Q47" s="71"/>
      <c r="R47" s="72"/>
      <c r="S47" s="73"/>
      <c r="T47" s="74"/>
    </row>
    <row r="48" spans="17:20">
      <c r="Q48" s="71"/>
      <c r="R48" s="72"/>
      <c r="S48" s="73"/>
      <c r="T48" s="74"/>
    </row>
    <row r="49" spans="17:20">
      <c r="Q49" s="71"/>
      <c r="R49" s="72"/>
      <c r="S49" s="73"/>
      <c r="T49" s="74"/>
    </row>
    <row r="50" spans="17:20">
      <c r="Q50" s="71"/>
      <c r="R50" s="72"/>
      <c r="S50" s="73"/>
      <c r="T50" s="74"/>
    </row>
    <row r="51" spans="17:20">
      <c r="Q51" s="71"/>
      <c r="R51" s="72">
        <f>O62</f>
        <v>0</v>
      </c>
      <c r="S51" s="73" t="s">
        <v>67</v>
      </c>
      <c r="T51" s="74" t="s">
        <v>68</v>
      </c>
    </row>
    <row r="58" spans="16:19">
      <c r="P58" s="1" t="s">
        <v>1</v>
      </c>
      <c r="Q58" s="1">
        <v>540945.129</v>
      </c>
      <c r="S58" s="1" t="s">
        <v>64</v>
      </c>
    </row>
    <row r="59" spans="16:19">
      <c r="P59" s="1" t="s">
        <v>1</v>
      </c>
      <c r="Q59" s="1">
        <v>704368</v>
      </c>
      <c r="S59" s="1" t="s">
        <v>65</v>
      </c>
    </row>
    <row r="60" spans="16:19">
      <c r="P60" s="1" t="s">
        <v>1</v>
      </c>
      <c r="Q60" s="1">
        <v>457261.05</v>
      </c>
      <c r="S60" s="1" t="s">
        <v>66</v>
      </c>
    </row>
    <row r="61" spans="17:17">
      <c r="Q61" s="75">
        <f>SUM(Q58:Q60)</f>
        <v>1702574.179</v>
      </c>
    </row>
    <row r="62" spans="16:19">
      <c r="P62" s="1" t="s">
        <v>1</v>
      </c>
      <c r="Q62" s="1">
        <v>596022.5</v>
      </c>
      <c r="S62" s="1" t="s">
        <v>43</v>
      </c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N12:N13"/>
    <mergeCell ref="O12:O13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tabSelected="1" workbookViewId="0">
      <selection activeCell="I3" sqref="I3:L3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7.25" style="1" customWidth="1"/>
    <col min="13" max="13" width="5.625" style="1" customWidth="1"/>
    <col min="14" max="14" width="27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s="1" customFormat="1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s="1" customFormat="1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72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s="1" customFormat="1" ht="27.95" customHeight="1" spans="1:15">
      <c r="A4" s="5" t="s">
        <v>23</v>
      </c>
      <c r="B4" s="5"/>
      <c r="C4" s="7">
        <v>3531042.66</v>
      </c>
      <c r="D4" s="7"/>
      <c r="E4" s="7" t="s">
        <v>24</v>
      </c>
      <c r="F4" s="8">
        <v>43058</v>
      </c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s="1" customFormat="1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s="1" customFormat="1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34.5" customHeight="1" spans="1:17">
      <c r="A7" s="12">
        <v>1</v>
      </c>
      <c r="B7" s="13">
        <v>43139</v>
      </c>
      <c r="C7" s="14" t="s">
        <v>41</v>
      </c>
      <c r="D7" s="15">
        <v>2440000</v>
      </c>
      <c r="E7" s="16">
        <v>43108</v>
      </c>
      <c r="F7" s="15">
        <v>2440000</v>
      </c>
      <c r="G7" s="17" t="s">
        <v>42</v>
      </c>
      <c r="H7" s="18">
        <v>94872</v>
      </c>
      <c r="I7" s="18">
        <v>46031.32</v>
      </c>
      <c r="J7" s="47">
        <v>500</v>
      </c>
      <c r="K7" s="48"/>
      <c r="L7" s="49"/>
      <c r="M7" s="7"/>
      <c r="N7" s="48" t="s">
        <v>43</v>
      </c>
      <c r="O7" s="15">
        <v>596022.5</v>
      </c>
      <c r="Q7" s="69"/>
    </row>
    <row r="8" s="1" customFormat="1" ht="20" customHeight="1" spans="1:15">
      <c r="A8" s="12"/>
      <c r="B8" s="19"/>
      <c r="C8" s="14"/>
      <c r="D8" s="20"/>
      <c r="E8" s="16"/>
      <c r="F8" s="20"/>
      <c r="G8" s="21"/>
      <c r="H8" s="18"/>
      <c r="I8" s="18"/>
      <c r="J8" s="47"/>
      <c r="K8" s="50" t="s">
        <v>44</v>
      </c>
      <c r="L8" s="47"/>
      <c r="M8" s="7"/>
      <c r="N8" s="48" t="s">
        <v>45</v>
      </c>
      <c r="O8" s="29">
        <v>1702574.18</v>
      </c>
    </row>
    <row r="9" s="1" customFormat="1" ht="20" customHeight="1" spans="1:15">
      <c r="A9" s="12"/>
      <c r="B9" s="22"/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s="1" customFormat="1" ht="25" customHeight="1" spans="1:15">
      <c r="A10" s="12">
        <v>2</v>
      </c>
      <c r="B10" s="13">
        <v>43142</v>
      </c>
      <c r="C10" s="14" t="s">
        <v>41</v>
      </c>
      <c r="D10" s="15">
        <v>380000</v>
      </c>
      <c r="E10" s="16">
        <v>43127</v>
      </c>
      <c r="F10" s="15">
        <v>380000</v>
      </c>
      <c r="G10" s="17" t="s">
        <v>69</v>
      </c>
      <c r="H10" s="18">
        <v>0</v>
      </c>
      <c r="I10" s="18">
        <v>0</v>
      </c>
      <c r="J10" s="47">
        <v>0</v>
      </c>
      <c r="K10" s="48"/>
      <c r="L10" s="49"/>
      <c r="M10" s="7"/>
      <c r="N10" s="48" t="s">
        <v>43</v>
      </c>
      <c r="O10" s="18">
        <f>D10</f>
        <v>380000</v>
      </c>
    </row>
    <row r="11" s="1" customFormat="1" ht="39" customHeight="1" spans="1:15">
      <c r="A11" s="12">
        <v>3</v>
      </c>
      <c r="B11" s="13">
        <v>43495</v>
      </c>
      <c r="C11" s="14" t="s">
        <v>41</v>
      </c>
      <c r="D11" s="15">
        <v>357000</v>
      </c>
      <c r="E11" s="13">
        <v>43452</v>
      </c>
      <c r="F11" s="15">
        <v>357000</v>
      </c>
      <c r="G11" s="17" t="s">
        <v>69</v>
      </c>
      <c r="H11" s="18">
        <v>0</v>
      </c>
      <c r="I11" s="18">
        <v>5591</v>
      </c>
      <c r="J11" s="47">
        <v>0</v>
      </c>
      <c r="K11" s="48"/>
      <c r="L11" s="53">
        <f>ROUNDUP(D11*1%,0)</f>
        <v>3570</v>
      </c>
      <c r="M11" s="54" t="s">
        <v>70</v>
      </c>
      <c r="N11" s="55"/>
      <c r="O11" s="56">
        <f>D11-H11-I11-J11-L11-L12</f>
        <v>345681</v>
      </c>
    </row>
    <row r="12" s="1" customFormat="1" ht="20" customHeight="1" spans="1:15">
      <c r="A12" s="12"/>
      <c r="B12" s="19"/>
      <c r="C12" s="14"/>
      <c r="D12" s="20"/>
      <c r="E12" s="16"/>
      <c r="F12" s="20"/>
      <c r="G12" s="21"/>
      <c r="H12" s="18"/>
      <c r="I12" s="18"/>
      <c r="J12" s="47"/>
      <c r="K12" s="48"/>
      <c r="L12" s="53">
        <v>2158</v>
      </c>
      <c r="M12" s="54" t="s">
        <v>71</v>
      </c>
      <c r="N12" s="57"/>
      <c r="O12" s="58"/>
    </row>
    <row r="13" s="1" customFormat="1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47"/>
      <c r="M13" s="48"/>
      <c r="N13" s="48"/>
      <c r="O13" s="18"/>
    </row>
    <row r="14" s="1" customFormat="1" ht="37" customHeight="1" spans="1:15">
      <c r="A14" s="23">
        <v>4</v>
      </c>
      <c r="B14" s="24">
        <v>44162</v>
      </c>
      <c r="C14" s="25" t="s">
        <v>41</v>
      </c>
      <c r="D14" s="26">
        <v>354042.66</v>
      </c>
      <c r="E14" s="27"/>
      <c r="F14" s="26"/>
      <c r="G14" s="28"/>
      <c r="H14" s="29">
        <v>0</v>
      </c>
      <c r="I14" s="29">
        <v>937.93</v>
      </c>
      <c r="J14" s="59">
        <v>200</v>
      </c>
      <c r="K14" s="51" t="s">
        <v>73</v>
      </c>
      <c r="L14" s="59">
        <v>-3570</v>
      </c>
      <c r="M14" s="51" t="s">
        <v>74</v>
      </c>
      <c r="N14" s="60" t="s">
        <v>75</v>
      </c>
      <c r="O14" s="29">
        <f>D14-I14-J15-J14-L14-O15-O16</f>
        <v>22974.73</v>
      </c>
    </row>
    <row r="15" s="1" customFormat="1" ht="37" customHeight="1" spans="1:15">
      <c r="A15" s="23"/>
      <c r="B15" s="24"/>
      <c r="C15" s="25"/>
      <c r="D15" s="26"/>
      <c r="E15" s="27"/>
      <c r="F15" s="26"/>
      <c r="G15" s="28"/>
      <c r="H15" s="29"/>
      <c r="I15" s="29"/>
      <c r="J15" s="59">
        <v>500</v>
      </c>
      <c r="K15" s="51" t="s">
        <v>76</v>
      </c>
      <c r="L15" s="59"/>
      <c r="M15" s="51"/>
      <c r="N15" s="60" t="s">
        <v>77</v>
      </c>
      <c r="O15" s="29">
        <v>252000</v>
      </c>
    </row>
    <row r="16" s="1" customFormat="1" ht="38" customHeight="1" spans="1:17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60" t="s">
        <v>78</v>
      </c>
      <c r="O16" s="29">
        <v>81000</v>
      </c>
      <c r="Q16" s="70"/>
    </row>
    <row r="17" s="1" customFormat="1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s="1" customFormat="1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s="1" customFormat="1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s="1" customFormat="1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s="1" customFormat="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s="1" customFormat="1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s="1" customFormat="1" ht="30" customHeight="1" spans="1:15">
      <c r="A23" s="5" t="s">
        <v>46</v>
      </c>
      <c r="B23" s="5"/>
      <c r="C23" s="30" t="s">
        <v>47</v>
      </c>
      <c r="D23" s="31">
        <f>SUM(D7:D22)</f>
        <v>3531042.66</v>
      </c>
      <c r="E23" s="30" t="s">
        <v>47</v>
      </c>
      <c r="F23" s="31">
        <f>SUM(F7:F22)</f>
        <v>3177000</v>
      </c>
      <c r="G23" s="30" t="s">
        <v>47</v>
      </c>
      <c r="H23" s="31">
        <f>SUM(H7:H22)</f>
        <v>94872</v>
      </c>
      <c r="I23" s="31">
        <f>SUM(I7:I22)</f>
        <v>52560.25</v>
      </c>
      <c r="J23" s="31">
        <f>SUM(J7:J22)</f>
        <v>1200</v>
      </c>
      <c r="K23" s="30" t="s">
        <v>47</v>
      </c>
      <c r="L23" s="31">
        <f>SUM(L7:L22)</f>
        <v>2158</v>
      </c>
      <c r="M23" s="30" t="s">
        <v>47</v>
      </c>
      <c r="N23" s="30" t="s">
        <v>47</v>
      </c>
      <c r="O23" s="31">
        <f>SUM(O7:O22)</f>
        <v>3380252.41</v>
      </c>
    </row>
    <row r="24" s="1" customFormat="1" ht="30" customHeight="1" spans="1:15">
      <c r="A24" s="5" t="s">
        <v>48</v>
      </c>
      <c r="B24" s="5"/>
      <c r="C24" s="5" t="s">
        <v>49</v>
      </c>
      <c r="D24" s="5"/>
      <c r="E24" s="32">
        <f>O14+O15+O16</f>
        <v>355974.73</v>
      </c>
      <c r="F24" s="32"/>
      <c r="G24" s="32"/>
      <c r="H24" s="32"/>
      <c r="I24" s="5" t="s">
        <v>50</v>
      </c>
      <c r="J24" s="5"/>
      <c r="K24" s="5" t="s">
        <v>51</v>
      </c>
      <c r="L24" s="32">
        <v>0</v>
      </c>
      <c r="M24" s="32"/>
      <c r="N24" s="32"/>
      <c r="O24" s="32"/>
    </row>
    <row r="25" s="1" customFormat="1" ht="30" customHeight="1" spans="1:15">
      <c r="A25" s="5"/>
      <c r="B25" s="5"/>
      <c r="C25" s="5" t="s">
        <v>52</v>
      </c>
      <c r="D25" s="5"/>
      <c r="E25" s="33">
        <v>0</v>
      </c>
      <c r="F25" s="33"/>
      <c r="G25" s="33"/>
      <c r="H25" s="33"/>
      <c r="I25" s="5"/>
      <c r="J25" s="5"/>
      <c r="K25" s="5" t="s">
        <v>53</v>
      </c>
      <c r="L25" s="61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61"/>
      <c r="N25" s="61"/>
      <c r="O25" s="61"/>
    </row>
    <row r="26" s="1" customFormat="1" ht="50.1" customHeight="1" spans="1:15">
      <c r="A26" s="5" t="s">
        <v>54</v>
      </c>
      <c r="B26" s="5"/>
      <c r="C26" s="34" t="s">
        <v>79</v>
      </c>
      <c r="D26" s="34"/>
      <c r="E26" s="34"/>
      <c r="F26" s="34"/>
      <c r="G26" s="34"/>
      <c r="H26" s="34"/>
      <c r="I26" s="5" t="s">
        <v>56</v>
      </c>
      <c r="J26" s="5"/>
      <c r="K26" s="5"/>
      <c r="L26" s="5"/>
      <c r="M26" s="5"/>
      <c r="N26" s="5"/>
      <c r="O26" s="5"/>
    </row>
    <row r="27" s="1" customFormat="1" ht="50.1" customHeight="1" spans="1:15">
      <c r="A27" s="5" t="s">
        <v>58</v>
      </c>
      <c r="B27" s="5"/>
      <c r="C27" s="35"/>
      <c r="D27" s="35"/>
      <c r="E27" s="35"/>
      <c r="F27" s="35"/>
      <c r="G27" s="35"/>
      <c r="H27" s="35"/>
      <c r="I27" s="5" t="s">
        <v>59</v>
      </c>
      <c r="J27" s="5"/>
      <c r="K27" s="35"/>
      <c r="L27" s="35"/>
      <c r="M27" s="35"/>
      <c r="N27" s="35"/>
      <c r="O27" s="35"/>
    </row>
    <row r="28" s="1" customFormat="1" ht="50.1" customHeight="1" spans="1:15">
      <c r="A28" s="5" t="s">
        <v>60</v>
      </c>
      <c r="B28" s="5"/>
      <c r="C28" s="36"/>
      <c r="D28" s="36"/>
      <c r="E28" s="36"/>
      <c r="F28" s="36"/>
      <c r="G28" s="36"/>
      <c r="H28" s="36"/>
      <c r="I28" s="5" t="s">
        <v>61</v>
      </c>
      <c r="J28" s="5"/>
      <c r="K28" s="36"/>
      <c r="L28" s="36"/>
      <c r="M28" s="36"/>
      <c r="N28" s="36"/>
      <c r="O28" s="36"/>
    </row>
    <row r="29" s="1" customFormat="1" ht="50.1" customHeight="1" spans="1:15">
      <c r="A29" s="5" t="s">
        <v>62</v>
      </c>
      <c r="B29" s="5"/>
      <c r="C29" s="36"/>
      <c r="D29" s="36"/>
      <c r="E29" s="36"/>
      <c r="F29" s="36"/>
      <c r="G29" s="36"/>
      <c r="H29" s="36"/>
      <c r="I29" s="5" t="s">
        <v>63</v>
      </c>
      <c r="J29" s="5"/>
      <c r="K29" s="36"/>
      <c r="L29" s="36"/>
      <c r="M29" s="36"/>
      <c r="N29" s="36"/>
      <c r="O29" s="36"/>
    </row>
    <row r="30" s="1" customFormat="1" spans="2:15">
      <c r="B30" s="2"/>
      <c r="D30" s="3"/>
      <c r="E30" s="2"/>
      <c r="F30" s="3"/>
      <c r="H30" s="3"/>
      <c r="J30" s="3"/>
      <c r="O30" s="3"/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ht="13.5" spans="2:17">
      <c r="B32" s="2"/>
      <c r="D32" s="3"/>
      <c r="E32" s="2"/>
      <c r="F32" s="3"/>
      <c r="H32" s="3"/>
      <c r="J32" s="3"/>
      <c r="O32" s="3"/>
      <c r="Q32"/>
    </row>
    <row r="33" s="1" customFormat="1" spans="2:15">
      <c r="B33" s="2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5">
      <c r="B35"/>
      <c r="D35" s="3"/>
      <c r="E35" s="2"/>
      <c r="F35" s="3"/>
      <c r="H35" s="3"/>
      <c r="J35" s="3"/>
      <c r="O35" s="3"/>
    </row>
    <row r="36" s="1" customFormat="1" spans="2:20">
      <c r="B36" s="2"/>
      <c r="D36" s="3"/>
      <c r="E36" s="2"/>
      <c r="F36" s="3"/>
      <c r="H36" s="3"/>
      <c r="J36" s="3"/>
      <c r="O36" s="3"/>
      <c r="Q36" s="71" t="s">
        <v>1</v>
      </c>
      <c r="R36" s="72">
        <f>P34*0.95-R34</f>
        <v>0</v>
      </c>
      <c r="S36" s="73"/>
      <c r="T36" s="74" t="s">
        <v>64</v>
      </c>
    </row>
    <row r="37" s="1" customFormat="1" spans="2:20">
      <c r="B37" s="2"/>
      <c r="D37" s="3"/>
      <c r="E37" s="2"/>
      <c r="F37" s="3"/>
      <c r="H37" s="3"/>
      <c r="J37" s="3"/>
      <c r="O37" s="3"/>
      <c r="Q37" s="71" t="s">
        <v>1</v>
      </c>
      <c r="R37" s="72">
        <v>704368</v>
      </c>
      <c r="S37" s="73"/>
      <c r="T37" s="74" t="s">
        <v>65</v>
      </c>
    </row>
    <row r="38" s="1" customFormat="1" spans="2:20">
      <c r="B38" s="2"/>
      <c r="D38" s="3"/>
      <c r="E38" s="2"/>
      <c r="F38" s="3"/>
      <c r="H38" s="3"/>
      <c r="J38" s="3"/>
      <c r="O38" s="3"/>
      <c r="Q38" s="71" t="s">
        <v>1</v>
      </c>
      <c r="R38" s="72">
        <v>457261.05</v>
      </c>
      <c r="S38" s="73"/>
      <c r="T38" s="74" t="s">
        <v>66</v>
      </c>
    </row>
    <row r="39" s="1" customFormat="1" spans="2:20">
      <c r="B39" s="2"/>
      <c r="D39" s="3"/>
      <c r="E39" s="2"/>
      <c r="F39" s="3"/>
      <c r="H39" s="3"/>
      <c r="J39" s="3"/>
      <c r="O39" s="3"/>
      <c r="Q39" s="71"/>
      <c r="R39" s="72"/>
      <c r="S39" s="73"/>
      <c r="T39" s="74"/>
    </row>
    <row r="40" s="1" customFormat="1" spans="2:20">
      <c r="B40" s="2"/>
      <c r="D40" s="3"/>
      <c r="E40" s="2"/>
      <c r="F40" s="3"/>
      <c r="H40" s="3"/>
      <c r="J40" s="3"/>
      <c r="O40" s="3"/>
      <c r="Q40" s="71" t="s">
        <v>1</v>
      </c>
      <c r="R40" s="72">
        <v>596022.5</v>
      </c>
      <c r="S40" s="73"/>
      <c r="T40" s="74" t="s">
        <v>43</v>
      </c>
    </row>
    <row r="41" s="1" customFormat="1" spans="2:20">
      <c r="B41" s="2"/>
      <c r="D41" s="3"/>
      <c r="E41" s="2"/>
      <c r="F41" s="3"/>
      <c r="H41" s="3"/>
      <c r="J41" s="3"/>
      <c r="O41" s="3"/>
      <c r="Q41" s="71"/>
      <c r="R41" s="72">
        <f>SUM(R36:R40)</f>
        <v>1757651.55</v>
      </c>
      <c r="S41" s="73"/>
      <c r="T41" s="74"/>
    </row>
    <row r="42" s="1" customFormat="1" spans="2:20">
      <c r="B42" s="2"/>
      <c r="D42" s="3"/>
      <c r="E42" s="2"/>
      <c r="F42" s="3"/>
      <c r="H42" s="3"/>
      <c r="J42" s="3"/>
      <c r="O42" s="3"/>
      <c r="Q42" s="71"/>
      <c r="R42" s="72"/>
      <c r="S42" s="73"/>
      <c r="T42" s="74"/>
    </row>
    <row r="43" s="1" customFormat="1" spans="2:20">
      <c r="B43" s="2"/>
      <c r="D43" s="3"/>
      <c r="E43" s="2"/>
      <c r="F43" s="3"/>
      <c r="H43" s="3"/>
      <c r="J43" s="3"/>
      <c r="O43" s="3"/>
      <c r="Q43" s="71"/>
      <c r="R43" s="72"/>
      <c r="S43" s="73"/>
      <c r="T43" s="74"/>
    </row>
    <row r="44" s="1" customFormat="1" spans="2:20">
      <c r="B44" s="2"/>
      <c r="D44" s="3"/>
      <c r="E44" s="2"/>
      <c r="F44" s="3"/>
      <c r="H44" s="3"/>
      <c r="J44" s="3"/>
      <c r="O44" s="3"/>
      <c r="Q44" s="71"/>
      <c r="R44" s="72"/>
      <c r="S44" s="73"/>
      <c r="T44" s="74"/>
    </row>
    <row r="45" s="1" customFormat="1" spans="2:20">
      <c r="B45" s="2"/>
      <c r="D45" s="3"/>
      <c r="E45" s="2"/>
      <c r="F45" s="3"/>
      <c r="H45" s="3"/>
      <c r="J45" s="3"/>
      <c r="O45" s="3"/>
      <c r="Q45" s="71"/>
      <c r="R45" s="72"/>
      <c r="S45" s="73"/>
      <c r="T45" s="74"/>
    </row>
    <row r="46" s="1" customFormat="1" spans="2:20">
      <c r="B46" s="2"/>
      <c r="D46" s="3"/>
      <c r="E46" s="2"/>
      <c r="F46" s="3"/>
      <c r="H46" s="3"/>
      <c r="J46" s="3"/>
      <c r="O46" s="3"/>
      <c r="Q46" s="71"/>
      <c r="R46" s="72"/>
      <c r="S46" s="73"/>
      <c r="T46" s="74"/>
    </row>
    <row r="47" s="1" customFormat="1" spans="2:20">
      <c r="B47" s="2"/>
      <c r="D47" s="3"/>
      <c r="E47" s="2"/>
      <c r="F47" s="3"/>
      <c r="H47" s="3"/>
      <c r="J47" s="3"/>
      <c r="O47" s="3"/>
      <c r="Q47" s="71"/>
      <c r="R47" s="72"/>
      <c r="S47" s="73"/>
      <c r="T47" s="74"/>
    </row>
    <row r="48" s="1" customFormat="1" spans="2:20">
      <c r="B48" s="2"/>
      <c r="D48" s="3"/>
      <c r="E48" s="2"/>
      <c r="F48" s="3"/>
      <c r="H48" s="3"/>
      <c r="J48" s="3"/>
      <c r="O48" s="3"/>
      <c r="Q48" s="71"/>
      <c r="R48" s="72"/>
      <c r="S48" s="73"/>
      <c r="T48" s="74"/>
    </row>
    <row r="49" s="1" customFormat="1" spans="2:20">
      <c r="B49" s="2"/>
      <c r="D49" s="3"/>
      <c r="E49" s="2"/>
      <c r="F49" s="3"/>
      <c r="H49" s="3"/>
      <c r="J49" s="3"/>
      <c r="O49" s="3"/>
      <c r="Q49" s="71"/>
      <c r="R49" s="72"/>
      <c r="S49" s="73"/>
      <c r="T49" s="74"/>
    </row>
    <row r="50" s="1" customFormat="1" spans="2:20">
      <c r="B50" s="2"/>
      <c r="D50" s="3"/>
      <c r="E50" s="2"/>
      <c r="F50" s="3"/>
      <c r="H50" s="3"/>
      <c r="J50" s="3"/>
      <c r="O50" s="3"/>
      <c r="Q50" s="71"/>
      <c r="R50" s="72">
        <f>O61</f>
        <v>0</v>
      </c>
      <c r="S50" s="73" t="s">
        <v>67</v>
      </c>
      <c r="T50" s="74" t="s">
        <v>68</v>
      </c>
    </row>
    <row r="51" s="1" customFormat="1" spans="2:15">
      <c r="B51" s="2"/>
      <c r="D51" s="3"/>
      <c r="E51" s="2"/>
      <c r="F51" s="3"/>
      <c r="H51" s="3"/>
      <c r="J51" s="3"/>
      <c r="O51" s="3"/>
    </row>
    <row r="52" s="1" customFormat="1" spans="2:15">
      <c r="B52" s="2"/>
      <c r="D52" s="3"/>
      <c r="E52" s="2"/>
      <c r="F52" s="3"/>
      <c r="H52" s="3"/>
      <c r="J52" s="3"/>
      <c r="O52" s="3"/>
    </row>
    <row r="53" s="1" customFormat="1" spans="2:15">
      <c r="B53" s="2"/>
      <c r="D53" s="3"/>
      <c r="E53" s="2"/>
      <c r="F53" s="3"/>
      <c r="H53" s="3"/>
      <c r="J53" s="3"/>
      <c r="O53" s="3"/>
    </row>
    <row r="54" s="1" customFormat="1" spans="2:15">
      <c r="B54" s="2"/>
      <c r="D54" s="3"/>
      <c r="E54" s="2"/>
      <c r="F54" s="3"/>
      <c r="H54" s="3"/>
      <c r="J54" s="3"/>
      <c r="O54" s="3"/>
    </row>
    <row r="55" s="1" customFormat="1" spans="2:15">
      <c r="B55" s="2"/>
      <c r="D55" s="3"/>
      <c r="E55" s="2"/>
      <c r="F55" s="3"/>
      <c r="H55" s="3"/>
      <c r="J55" s="3"/>
      <c r="O55" s="3"/>
    </row>
    <row r="56" s="1" customFormat="1" spans="2:15">
      <c r="B56" s="2"/>
      <c r="D56" s="3"/>
      <c r="E56" s="2"/>
      <c r="F56" s="3"/>
      <c r="H56" s="3"/>
      <c r="J56" s="3"/>
      <c r="O56" s="3"/>
    </row>
    <row r="57" s="1" customFormat="1" spans="2:19">
      <c r="B57" s="2"/>
      <c r="D57" s="3"/>
      <c r="E57" s="2"/>
      <c r="F57" s="3"/>
      <c r="H57" s="3"/>
      <c r="J57" s="3"/>
      <c r="O57" s="3"/>
      <c r="P57" s="1" t="s">
        <v>1</v>
      </c>
      <c r="Q57" s="1">
        <v>540945.129</v>
      </c>
      <c r="S57" s="1" t="s">
        <v>64</v>
      </c>
    </row>
    <row r="58" s="1" customFormat="1" spans="2:19">
      <c r="B58" s="2"/>
      <c r="D58" s="3"/>
      <c r="E58" s="2"/>
      <c r="F58" s="3"/>
      <c r="H58" s="3"/>
      <c r="J58" s="3"/>
      <c r="O58" s="3"/>
      <c r="P58" s="1" t="s">
        <v>1</v>
      </c>
      <c r="Q58" s="1">
        <v>704368</v>
      </c>
      <c r="S58" s="1" t="s">
        <v>65</v>
      </c>
    </row>
    <row r="59" s="1" customFormat="1" spans="2:19">
      <c r="B59" s="2"/>
      <c r="D59" s="3"/>
      <c r="E59" s="2"/>
      <c r="F59" s="3"/>
      <c r="H59" s="3"/>
      <c r="J59" s="3"/>
      <c r="O59" s="3"/>
      <c r="P59" s="1" t="s">
        <v>1</v>
      </c>
      <c r="Q59" s="1">
        <v>457261.05</v>
      </c>
      <c r="S59" s="1" t="s">
        <v>66</v>
      </c>
    </row>
    <row r="60" s="1" customFormat="1" spans="2:17">
      <c r="B60" s="2"/>
      <c r="D60" s="3"/>
      <c r="E60" s="2"/>
      <c r="F60" s="3"/>
      <c r="H60" s="3"/>
      <c r="J60" s="3"/>
      <c r="O60" s="3"/>
      <c r="Q60" s="75">
        <f>SUM(Q57:Q59)</f>
        <v>1702574.179</v>
      </c>
    </row>
    <row r="61" s="1" customFormat="1" spans="2:19">
      <c r="B61" s="2"/>
      <c r="D61" s="3"/>
      <c r="E61" s="2"/>
      <c r="F61" s="3"/>
      <c r="H61" s="3"/>
      <c r="J61" s="3"/>
      <c r="O61" s="3"/>
      <c r="P61" s="1" t="s">
        <v>1</v>
      </c>
      <c r="Q61" s="1">
        <v>596022.5</v>
      </c>
      <c r="S61" s="1" t="s">
        <v>43</v>
      </c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N11:N12"/>
    <mergeCell ref="O11:O12"/>
    <mergeCell ref="A24:B25"/>
    <mergeCell ref="I24:J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2018-01-08T05:55:00Z</dcterms:created>
  <dcterms:modified xsi:type="dcterms:W3CDTF">2020-12-08T08:36:32Z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