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4"/>
  </bookViews>
  <sheets>
    <sheet name="1 2" sheetId="17" r:id="rId1"/>
    <sheet name="3" sheetId="18" r:id="rId2"/>
    <sheet name="4" sheetId="19" r:id="rId3"/>
    <sheet name="5" sheetId="20" r:id="rId4"/>
    <sheet name="6" sheetId="21" r:id="rId5"/>
  </sheets>
  <calcPr calcId="144525"/>
</workbook>
</file>

<file path=xl/comments1.xml><?xml version="1.0" encoding="utf-8"?>
<comments xmlns="http://schemas.openxmlformats.org/spreadsheetml/2006/main">
  <authors>
    <author>cw01</author>
  </authors>
  <commentList>
    <comment ref="AH2" authorId="0">
      <text>
        <r>
          <rPr>
            <b/>
            <sz val="9"/>
            <rFont val="宋体"/>
            <charset val="134"/>
          </rPr>
          <t>cw01:</t>
        </r>
        <r>
          <rPr>
            <sz val="9"/>
            <rFont val="宋体"/>
            <charset val="134"/>
          </rPr>
          <t xml:space="preserve">
本次多缴162.16元，原件未提供</t>
        </r>
      </text>
    </comment>
  </commentList>
</comments>
</file>

<file path=xl/comments2.xml><?xml version="1.0" encoding="utf-8"?>
<comments xmlns="http://schemas.openxmlformats.org/spreadsheetml/2006/main">
  <authors>
    <author>cw01</author>
  </authors>
  <commentList>
    <comment ref="AH2" authorId="0">
      <text>
        <r>
          <rPr>
            <b/>
            <sz val="9"/>
            <rFont val="宋体"/>
            <charset val="134"/>
          </rPr>
          <t>cw01:</t>
        </r>
        <r>
          <rPr>
            <sz val="9"/>
            <rFont val="宋体"/>
            <charset val="134"/>
          </rPr>
          <t xml:space="preserve">
本次多缴162.16元，原件未提供</t>
        </r>
      </text>
    </comment>
  </commentList>
</comments>
</file>

<file path=xl/comments3.xml><?xml version="1.0" encoding="utf-8"?>
<comments xmlns="http://schemas.openxmlformats.org/spreadsheetml/2006/main">
  <authors>
    <author>cw01</author>
  </authors>
  <commentList>
    <comment ref="AH2" authorId="0">
      <text>
        <r>
          <rPr>
            <b/>
            <sz val="9"/>
            <rFont val="宋体"/>
            <charset val="134"/>
          </rPr>
          <t>cw01:</t>
        </r>
        <r>
          <rPr>
            <sz val="9"/>
            <rFont val="宋体"/>
            <charset val="134"/>
          </rPr>
          <t xml:space="preserve">
本次多缴162.16元，原件未提供</t>
        </r>
      </text>
    </comment>
  </commentList>
</comments>
</file>

<file path=xl/comments4.xml><?xml version="1.0" encoding="utf-8"?>
<comments xmlns="http://schemas.openxmlformats.org/spreadsheetml/2006/main">
  <authors>
    <author>cw01</author>
  </authors>
  <commentList>
    <comment ref="AH2" authorId="0">
      <text>
        <r>
          <rPr>
            <b/>
            <sz val="9"/>
            <rFont val="宋体"/>
            <charset val="134"/>
          </rPr>
          <t>cw01:</t>
        </r>
        <r>
          <rPr>
            <sz val="9"/>
            <rFont val="宋体"/>
            <charset val="134"/>
          </rPr>
          <t xml:space="preserve">
本次多缴162.16元，原件未提供</t>
        </r>
      </text>
    </comment>
  </commentList>
</comments>
</file>

<file path=xl/comments5.xml><?xml version="1.0" encoding="utf-8"?>
<comments xmlns="http://schemas.openxmlformats.org/spreadsheetml/2006/main">
  <authors>
    <author>cw01</author>
  </authors>
  <commentList>
    <comment ref="AH2" authorId="0">
      <text>
        <r>
          <rPr>
            <b/>
            <sz val="9"/>
            <rFont val="宋体"/>
            <charset val="134"/>
          </rPr>
          <t>cw01:</t>
        </r>
        <r>
          <rPr>
            <sz val="9"/>
            <rFont val="宋体"/>
            <charset val="134"/>
          </rPr>
          <t xml:space="preserve">
本次多缴162.16元，原件未提供</t>
        </r>
      </text>
    </comment>
  </commentList>
</comments>
</file>

<file path=xl/sharedStrings.xml><?xml version="1.0" encoding="utf-8"?>
<sst xmlns="http://schemas.openxmlformats.org/spreadsheetml/2006/main" count="488" uniqueCount="85">
  <si>
    <t xml:space="preserve">工程款支付证书 </t>
  </si>
  <si>
    <t>本次</t>
  </si>
  <si>
    <t>工程名称</t>
  </si>
  <si>
    <t>西新路（黄兴路～殷巷新村）改建工程施工项目</t>
  </si>
  <si>
    <t>ERP编号</t>
  </si>
  <si>
    <t>档案编号</t>
  </si>
  <si>
    <t>CD2017-072</t>
  </si>
  <si>
    <t>2017.7.4</t>
  </si>
  <si>
    <t>沙  建</t>
  </si>
  <si>
    <t>3个月</t>
  </si>
  <si>
    <t>无锡市
锡山区</t>
  </si>
  <si>
    <t>傅俊逸18552075677</t>
  </si>
  <si>
    <t>张兴龙18951519801</t>
  </si>
  <si>
    <t>施工合同、内部承包协议原件</t>
  </si>
  <si>
    <t>中标（现场负责人刘强13706178889）</t>
  </si>
  <si>
    <t>经营部</t>
  </si>
  <si>
    <t>李想</t>
  </si>
  <si>
    <t>有</t>
  </si>
  <si>
    <t>S170401</t>
  </si>
  <si>
    <t>合同金额</t>
  </si>
  <si>
    <t>中标  日期</t>
  </si>
  <si>
    <t>已    供       工程资料</t>
  </si>
  <si>
    <t>中标通知书、施工合同、内部承包协议原件</t>
  </si>
  <si>
    <t>庐江</t>
  </si>
  <si>
    <t>责任  单位</t>
  </si>
  <si>
    <t>决算金额</t>
  </si>
  <si>
    <t>竣工  日期</t>
  </si>
  <si>
    <t xml:space="preserve">合肥 </t>
  </si>
  <si>
    <t>责任人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</si>
  <si>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</si>
  <si>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</si>
  <si>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</si>
  <si>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</si>
  <si>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</si>
  <si>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</si>
  <si>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</si>
  <si>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</si>
  <si>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</si>
  <si>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</si>
  <si>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</si>
  <si>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</si>
  <si>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</si>
  <si>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</si>
  <si>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承兑汇票</t>
  </si>
  <si>
    <t>2%全扣</t>
  </si>
  <si>
    <t>2018.2.6办理涉税事项报告表500</t>
  </si>
  <si>
    <t>管理费+税费已转帐支付</t>
  </si>
  <si>
    <t>承兑 汇票</t>
  </si>
  <si>
    <t>中</t>
  </si>
  <si>
    <t>已扣</t>
  </si>
  <si>
    <t>预留损失准备金</t>
  </si>
  <si>
    <t>第一次办理承兑欠325印花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</si>
  <si>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</si>
  <si>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</si>
  <si>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</si>
  <si>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</si>
  <si>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</si>
  <si>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</si>
  <si>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</si>
  <si>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</si>
  <si>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</si>
  <si>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项目管理
意见</t>
  </si>
  <si>
    <t>何总、朱总已同意支付（附表背面截图）。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</si>
  <si>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</si>
  <si>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</si>
  <si>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</si>
  <si>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</si>
  <si>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</si>
  <si>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</si>
  <si>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·························</t>
  </si>
  <si>
    <t>年前先付2020.1.23付</t>
  </si>
  <si>
    <t>？</t>
  </si>
  <si>
    <t>暂留账面</t>
  </si>
  <si>
    <t>承兑 汇票10万；转帐9.8万</t>
  </si>
  <si>
    <t>支付账号</t>
  </si>
  <si>
    <t>详见委托支付函</t>
  </si>
  <si>
    <t>本支付金额</t>
  </si>
  <si>
    <t>承兑 汇票10万；</t>
  </si>
  <si>
    <t>支付上次暂留账面的98000元。</t>
  </si>
  <si>
    <t>转账费</t>
  </si>
  <si>
    <t>无锡市嘉源</t>
  </si>
  <si>
    <t>2020-11-24外经证</t>
  </si>
  <si>
    <t>中标通知书、施工合同、内部承包协议原件、竣工验收、审计复印件</t>
  </si>
  <si>
    <t>孙健</t>
  </si>
  <si>
    <t>无锡市嘉源-沈雨13585093311</t>
  </si>
</sst>
</file>

<file path=xl/styles.xml><?xml version="1.0" encoding="utf-8"?>
<styleSheet xmlns="http://schemas.openxmlformats.org/spreadsheetml/2006/main">
  <numFmts count="11">
    <numFmt numFmtId="176" formatCode="#,##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0_ "/>
    <numFmt numFmtId="44" formatCode="_ &quot;￥&quot;* #,##0.00_ ;_ &quot;￥&quot;* \-#,##0.00_ ;_ &quot;￥&quot;* &quot;-&quot;??_ ;_ @_ "/>
    <numFmt numFmtId="178" formatCode="yy/m/d;@"/>
    <numFmt numFmtId="179" formatCode="yyyy/m/d;@"/>
    <numFmt numFmtId="180" formatCode="0.0%"/>
    <numFmt numFmtId="181" formatCode="m/d;@"/>
    <numFmt numFmtId="182" formatCode="0.00_ "/>
  </numFmts>
  <fonts count="44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b/>
      <sz val="14"/>
      <name val="宋体"/>
      <charset val="134"/>
    </font>
    <font>
      <b/>
      <sz val="9"/>
      <color theme="1"/>
      <name val="宋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</font>
    <font>
      <b/>
      <sz val="9"/>
      <color rgb="FFFF0000"/>
      <name val="宋体"/>
      <charset val="134"/>
    </font>
    <font>
      <b/>
      <sz val="9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sz val="9"/>
      <name val="Arial"/>
      <charset val="134"/>
    </font>
    <font>
      <sz val="10"/>
      <color theme="1"/>
      <name val="宋体"/>
      <charset val="134"/>
    </font>
    <font>
      <sz val="8"/>
      <color theme="1"/>
      <name val="宋体"/>
      <charset val="134"/>
    </font>
    <font>
      <b/>
      <sz val="9"/>
      <color rgb="FF7030A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9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6" fillId="1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23" borderId="14" applyNumberFormat="0" applyFon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37" fillId="11" borderId="12" applyNumberFormat="0" applyAlignment="0" applyProtection="0">
      <alignment vertical="center"/>
    </xf>
    <xf numFmtId="0" fontId="35" fillId="27" borderId="15" applyNumberFormat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0" fillId="0" borderId="0"/>
    <xf numFmtId="0" fontId="21" fillId="2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1" fillId="0" borderId="0" xfId="56" applyFont="1" applyFill="1" applyBorder="1" applyAlignment="1">
      <alignment horizontal="center" vertical="center"/>
    </xf>
    <xf numFmtId="0" fontId="2" fillId="0" borderId="0" xfId="56" applyFont="1" applyFill="1" applyBorder="1" applyAlignment="1">
      <alignment horizontal="center" vertical="center"/>
    </xf>
    <xf numFmtId="178" fontId="1" fillId="0" borderId="0" xfId="56" applyNumberFormat="1" applyFont="1" applyFill="1" applyBorder="1" applyAlignment="1">
      <alignment horizontal="center" vertical="center"/>
    </xf>
    <xf numFmtId="176" fontId="1" fillId="0" borderId="0" xfId="56" applyNumberFormat="1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/>
    </xf>
    <xf numFmtId="0" fontId="4" fillId="0" borderId="2" xfId="56" applyFont="1" applyFill="1" applyBorder="1" applyAlignment="1">
      <alignment horizontal="center" vertical="center" wrapText="1"/>
    </xf>
    <xf numFmtId="0" fontId="5" fillId="0" borderId="2" xfId="56" applyFont="1" applyFill="1" applyBorder="1" applyAlignment="1">
      <alignment horizontal="center" vertical="center" shrinkToFit="1"/>
    </xf>
    <xf numFmtId="176" fontId="4" fillId="0" borderId="2" xfId="56" applyNumberFormat="1" applyFont="1" applyFill="1" applyBorder="1" applyAlignment="1">
      <alignment horizontal="center" vertical="center" wrapText="1"/>
    </xf>
    <xf numFmtId="179" fontId="6" fillId="0" borderId="2" xfId="56" applyNumberFormat="1" applyFont="1" applyFill="1" applyBorder="1" applyAlignment="1">
      <alignment horizontal="center" vertical="center" wrapText="1"/>
    </xf>
    <xf numFmtId="0" fontId="4" fillId="2" borderId="3" xfId="56" applyFont="1" applyFill="1" applyBorder="1" applyAlignment="1">
      <alignment horizontal="center" vertical="center" wrapText="1"/>
    </xf>
    <xf numFmtId="176" fontId="7" fillId="0" borderId="2" xfId="56" applyNumberFormat="1" applyFont="1" applyFill="1" applyBorder="1" applyAlignment="1">
      <alignment horizontal="center" vertical="center" wrapText="1"/>
    </xf>
    <xf numFmtId="0" fontId="4" fillId="2" borderId="4" xfId="56" applyFont="1" applyFill="1" applyBorder="1" applyAlignment="1">
      <alignment horizontal="center" vertical="center" wrapText="1"/>
    </xf>
    <xf numFmtId="0" fontId="8" fillId="0" borderId="2" xfId="56" applyFont="1" applyFill="1" applyBorder="1" applyAlignment="1">
      <alignment horizontal="center" vertical="center" wrapText="1"/>
    </xf>
    <xf numFmtId="178" fontId="8" fillId="0" borderId="2" xfId="56" applyNumberFormat="1" applyFont="1" applyFill="1" applyBorder="1" applyAlignment="1">
      <alignment horizontal="center" vertical="center" wrapText="1"/>
    </xf>
    <xf numFmtId="176" fontId="8" fillId="0" borderId="2" xfId="56" applyNumberFormat="1" applyFont="1" applyFill="1" applyBorder="1" applyAlignment="1">
      <alignment horizontal="center" vertical="center" wrapText="1"/>
    </xf>
    <xf numFmtId="0" fontId="1" fillId="2" borderId="2" xfId="56" applyFont="1" applyFill="1" applyBorder="1" applyAlignment="1">
      <alignment horizontal="center" vertical="center" wrapText="1"/>
    </xf>
    <xf numFmtId="178" fontId="1" fillId="2" borderId="2" xfId="56" applyNumberFormat="1" applyFont="1" applyFill="1" applyBorder="1" applyAlignment="1">
      <alignment horizontal="left" vertical="center" shrinkToFit="1"/>
    </xf>
    <xf numFmtId="0" fontId="1" fillId="0" borderId="2" xfId="56" applyFont="1" applyFill="1" applyBorder="1" applyAlignment="1">
      <alignment horizontal="center" vertical="center" wrapText="1"/>
    </xf>
    <xf numFmtId="176" fontId="1" fillId="2" borderId="2" xfId="56" applyNumberFormat="1" applyFont="1" applyFill="1" applyBorder="1" applyAlignment="1">
      <alignment horizontal="right" vertical="center" shrinkToFit="1"/>
    </xf>
    <xf numFmtId="178" fontId="1" fillId="2" borderId="2" xfId="56" applyNumberFormat="1" applyFont="1" applyFill="1" applyBorder="1" applyAlignment="1">
      <alignment horizontal="center" vertical="center" shrinkToFit="1"/>
    </xf>
    <xf numFmtId="180" fontId="1" fillId="0" borderId="2" xfId="21" applyNumberFormat="1" applyFont="1" applyFill="1" applyBorder="1" applyAlignment="1">
      <alignment horizontal="center" vertical="center" wrapText="1"/>
    </xf>
    <xf numFmtId="176" fontId="1" fillId="3" borderId="2" xfId="56" applyNumberFormat="1" applyFont="1" applyFill="1" applyBorder="1" applyAlignment="1">
      <alignment horizontal="right" vertical="center" shrinkToFit="1"/>
    </xf>
    <xf numFmtId="14" fontId="1" fillId="2" borderId="2" xfId="56" applyNumberFormat="1" applyFont="1" applyFill="1" applyBorder="1" applyAlignment="1">
      <alignment horizontal="center" vertical="center" wrapText="1"/>
    </xf>
    <xf numFmtId="178" fontId="1" fillId="2" borderId="2" xfId="56" applyNumberFormat="1" applyFont="1" applyFill="1" applyBorder="1" applyAlignment="1">
      <alignment vertical="center" shrinkToFit="1"/>
    </xf>
    <xf numFmtId="176" fontId="1" fillId="2" borderId="2" xfId="56" applyNumberFormat="1" applyFont="1" applyFill="1" applyBorder="1" applyAlignment="1">
      <alignment vertical="center" shrinkToFit="1"/>
    </xf>
    <xf numFmtId="9" fontId="1" fillId="0" borderId="2" xfId="21" applyFont="1" applyFill="1" applyBorder="1" applyAlignment="1">
      <alignment horizontal="center" vertical="center" wrapText="1"/>
    </xf>
    <xf numFmtId="181" fontId="1" fillId="2" borderId="2" xfId="56" applyNumberFormat="1" applyFont="1" applyFill="1" applyBorder="1" applyAlignment="1">
      <alignment horizontal="center" vertical="center" wrapText="1"/>
    </xf>
    <xf numFmtId="14" fontId="9" fillId="0" borderId="2" xfId="56" applyNumberFormat="1" applyFont="1" applyBorder="1" applyAlignment="1">
      <alignment horizontal="center" vertical="center" wrapText="1"/>
    </xf>
    <xf numFmtId="0" fontId="1" fillId="2" borderId="5" xfId="56" applyFont="1" applyFill="1" applyBorder="1" applyAlignment="1">
      <alignment horizontal="center" vertical="center" wrapText="1"/>
    </xf>
    <xf numFmtId="176" fontId="1" fillId="3" borderId="5" xfId="56" applyNumberFormat="1" applyFont="1" applyFill="1" applyBorder="1" applyAlignment="1">
      <alignment horizontal="center" vertical="center" shrinkToFit="1"/>
    </xf>
    <xf numFmtId="0" fontId="1" fillId="2" borderId="6" xfId="56" applyFont="1" applyFill="1" applyBorder="1" applyAlignment="1">
      <alignment horizontal="center" vertical="center" wrapText="1"/>
    </xf>
    <xf numFmtId="180" fontId="1" fillId="0" borderId="2" xfId="21" applyNumberFormat="1" applyFont="1" applyFill="1" applyBorder="1" applyAlignment="1" applyProtection="1">
      <alignment horizontal="center" vertical="center" wrapText="1"/>
    </xf>
    <xf numFmtId="176" fontId="1" fillId="3" borderId="6" xfId="56" applyNumberFormat="1" applyFont="1" applyFill="1" applyBorder="1" applyAlignment="1">
      <alignment horizontal="center" vertical="center" shrinkToFit="1"/>
    </xf>
    <xf numFmtId="14" fontId="10" fillId="0" borderId="2" xfId="56" applyNumberFormat="1" applyFont="1" applyBorder="1" applyAlignment="1">
      <alignment horizontal="center" vertical="center" wrapText="1"/>
    </xf>
    <xf numFmtId="176" fontId="1" fillId="2" borderId="2" xfId="56" applyNumberFormat="1" applyFont="1" applyFill="1" applyBorder="1" applyAlignment="1">
      <alignment horizontal="left" vertical="center"/>
    </xf>
    <xf numFmtId="0" fontId="2" fillId="2" borderId="2" xfId="56" applyFont="1" applyFill="1" applyBorder="1" applyAlignment="1">
      <alignment horizontal="center" vertical="center" wrapText="1"/>
    </xf>
    <xf numFmtId="178" fontId="2" fillId="2" borderId="2" xfId="56" applyNumberFormat="1" applyFont="1" applyFill="1" applyBorder="1" applyAlignment="1">
      <alignment vertical="center" shrinkToFit="1"/>
    </xf>
    <xf numFmtId="14" fontId="2" fillId="2" borderId="2" xfId="56" applyNumberFormat="1" applyFont="1" applyFill="1" applyBorder="1" applyAlignment="1">
      <alignment horizontal="center" vertical="center" wrapText="1"/>
    </xf>
    <xf numFmtId="176" fontId="2" fillId="2" borderId="2" xfId="56" applyNumberFormat="1" applyFont="1" applyFill="1" applyBorder="1" applyAlignment="1">
      <alignment vertical="center" shrinkToFit="1"/>
    </xf>
    <xf numFmtId="181" fontId="2" fillId="2" borderId="2" xfId="56" applyNumberFormat="1" applyFont="1" applyFill="1" applyBorder="1" applyAlignment="1">
      <alignment horizontal="center" vertical="center" wrapText="1"/>
    </xf>
    <xf numFmtId="9" fontId="2" fillId="0" borderId="2" xfId="21" applyFont="1" applyFill="1" applyBorder="1" applyAlignment="1">
      <alignment horizontal="center" vertical="center" wrapText="1"/>
    </xf>
    <xf numFmtId="176" fontId="2" fillId="3" borderId="2" xfId="56" applyNumberFormat="1" applyFont="1" applyFill="1" applyBorder="1" applyAlignment="1">
      <alignment horizontal="right" vertical="center" shrinkToFit="1"/>
    </xf>
    <xf numFmtId="178" fontId="2" fillId="2" borderId="2" xfId="56" applyNumberFormat="1" applyFont="1" applyFill="1" applyBorder="1" applyAlignment="1">
      <alignment horizontal="center" vertical="center" shrinkToFit="1"/>
    </xf>
    <xf numFmtId="0" fontId="1" fillId="3" borderId="2" xfId="56" applyFont="1" applyFill="1" applyBorder="1" applyAlignment="1">
      <alignment horizontal="center" vertical="center" shrinkToFit="1"/>
    </xf>
    <xf numFmtId="176" fontId="11" fillId="3" borderId="2" xfId="56" applyNumberFormat="1" applyFont="1" applyFill="1" applyBorder="1" applyAlignment="1">
      <alignment horizontal="right" vertical="center" shrinkToFit="1"/>
    </xf>
    <xf numFmtId="176" fontId="10" fillId="3" borderId="2" xfId="56" applyNumberFormat="1" applyFont="1" applyFill="1" applyBorder="1" applyAlignment="1">
      <alignment horizontal="center" vertical="center" shrinkToFit="1"/>
    </xf>
    <xf numFmtId="176" fontId="10" fillId="0" borderId="2" xfId="56" applyNumberFormat="1" applyFont="1" applyFill="1" applyBorder="1" applyAlignment="1">
      <alignment horizontal="center" vertical="center" shrinkToFit="1"/>
    </xf>
    <xf numFmtId="0" fontId="1" fillId="0" borderId="2" xfId="56" applyFont="1" applyFill="1" applyBorder="1" applyAlignment="1">
      <alignment horizontal="center" vertical="top" wrapText="1"/>
    </xf>
    <xf numFmtId="0" fontId="4" fillId="0" borderId="2" xfId="56" applyFont="1" applyFill="1" applyBorder="1" applyAlignment="1">
      <alignment horizontal="center" vertical="center"/>
    </xf>
    <xf numFmtId="177" fontId="4" fillId="0" borderId="2" xfId="8" applyNumberFormat="1" applyFont="1" applyFill="1" applyBorder="1" applyAlignment="1">
      <alignment horizontal="center" vertical="center"/>
    </xf>
    <xf numFmtId="176" fontId="4" fillId="0" borderId="2" xfId="56" applyNumberFormat="1" applyFont="1" applyFill="1" applyBorder="1" applyAlignment="1">
      <alignment horizontal="center" vertical="center" shrinkToFit="1"/>
    </xf>
    <xf numFmtId="0" fontId="6" fillId="0" borderId="7" xfId="56" applyFont="1" applyFill="1" applyBorder="1" applyAlignment="1">
      <alignment horizontal="left" vertical="center" wrapText="1"/>
    </xf>
    <xf numFmtId="0" fontId="6" fillId="0" borderId="8" xfId="56" applyFont="1" applyFill="1" applyBorder="1" applyAlignment="1">
      <alignment horizontal="left" vertical="center" wrapText="1"/>
    </xf>
    <xf numFmtId="0" fontId="12" fillId="2" borderId="2" xfId="56" applyFont="1" applyFill="1" applyBorder="1" applyAlignment="1">
      <alignment horizontal="center" vertical="center" wrapText="1"/>
    </xf>
    <xf numFmtId="0" fontId="13" fillId="0" borderId="2" xfId="56" applyFont="1" applyFill="1" applyBorder="1" applyAlignment="1">
      <alignment horizontal="center" vertical="center" wrapText="1"/>
    </xf>
    <xf numFmtId="0" fontId="6" fillId="0" borderId="4" xfId="56" applyFont="1" applyFill="1" applyBorder="1" applyAlignment="1">
      <alignment horizontal="left" vertical="center" wrapText="1"/>
    </xf>
    <xf numFmtId="0" fontId="6" fillId="0" borderId="1" xfId="56" applyFont="1" applyFill="1" applyBorder="1" applyAlignment="1">
      <alignment horizontal="left" vertical="center" wrapText="1"/>
    </xf>
    <xf numFmtId="176" fontId="13" fillId="0" borderId="2" xfId="56" applyNumberFormat="1" applyFont="1" applyFill="1" applyBorder="1" applyAlignment="1">
      <alignment horizontal="center" vertical="center" wrapText="1"/>
    </xf>
    <xf numFmtId="176" fontId="8" fillId="0" borderId="2" xfId="56" applyNumberFormat="1" applyFont="1" applyFill="1" applyBorder="1" applyAlignment="1">
      <alignment horizontal="center" vertical="center" shrinkToFit="1"/>
    </xf>
    <xf numFmtId="176" fontId="1" fillId="0" borderId="2" xfId="56" applyNumberFormat="1" applyFont="1" applyFill="1" applyBorder="1" applyAlignment="1">
      <alignment horizontal="right" vertical="center" shrinkToFit="1"/>
    </xf>
    <xf numFmtId="176" fontId="1" fillId="0" borderId="2" xfId="56" applyNumberFormat="1" applyFont="1" applyFill="1" applyBorder="1" applyAlignment="1">
      <alignment horizontal="center" vertical="center" wrapText="1"/>
    </xf>
    <xf numFmtId="176" fontId="2" fillId="0" borderId="2" xfId="56" applyNumberFormat="1" applyFont="1" applyFill="1" applyBorder="1" applyAlignment="1">
      <alignment horizontal="right" vertical="center" shrinkToFit="1"/>
    </xf>
    <xf numFmtId="0" fontId="2" fillId="0" borderId="2" xfId="56" applyFont="1" applyFill="1" applyBorder="1" applyAlignment="1">
      <alignment horizontal="center" vertical="center" wrapText="1"/>
    </xf>
    <xf numFmtId="176" fontId="2" fillId="2" borderId="2" xfId="56" applyNumberFormat="1" applyFont="1" applyFill="1" applyBorder="1" applyAlignment="1">
      <alignment horizontal="right" vertical="center" shrinkToFit="1"/>
    </xf>
    <xf numFmtId="176" fontId="2" fillId="2" borderId="5" xfId="56" applyNumberFormat="1" applyFont="1" applyFill="1" applyBorder="1" applyAlignment="1">
      <alignment horizontal="right" vertical="center" shrinkToFit="1"/>
    </xf>
    <xf numFmtId="176" fontId="14" fillId="0" borderId="2" xfId="56" applyNumberFormat="1" applyFont="1" applyFill="1" applyBorder="1" applyAlignment="1">
      <alignment vertical="center" shrinkToFit="1"/>
    </xf>
    <xf numFmtId="176" fontId="14" fillId="0" borderId="2" xfId="56" applyNumberFormat="1" applyFont="1" applyFill="1" applyBorder="1" applyAlignment="1">
      <alignment vertical="center" wrapText="1"/>
    </xf>
    <xf numFmtId="176" fontId="2" fillId="0" borderId="5" xfId="56" applyNumberFormat="1" applyFont="1" applyFill="1" applyBorder="1" applyAlignment="1">
      <alignment horizontal="center" vertical="center" shrinkToFit="1"/>
    </xf>
    <xf numFmtId="176" fontId="14" fillId="0" borderId="2" xfId="56" applyNumberFormat="1" applyFont="1" applyFill="1" applyBorder="1" applyAlignment="1">
      <alignment horizontal="center" vertical="center" wrapText="1"/>
    </xf>
    <xf numFmtId="176" fontId="2" fillId="0" borderId="2" xfId="56" applyNumberFormat="1" applyFont="1" applyFill="1" applyBorder="1" applyAlignment="1">
      <alignment horizontal="center" vertical="center" wrapText="1"/>
    </xf>
    <xf numFmtId="176" fontId="2" fillId="0" borderId="6" xfId="56" applyNumberFormat="1" applyFont="1" applyFill="1" applyBorder="1" applyAlignment="1">
      <alignment horizontal="center" vertical="center" shrinkToFit="1"/>
    </xf>
    <xf numFmtId="176" fontId="8" fillId="0" borderId="5" xfId="56" applyNumberFormat="1" applyFont="1" applyFill="1" applyBorder="1" applyAlignment="1">
      <alignment horizontal="center" vertical="center" shrinkToFit="1"/>
    </xf>
    <xf numFmtId="176" fontId="8" fillId="0" borderId="5" xfId="56" applyNumberFormat="1" applyFont="1" applyFill="1" applyBorder="1" applyAlignment="1">
      <alignment horizontal="center" vertical="center" wrapText="1"/>
    </xf>
    <xf numFmtId="176" fontId="1" fillId="4" borderId="2" xfId="56" applyNumberFormat="1" applyFont="1" applyFill="1" applyBorder="1" applyAlignment="1">
      <alignment horizontal="right" vertical="center" shrinkToFit="1"/>
    </xf>
    <xf numFmtId="0" fontId="1" fillId="4" borderId="0" xfId="56" applyFont="1" applyFill="1" applyBorder="1" applyAlignment="1">
      <alignment horizontal="center" vertical="center"/>
    </xf>
    <xf numFmtId="176" fontId="8" fillId="0" borderId="6" xfId="56" applyNumberFormat="1" applyFont="1" applyFill="1" applyBorder="1" applyAlignment="1">
      <alignment vertical="center" shrinkToFit="1"/>
    </xf>
    <xf numFmtId="176" fontId="8" fillId="0" borderId="6" xfId="56" applyNumberFormat="1" applyFont="1" applyFill="1" applyBorder="1" applyAlignment="1">
      <alignment vertical="center" wrapText="1"/>
    </xf>
    <xf numFmtId="176" fontId="8" fillId="0" borderId="2" xfId="56" applyNumberFormat="1" applyFont="1" applyFill="1" applyBorder="1" applyAlignment="1">
      <alignment vertical="center" wrapText="1"/>
    </xf>
    <xf numFmtId="176" fontId="2" fillId="0" borderId="6" xfId="56" applyNumberFormat="1" applyFont="1" applyFill="1" applyBorder="1" applyAlignment="1">
      <alignment vertical="center" shrinkToFit="1"/>
    </xf>
    <xf numFmtId="176" fontId="7" fillId="2" borderId="2" xfId="56" applyNumberFormat="1" applyFont="1" applyFill="1" applyBorder="1" applyAlignment="1">
      <alignment horizontal="center" vertical="center" wrapText="1"/>
    </xf>
    <xf numFmtId="0" fontId="15" fillId="2" borderId="2" xfId="56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left" vertical="center"/>
    </xf>
    <xf numFmtId="182" fontId="16" fillId="0" borderId="2" xfId="0" applyNumberFormat="1" applyFont="1" applyBorder="1" applyAlignment="1">
      <alignment horizontal="right" vertical="center" wrapText="1"/>
    </xf>
    <xf numFmtId="182" fontId="16" fillId="0" borderId="2" xfId="0" applyNumberFormat="1" applyFont="1" applyBorder="1" applyAlignment="1">
      <alignment horizontal="center" vertical="center"/>
    </xf>
    <xf numFmtId="0" fontId="1" fillId="0" borderId="0" xfId="56" applyFont="1" applyFill="1" applyAlignment="1">
      <alignment horizontal="center" vertical="center"/>
    </xf>
    <xf numFmtId="0" fontId="18" fillId="0" borderId="0" xfId="0" applyFo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82" fontId="20" fillId="0" borderId="2" xfId="0" applyNumberFormat="1" applyFont="1" applyBorder="1" applyAlignment="1">
      <alignment horizontal="right" vertical="center"/>
    </xf>
    <xf numFmtId="182" fontId="20" fillId="5" borderId="2" xfId="0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center" vertical="center"/>
    </xf>
    <xf numFmtId="176" fontId="2" fillId="2" borderId="2" xfId="56" applyNumberFormat="1" applyFont="1" applyFill="1" applyBorder="1" applyAlignment="1">
      <alignment horizontal="left" vertical="center"/>
    </xf>
    <xf numFmtId="0" fontId="2" fillId="2" borderId="5" xfId="56" applyFont="1" applyFill="1" applyBorder="1" applyAlignment="1">
      <alignment horizontal="center" vertical="center" wrapText="1"/>
    </xf>
    <xf numFmtId="178" fontId="2" fillId="2" borderId="2" xfId="56" applyNumberFormat="1" applyFont="1" applyFill="1" applyBorder="1" applyAlignment="1">
      <alignment horizontal="left" vertical="center" shrinkToFit="1"/>
    </xf>
    <xf numFmtId="180" fontId="2" fillId="0" borderId="2" xfId="21" applyNumberFormat="1" applyFont="1" applyFill="1" applyBorder="1" applyAlignment="1">
      <alignment horizontal="center" vertical="center" wrapText="1"/>
    </xf>
    <xf numFmtId="176" fontId="2" fillId="3" borderId="5" xfId="56" applyNumberFormat="1" applyFont="1" applyFill="1" applyBorder="1" applyAlignment="1">
      <alignment horizontal="center" vertical="center" shrinkToFit="1"/>
    </xf>
    <xf numFmtId="0" fontId="2" fillId="2" borderId="6" xfId="56" applyFont="1" applyFill="1" applyBorder="1" applyAlignment="1">
      <alignment horizontal="center" vertical="center" wrapText="1"/>
    </xf>
    <xf numFmtId="180" fontId="2" fillId="0" borderId="2" xfId="21" applyNumberFormat="1" applyFont="1" applyFill="1" applyBorder="1" applyAlignment="1" applyProtection="1">
      <alignment horizontal="center" vertical="center" wrapText="1"/>
    </xf>
    <xf numFmtId="176" fontId="2" fillId="3" borderId="6" xfId="56" applyNumberFormat="1" applyFont="1" applyFill="1" applyBorder="1" applyAlignment="1">
      <alignment horizontal="center" vertical="center" shrinkToFit="1"/>
    </xf>
    <xf numFmtId="176" fontId="14" fillId="0" borderId="5" xfId="56" applyNumberFormat="1" applyFont="1" applyFill="1" applyBorder="1" applyAlignment="1">
      <alignment horizontal="center" vertical="center" shrinkToFit="1"/>
    </xf>
    <xf numFmtId="176" fontId="14" fillId="0" borderId="5" xfId="56" applyNumberFormat="1" applyFont="1" applyFill="1" applyBorder="1" applyAlignment="1">
      <alignment horizontal="center" vertical="center" wrapText="1"/>
    </xf>
    <xf numFmtId="176" fontId="2" fillId="4" borderId="2" xfId="56" applyNumberFormat="1" applyFont="1" applyFill="1" applyBorder="1" applyAlignment="1">
      <alignment horizontal="right" vertical="center" shrinkToFit="1"/>
    </xf>
    <xf numFmtId="176" fontId="14" fillId="0" borderId="6" xfId="56" applyNumberFormat="1" applyFont="1" applyFill="1" applyBorder="1" applyAlignment="1">
      <alignment vertical="center" shrinkToFit="1"/>
    </xf>
    <xf numFmtId="176" fontId="14" fillId="0" borderId="6" xfId="56" applyNumberFormat="1" applyFont="1" applyFill="1" applyBorder="1" applyAlignment="1">
      <alignment vertical="center" wrapText="1"/>
    </xf>
    <xf numFmtId="0" fontId="15" fillId="2" borderId="3" xfId="56" applyFont="1" applyFill="1" applyBorder="1" applyAlignment="1">
      <alignment horizontal="center" vertical="center" wrapText="1"/>
    </xf>
    <xf numFmtId="0" fontId="15" fillId="2" borderId="9" xfId="56" applyFont="1" applyFill="1" applyBorder="1" applyAlignment="1">
      <alignment horizontal="center" vertical="center" wrapText="1"/>
    </xf>
    <xf numFmtId="0" fontId="15" fillId="2" borderId="4" xfId="56" applyFont="1" applyFill="1" applyBorder="1" applyAlignment="1">
      <alignment horizontal="center" vertical="center" wrapText="1"/>
    </xf>
    <xf numFmtId="0" fontId="15" fillId="2" borderId="1" xfId="56" applyFont="1" applyFill="1" applyBorder="1" applyAlignment="1">
      <alignment horizontal="center" vertical="center" wrapText="1"/>
    </xf>
    <xf numFmtId="176" fontId="6" fillId="0" borderId="2" xfId="56" applyNumberFormat="1" applyFont="1" applyFill="1" applyBorder="1" applyAlignment="1">
      <alignment horizontal="right" vertical="center" wrapText="1"/>
    </xf>
    <xf numFmtId="0" fontId="8" fillId="3" borderId="2" xfId="56" applyFont="1" applyFill="1" applyBorder="1" applyAlignment="1">
      <alignment horizontal="center" vertical="center" shrinkToFi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百分比 2 2" xfId="21"/>
    <cellStyle name="标题 1" xfId="22" builtinId="16"/>
    <cellStyle name="百分比 2 3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百分比 2 2 2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2 3" xfId="53"/>
    <cellStyle name="40% - 强调文字颜色 6" xfId="54" builtinId="51"/>
    <cellStyle name="60% - 强调文字颜色 6" xfId="55" builtinId="52"/>
    <cellStyle name="常规 2" xfId="56"/>
    <cellStyle name="常规 3" xfId="57"/>
    <cellStyle name="常规 4" xfId="58"/>
    <cellStyle name="常规 5" xfId="5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1.xml"/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7" Type="http://schemas.openxmlformats.org/officeDocument/2006/relationships/image" Target="../media/image10.png"/><Relationship Id="rId6" Type="http://schemas.openxmlformats.org/officeDocument/2006/relationships/image" Target="../media/image9.png"/><Relationship Id="rId5" Type="http://schemas.openxmlformats.org/officeDocument/2006/relationships/image" Target="../media/image8.jpeg"/><Relationship Id="rId4" Type="http://schemas.openxmlformats.org/officeDocument/2006/relationships/image" Target="../media/image7.jpe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7" Type="http://schemas.openxmlformats.org/officeDocument/2006/relationships/image" Target="../media/image10.png"/><Relationship Id="rId6" Type="http://schemas.openxmlformats.org/officeDocument/2006/relationships/image" Target="../media/image9.png"/><Relationship Id="rId5" Type="http://schemas.openxmlformats.org/officeDocument/2006/relationships/image" Target="../media/image8.jpeg"/><Relationship Id="rId4" Type="http://schemas.openxmlformats.org/officeDocument/2006/relationships/image" Target="../media/image7.jpe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14.jpeg"/><Relationship Id="rId8" Type="http://schemas.openxmlformats.org/officeDocument/2006/relationships/image" Target="../media/image13.png"/><Relationship Id="rId7" Type="http://schemas.openxmlformats.org/officeDocument/2006/relationships/image" Target="../media/image12.png"/><Relationship Id="rId6" Type="http://schemas.openxmlformats.org/officeDocument/2006/relationships/image" Target="../media/image10.png"/><Relationship Id="rId5" Type="http://schemas.openxmlformats.org/officeDocument/2006/relationships/image" Target="../media/image8.jpeg"/><Relationship Id="rId4" Type="http://schemas.openxmlformats.org/officeDocument/2006/relationships/image" Target="../media/image7.jpe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0" Type="http://schemas.openxmlformats.org/officeDocument/2006/relationships/image" Target="../media/image15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4" Type="http://schemas.openxmlformats.org/officeDocument/2006/relationships/image" Target="../media/image16.png"/><Relationship Id="rId3" Type="http://schemas.openxmlformats.org/officeDocument/2006/relationships/image" Target="../media/image13.png"/><Relationship Id="rId2" Type="http://schemas.openxmlformats.org/officeDocument/2006/relationships/image" Target="../media/image7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619125</xdr:colOff>
      <xdr:row>3</xdr:row>
      <xdr:rowOff>57150</xdr:rowOff>
    </xdr:from>
    <xdr:to>
      <xdr:col>19</xdr:col>
      <xdr:colOff>2094865</xdr:colOff>
      <xdr:row>6</xdr:row>
      <xdr:rowOff>24765</xdr:rowOff>
    </xdr:to>
    <xdr:pic>
      <xdr:nvPicPr>
        <xdr:cNvPr id="2" name="图片 1" descr="R9}OT00$Z_G(GO3ADX)5Q0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20175" y="1083945"/>
          <a:ext cx="4276090" cy="1032510"/>
        </a:xfrm>
        <a:prstGeom prst="rect">
          <a:avLst/>
        </a:prstGeom>
      </xdr:spPr>
    </xdr:pic>
    <xdr:clientData/>
  </xdr:twoCellAnchor>
  <xdr:twoCellAnchor editAs="oneCell">
    <xdr:from>
      <xdr:col>15</xdr:col>
      <xdr:colOff>457200</xdr:colOff>
      <xdr:row>5</xdr:row>
      <xdr:rowOff>0</xdr:rowOff>
    </xdr:from>
    <xdr:to>
      <xdr:col>24</xdr:col>
      <xdr:colOff>314325</xdr:colOff>
      <xdr:row>19</xdr:row>
      <xdr:rowOff>243205</xdr:rowOff>
    </xdr:to>
    <xdr:pic>
      <xdr:nvPicPr>
        <xdr:cNvPr id="3" name="图片 2" descr="VT(%2L]0}A$Z$@O$(UR1G]N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858250" y="1736725"/>
          <a:ext cx="7943850" cy="5257800"/>
        </a:xfrm>
        <a:prstGeom prst="rect">
          <a:avLst/>
        </a:prstGeom>
      </xdr:spPr>
    </xdr:pic>
    <xdr:clientData/>
  </xdr:twoCellAnchor>
  <xdr:twoCellAnchor editAs="oneCell">
    <xdr:from>
      <xdr:col>16</xdr:col>
      <xdr:colOff>200025</xdr:colOff>
      <xdr:row>14</xdr:row>
      <xdr:rowOff>222250</xdr:rowOff>
    </xdr:from>
    <xdr:to>
      <xdr:col>21</xdr:col>
      <xdr:colOff>371475</xdr:colOff>
      <xdr:row>29</xdr:row>
      <xdr:rowOff>69215</xdr:rowOff>
    </xdr:to>
    <xdr:pic>
      <xdr:nvPicPr>
        <xdr:cNvPr id="4" name="图片 3" descr="NA_JU68JIHIBANR8QXYR$AV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86875" y="5697220"/>
          <a:ext cx="5343525" cy="3287395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10</xdr:row>
      <xdr:rowOff>76200</xdr:rowOff>
    </xdr:from>
    <xdr:to>
      <xdr:col>10</xdr:col>
      <xdr:colOff>314325</xdr:colOff>
      <xdr:row>11</xdr:row>
      <xdr:rowOff>47625</xdr:rowOff>
    </xdr:to>
    <xdr:pic>
      <xdr:nvPicPr>
        <xdr:cNvPr id="5" name="图片 4" descr="(2SWNI475U(}1W{IB]CWN5C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362325" y="4530090"/>
          <a:ext cx="2619375" cy="22669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571500</xdr:colOff>
      <xdr:row>11</xdr:row>
      <xdr:rowOff>131445</xdr:rowOff>
    </xdr:from>
    <xdr:to>
      <xdr:col>10</xdr:col>
      <xdr:colOff>409575</xdr:colOff>
      <xdr:row>21</xdr:row>
      <xdr:rowOff>55245</xdr:rowOff>
    </xdr:to>
    <xdr:pic>
      <xdr:nvPicPr>
        <xdr:cNvPr id="6" name="图片 5" descr="_)9`SP1B$1P7QDDQD1@@EF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800225" y="4840605"/>
          <a:ext cx="4276725" cy="2476500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37</xdr:row>
      <xdr:rowOff>104775</xdr:rowOff>
    </xdr:from>
    <xdr:to>
      <xdr:col>10</xdr:col>
      <xdr:colOff>257175</xdr:colOff>
      <xdr:row>75</xdr:row>
      <xdr:rowOff>76200</xdr:rowOff>
    </xdr:to>
    <xdr:pic>
      <xdr:nvPicPr>
        <xdr:cNvPr id="7" name="图片 6" descr="RPF(]0JCJU5L_PI[T(B$72X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76325" y="11550650"/>
          <a:ext cx="4848225" cy="5429250"/>
        </a:xfrm>
        <a:prstGeom prst="rect">
          <a:avLst/>
        </a:prstGeom>
      </xdr:spPr>
    </xdr:pic>
    <xdr:clientData/>
  </xdr:twoCellAnchor>
  <xdr:twoCellAnchor editAs="oneCell">
    <xdr:from>
      <xdr:col>0</xdr:col>
      <xdr:colOff>180340</xdr:colOff>
      <xdr:row>77</xdr:row>
      <xdr:rowOff>46990</xdr:rowOff>
    </xdr:from>
    <xdr:to>
      <xdr:col>14</xdr:col>
      <xdr:colOff>94615</xdr:colOff>
      <xdr:row>107</xdr:row>
      <xdr:rowOff>46990</xdr:rowOff>
    </xdr:to>
    <xdr:pic>
      <xdr:nvPicPr>
        <xdr:cNvPr id="8" name="图片 7" descr="1F165514E974CEB85DA7BEC08574E6E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16200000">
          <a:off x="1847215" y="15569565"/>
          <a:ext cx="4286250" cy="76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38100</xdr:colOff>
      <xdr:row>1</xdr:row>
      <xdr:rowOff>352425</xdr:rowOff>
    </xdr:from>
    <xdr:to>
      <xdr:col>19</xdr:col>
      <xdr:colOff>2199640</xdr:colOff>
      <xdr:row>4</xdr:row>
      <xdr:rowOff>320040</xdr:rowOff>
    </xdr:to>
    <xdr:pic>
      <xdr:nvPicPr>
        <xdr:cNvPr id="2" name="图片 1" descr="R9}OT00$Z_G(GO3ADX)5Q0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53625" y="669290"/>
          <a:ext cx="4276090" cy="1032510"/>
        </a:xfrm>
        <a:prstGeom prst="rect">
          <a:avLst/>
        </a:prstGeom>
      </xdr:spPr>
    </xdr:pic>
    <xdr:clientData/>
  </xdr:twoCellAnchor>
  <xdr:twoCellAnchor editAs="oneCell">
    <xdr:from>
      <xdr:col>7</xdr:col>
      <xdr:colOff>352425</xdr:colOff>
      <xdr:row>7</xdr:row>
      <xdr:rowOff>266700</xdr:rowOff>
    </xdr:from>
    <xdr:to>
      <xdr:col>11</xdr:col>
      <xdr:colOff>342900</xdr:colOff>
      <xdr:row>8</xdr:row>
      <xdr:rowOff>188595</xdr:rowOff>
    </xdr:to>
    <xdr:pic>
      <xdr:nvPicPr>
        <xdr:cNvPr id="5" name="图片 4" descr="(2SWNI475U(}1W{IB]CWN5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71925" y="3183890"/>
          <a:ext cx="2619375" cy="226695"/>
        </a:xfrm>
        <a:prstGeom prst="rect">
          <a:avLst/>
        </a:prstGeom>
      </xdr:spPr>
    </xdr:pic>
    <xdr:clientData/>
  </xdr:twoCellAnchor>
  <xdr:twoCellAnchor editAs="oneCell">
    <xdr:from>
      <xdr:col>16</xdr:col>
      <xdr:colOff>247650</xdr:colOff>
      <xdr:row>4</xdr:row>
      <xdr:rowOff>312420</xdr:rowOff>
    </xdr:from>
    <xdr:to>
      <xdr:col>20</xdr:col>
      <xdr:colOff>38100</xdr:colOff>
      <xdr:row>9</xdr:row>
      <xdr:rowOff>262890</xdr:rowOff>
    </xdr:to>
    <xdr:pic>
      <xdr:nvPicPr>
        <xdr:cNvPr id="6" name="图片 5" descr="_)9`SP1B$1P7QDDQD1@@EF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163175" y="1694180"/>
          <a:ext cx="4276725" cy="24765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180340</xdr:colOff>
      <xdr:row>75</xdr:row>
      <xdr:rowOff>46990</xdr:rowOff>
    </xdr:from>
    <xdr:to>
      <xdr:col>14</xdr:col>
      <xdr:colOff>27940</xdr:colOff>
      <xdr:row>105</xdr:row>
      <xdr:rowOff>46990</xdr:rowOff>
    </xdr:to>
    <xdr:pic>
      <xdr:nvPicPr>
        <xdr:cNvPr id="8" name="图片 7" descr="1F165514E974CEB85DA7BEC08574E6E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1847215" y="13644245"/>
          <a:ext cx="4286250" cy="7620000"/>
        </a:xfrm>
        <a:prstGeom prst="rect">
          <a:avLst/>
        </a:prstGeom>
      </xdr:spPr>
    </xdr:pic>
    <xdr:clientData/>
  </xdr:twoCellAnchor>
  <xdr:twoCellAnchor editAs="oneCell">
    <xdr:from>
      <xdr:col>16</xdr:col>
      <xdr:colOff>95250</xdr:colOff>
      <xdr:row>8</xdr:row>
      <xdr:rowOff>638175</xdr:rowOff>
    </xdr:from>
    <xdr:to>
      <xdr:col>26</xdr:col>
      <xdr:colOff>895350</xdr:colOff>
      <xdr:row>25</xdr:row>
      <xdr:rowOff>163195</xdr:rowOff>
    </xdr:to>
    <xdr:pic>
      <xdr:nvPicPr>
        <xdr:cNvPr id="9" name="图片 8" descr="CNVIIWXEG_QQ{4R$E(T033J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010775" y="3860165"/>
          <a:ext cx="9991725" cy="4461510"/>
        </a:xfrm>
        <a:prstGeom prst="rect">
          <a:avLst/>
        </a:prstGeom>
      </xdr:spPr>
    </xdr:pic>
    <xdr:clientData/>
  </xdr:twoCellAnchor>
  <xdr:twoCellAnchor editAs="oneCell">
    <xdr:from>
      <xdr:col>15</xdr:col>
      <xdr:colOff>647700</xdr:colOff>
      <xdr:row>23</xdr:row>
      <xdr:rowOff>238125</xdr:rowOff>
    </xdr:from>
    <xdr:to>
      <xdr:col>23</xdr:col>
      <xdr:colOff>238125</xdr:colOff>
      <xdr:row>57</xdr:row>
      <xdr:rowOff>103505</xdr:rowOff>
    </xdr:to>
    <xdr:pic>
      <xdr:nvPicPr>
        <xdr:cNvPr id="10" name="图片 9" descr="~Q]YIH7MS}TDO)5R1J8NJBU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115425" y="7760335"/>
          <a:ext cx="7753350" cy="503555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36</xdr:row>
      <xdr:rowOff>114300</xdr:rowOff>
    </xdr:from>
    <xdr:to>
      <xdr:col>26</xdr:col>
      <xdr:colOff>866775</xdr:colOff>
      <xdr:row>83</xdr:row>
      <xdr:rowOff>63500</xdr:rowOff>
    </xdr:to>
    <xdr:pic>
      <xdr:nvPicPr>
        <xdr:cNvPr id="3" name="图片 2" descr="L`RC_NY021[LXBRJ1I8([J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915525" y="9777730"/>
          <a:ext cx="10058400" cy="66929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34</xdr:row>
      <xdr:rowOff>9525</xdr:rowOff>
    </xdr:from>
    <xdr:to>
      <xdr:col>9</xdr:col>
      <xdr:colOff>19050</xdr:colOff>
      <xdr:row>70</xdr:row>
      <xdr:rowOff>47625</xdr:rowOff>
    </xdr:to>
    <xdr:pic>
      <xdr:nvPicPr>
        <xdr:cNvPr id="4" name="图片 3" descr="K4`WZ2WB]9PZA1763LFMI)O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90500" y="9387205"/>
          <a:ext cx="4857750" cy="5210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38100</xdr:colOff>
      <xdr:row>1</xdr:row>
      <xdr:rowOff>352425</xdr:rowOff>
    </xdr:from>
    <xdr:to>
      <xdr:col>19</xdr:col>
      <xdr:colOff>2199640</xdr:colOff>
      <xdr:row>4</xdr:row>
      <xdr:rowOff>320040</xdr:rowOff>
    </xdr:to>
    <xdr:pic>
      <xdr:nvPicPr>
        <xdr:cNvPr id="2" name="图片 1" descr="R9}OT00$Z_G(GO3ADX)5Q0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53625" y="669290"/>
          <a:ext cx="4276090" cy="1032510"/>
        </a:xfrm>
        <a:prstGeom prst="rect">
          <a:avLst/>
        </a:prstGeom>
      </xdr:spPr>
    </xdr:pic>
    <xdr:clientData/>
  </xdr:twoCellAnchor>
  <xdr:twoCellAnchor editAs="oneCell">
    <xdr:from>
      <xdr:col>7</xdr:col>
      <xdr:colOff>352425</xdr:colOff>
      <xdr:row>7</xdr:row>
      <xdr:rowOff>266700</xdr:rowOff>
    </xdr:from>
    <xdr:to>
      <xdr:col>11</xdr:col>
      <xdr:colOff>342900</xdr:colOff>
      <xdr:row>8</xdr:row>
      <xdr:rowOff>188595</xdr:rowOff>
    </xdr:to>
    <xdr:pic>
      <xdr:nvPicPr>
        <xdr:cNvPr id="3" name="图片 2" descr="(2SWNI475U(}1W{IB]CWN5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71925" y="3183890"/>
          <a:ext cx="2619375" cy="226695"/>
        </a:xfrm>
        <a:prstGeom prst="rect">
          <a:avLst/>
        </a:prstGeom>
      </xdr:spPr>
    </xdr:pic>
    <xdr:clientData/>
  </xdr:twoCellAnchor>
  <xdr:twoCellAnchor editAs="oneCell">
    <xdr:from>
      <xdr:col>16</xdr:col>
      <xdr:colOff>247650</xdr:colOff>
      <xdr:row>4</xdr:row>
      <xdr:rowOff>312420</xdr:rowOff>
    </xdr:from>
    <xdr:to>
      <xdr:col>20</xdr:col>
      <xdr:colOff>38100</xdr:colOff>
      <xdr:row>9</xdr:row>
      <xdr:rowOff>262890</xdr:rowOff>
    </xdr:to>
    <xdr:pic>
      <xdr:nvPicPr>
        <xdr:cNvPr id="4" name="图片 3" descr="_)9`SP1B$1P7QDDQD1@@EF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163175" y="1694180"/>
          <a:ext cx="4276725" cy="24765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180340</xdr:colOff>
      <xdr:row>75</xdr:row>
      <xdr:rowOff>46990</xdr:rowOff>
    </xdr:from>
    <xdr:to>
      <xdr:col>14</xdr:col>
      <xdr:colOff>27940</xdr:colOff>
      <xdr:row>105</xdr:row>
      <xdr:rowOff>46990</xdr:rowOff>
    </xdr:to>
    <xdr:pic>
      <xdr:nvPicPr>
        <xdr:cNvPr id="5" name="图片 4" descr="1F165514E974CEB85DA7BEC08574E6E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1847215" y="13819505"/>
          <a:ext cx="4286250" cy="7620000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95250</xdr:colOff>
      <xdr:row>8</xdr:row>
      <xdr:rowOff>428625</xdr:rowOff>
    </xdr:from>
    <xdr:to>
      <xdr:col>28</xdr:col>
      <xdr:colOff>209550</xdr:colOff>
      <xdr:row>24</xdr:row>
      <xdr:rowOff>159385</xdr:rowOff>
    </xdr:to>
    <xdr:pic>
      <xdr:nvPicPr>
        <xdr:cNvPr id="6" name="图片 5" descr="CNVIIWXEG_QQ{4R$E(T033J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430000" y="3650615"/>
          <a:ext cx="9991725" cy="4461510"/>
        </a:xfrm>
        <a:prstGeom prst="rect">
          <a:avLst/>
        </a:prstGeom>
      </xdr:spPr>
    </xdr:pic>
    <xdr:clientData/>
  </xdr:twoCellAnchor>
  <xdr:twoCellAnchor editAs="oneCell">
    <xdr:from>
      <xdr:col>15</xdr:col>
      <xdr:colOff>628650</xdr:colOff>
      <xdr:row>23</xdr:row>
      <xdr:rowOff>228600</xdr:rowOff>
    </xdr:from>
    <xdr:to>
      <xdr:col>23</xdr:col>
      <xdr:colOff>219075</xdr:colOff>
      <xdr:row>57</xdr:row>
      <xdr:rowOff>93980</xdr:rowOff>
    </xdr:to>
    <xdr:pic>
      <xdr:nvPicPr>
        <xdr:cNvPr id="7" name="图片 6" descr="~Q]YIH7MS}TDO)5R1J8NJBU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096375" y="7926070"/>
          <a:ext cx="7753350" cy="503555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36</xdr:row>
      <xdr:rowOff>114300</xdr:rowOff>
    </xdr:from>
    <xdr:to>
      <xdr:col>26</xdr:col>
      <xdr:colOff>866775</xdr:colOff>
      <xdr:row>83</xdr:row>
      <xdr:rowOff>63500</xdr:rowOff>
    </xdr:to>
    <xdr:pic>
      <xdr:nvPicPr>
        <xdr:cNvPr id="8" name="图片 7" descr="L`RC_NY021[LXBRJ1I8([J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915525" y="9952990"/>
          <a:ext cx="10058400" cy="6692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38100</xdr:colOff>
      <xdr:row>1</xdr:row>
      <xdr:rowOff>352425</xdr:rowOff>
    </xdr:from>
    <xdr:to>
      <xdr:col>19</xdr:col>
      <xdr:colOff>2199640</xdr:colOff>
      <xdr:row>4</xdr:row>
      <xdr:rowOff>230505</xdr:rowOff>
    </xdr:to>
    <xdr:pic>
      <xdr:nvPicPr>
        <xdr:cNvPr id="2" name="图片 1" descr="R9}OT00$Z_G(GO3ADX)5Q0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53625" y="669290"/>
          <a:ext cx="4276090" cy="1032510"/>
        </a:xfrm>
        <a:prstGeom prst="rect">
          <a:avLst/>
        </a:prstGeom>
      </xdr:spPr>
    </xdr:pic>
    <xdr:clientData/>
  </xdr:twoCellAnchor>
  <xdr:twoCellAnchor editAs="oneCell">
    <xdr:from>
      <xdr:col>7</xdr:col>
      <xdr:colOff>352425</xdr:colOff>
      <xdr:row>7</xdr:row>
      <xdr:rowOff>266700</xdr:rowOff>
    </xdr:from>
    <xdr:to>
      <xdr:col>11</xdr:col>
      <xdr:colOff>342900</xdr:colOff>
      <xdr:row>8</xdr:row>
      <xdr:rowOff>188595</xdr:rowOff>
    </xdr:to>
    <xdr:pic>
      <xdr:nvPicPr>
        <xdr:cNvPr id="3" name="图片 2" descr="(2SWNI475U(}1W{IB]CWN5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71925" y="3273425"/>
          <a:ext cx="2619375" cy="226695"/>
        </a:xfrm>
        <a:prstGeom prst="rect">
          <a:avLst/>
        </a:prstGeom>
      </xdr:spPr>
    </xdr:pic>
    <xdr:clientData/>
  </xdr:twoCellAnchor>
  <xdr:twoCellAnchor editAs="oneCell">
    <xdr:from>
      <xdr:col>16</xdr:col>
      <xdr:colOff>247650</xdr:colOff>
      <xdr:row>4</xdr:row>
      <xdr:rowOff>312420</xdr:rowOff>
    </xdr:from>
    <xdr:to>
      <xdr:col>20</xdr:col>
      <xdr:colOff>38100</xdr:colOff>
      <xdr:row>9</xdr:row>
      <xdr:rowOff>262890</xdr:rowOff>
    </xdr:to>
    <xdr:pic>
      <xdr:nvPicPr>
        <xdr:cNvPr id="4" name="图片 3" descr="_)9`SP1B$1P7QDDQD1@@EF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163175" y="1783715"/>
          <a:ext cx="4276725" cy="24765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180340</xdr:colOff>
      <xdr:row>75</xdr:row>
      <xdr:rowOff>46990</xdr:rowOff>
    </xdr:from>
    <xdr:to>
      <xdr:col>14</xdr:col>
      <xdr:colOff>27940</xdr:colOff>
      <xdr:row>105</xdr:row>
      <xdr:rowOff>46990</xdr:rowOff>
    </xdr:to>
    <xdr:pic>
      <xdr:nvPicPr>
        <xdr:cNvPr id="5" name="图片 4" descr="1F165514E974CEB85DA7BEC08574E6E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1847215" y="13958570"/>
          <a:ext cx="4286250" cy="7620000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95250</xdr:colOff>
      <xdr:row>8</xdr:row>
      <xdr:rowOff>428625</xdr:rowOff>
    </xdr:from>
    <xdr:to>
      <xdr:col>28</xdr:col>
      <xdr:colOff>209550</xdr:colOff>
      <xdr:row>24</xdr:row>
      <xdr:rowOff>109855</xdr:rowOff>
    </xdr:to>
    <xdr:pic>
      <xdr:nvPicPr>
        <xdr:cNvPr id="6" name="图片 5" descr="CNVIIWXEG_QQ{4R$E(T033J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430000" y="3740150"/>
          <a:ext cx="9991725" cy="446151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36</xdr:row>
      <xdr:rowOff>114300</xdr:rowOff>
    </xdr:from>
    <xdr:to>
      <xdr:col>26</xdr:col>
      <xdr:colOff>866775</xdr:colOff>
      <xdr:row>83</xdr:row>
      <xdr:rowOff>63500</xdr:rowOff>
    </xdr:to>
    <xdr:pic>
      <xdr:nvPicPr>
        <xdr:cNvPr id="8" name="图片 7" descr="L`RC_NY021[LXBRJ1I8([J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915525" y="10092055"/>
          <a:ext cx="10058400" cy="6692900"/>
        </a:xfrm>
        <a:prstGeom prst="rect">
          <a:avLst/>
        </a:prstGeom>
      </xdr:spPr>
    </xdr:pic>
    <xdr:clientData/>
  </xdr:twoCellAnchor>
  <xdr:twoCellAnchor editAs="oneCell">
    <xdr:from>
      <xdr:col>15</xdr:col>
      <xdr:colOff>304800</xdr:colOff>
      <xdr:row>0</xdr:row>
      <xdr:rowOff>47625</xdr:rowOff>
    </xdr:from>
    <xdr:to>
      <xdr:col>23</xdr:col>
      <xdr:colOff>66675</xdr:colOff>
      <xdr:row>11</xdr:row>
      <xdr:rowOff>182245</xdr:rowOff>
    </xdr:to>
    <xdr:pic>
      <xdr:nvPicPr>
        <xdr:cNvPr id="9" name="图片 8" descr="SQ6)C~HQMFT~EET6U$%__GG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772525" y="47625"/>
          <a:ext cx="7924800" cy="488124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19</xdr:row>
      <xdr:rowOff>1905</xdr:rowOff>
    </xdr:from>
    <xdr:to>
      <xdr:col>8</xdr:col>
      <xdr:colOff>9525</xdr:colOff>
      <xdr:row>23</xdr:row>
      <xdr:rowOff>76200</xdr:rowOff>
    </xdr:to>
    <xdr:pic>
      <xdr:nvPicPr>
        <xdr:cNvPr id="7" name="图片 6" descr="GH{3680WJ]{L_KLG@SK%K%A"/>
        <xdr:cNvPicPr>
          <a:picLocks noChangeAspect="1"/>
        </xdr:cNvPicPr>
      </xdr:nvPicPr>
      <xdr:blipFill>
        <a:blip r:embed="rId8"/>
        <a:srcRect r="16475" b="2941"/>
        <a:stretch>
          <a:fillRect/>
        </a:stretch>
      </xdr:blipFill>
      <xdr:spPr>
        <a:xfrm>
          <a:off x="314325" y="7583170"/>
          <a:ext cx="4152900" cy="329565"/>
        </a:xfrm>
        <a:prstGeom prst="rect">
          <a:avLst/>
        </a:prstGeom>
      </xdr:spPr>
    </xdr:pic>
    <xdr:clientData/>
  </xdr:twoCellAnchor>
  <xdr:twoCellAnchor editAs="oneCell">
    <xdr:from>
      <xdr:col>15</xdr:col>
      <xdr:colOff>552450</xdr:colOff>
      <xdr:row>7</xdr:row>
      <xdr:rowOff>57150</xdr:rowOff>
    </xdr:from>
    <xdr:to>
      <xdr:col>23</xdr:col>
      <xdr:colOff>9525</xdr:colOff>
      <xdr:row>23</xdr:row>
      <xdr:rowOff>165100</xdr:rowOff>
    </xdr:to>
    <xdr:pic>
      <xdr:nvPicPr>
        <xdr:cNvPr id="10" name="图片 9" descr="7db1f0dd37e4af9a279f83ea938800f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020175" y="3063875"/>
          <a:ext cx="7620000" cy="4937760"/>
        </a:xfrm>
        <a:prstGeom prst="rect">
          <a:avLst/>
        </a:prstGeom>
      </xdr:spPr>
    </xdr:pic>
    <xdr:clientData/>
  </xdr:twoCellAnchor>
  <xdr:twoCellAnchor editAs="oneCell">
    <xdr:from>
      <xdr:col>16</xdr:col>
      <xdr:colOff>790575</xdr:colOff>
      <xdr:row>8</xdr:row>
      <xdr:rowOff>66675</xdr:rowOff>
    </xdr:from>
    <xdr:to>
      <xdr:col>23</xdr:col>
      <xdr:colOff>485775</xdr:colOff>
      <xdr:row>40</xdr:row>
      <xdr:rowOff>58420</xdr:rowOff>
    </xdr:to>
    <xdr:pic>
      <xdr:nvPicPr>
        <xdr:cNvPr id="11" name="图片 10" descr="SAM@4(V7(B33JZX5FBIF$)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0706100" y="3378200"/>
          <a:ext cx="6410325" cy="72580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352425</xdr:colOff>
      <xdr:row>7</xdr:row>
      <xdr:rowOff>266700</xdr:rowOff>
    </xdr:from>
    <xdr:to>
      <xdr:col>11</xdr:col>
      <xdr:colOff>342900</xdr:colOff>
      <xdr:row>8</xdr:row>
      <xdr:rowOff>188595</xdr:rowOff>
    </xdr:to>
    <xdr:pic>
      <xdr:nvPicPr>
        <xdr:cNvPr id="3" name="图片 2" descr="(2SWNI475U(}1W{IB]CWN5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1925" y="3273425"/>
          <a:ext cx="2619375" cy="226695"/>
        </a:xfrm>
        <a:prstGeom prst="rect">
          <a:avLst/>
        </a:prstGeom>
      </xdr:spPr>
    </xdr:pic>
    <xdr:clientData/>
  </xdr:twoCellAnchor>
  <xdr:twoCellAnchor editAs="oneCell">
    <xdr:from>
      <xdr:col>0</xdr:col>
      <xdr:colOff>180340</xdr:colOff>
      <xdr:row>78</xdr:row>
      <xdr:rowOff>46990</xdr:rowOff>
    </xdr:from>
    <xdr:to>
      <xdr:col>14</xdr:col>
      <xdr:colOff>27940</xdr:colOff>
      <xdr:row>108</xdr:row>
      <xdr:rowOff>46990</xdr:rowOff>
    </xdr:to>
    <xdr:pic>
      <xdr:nvPicPr>
        <xdr:cNvPr id="5" name="图片 4" descr="1F165514E974CEB85DA7BEC08574E6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1847215" y="15490190"/>
          <a:ext cx="4286250" cy="76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19</xdr:row>
      <xdr:rowOff>1905</xdr:rowOff>
    </xdr:from>
    <xdr:to>
      <xdr:col>8</xdr:col>
      <xdr:colOff>9525</xdr:colOff>
      <xdr:row>20</xdr:row>
      <xdr:rowOff>76200</xdr:rowOff>
    </xdr:to>
    <xdr:pic>
      <xdr:nvPicPr>
        <xdr:cNvPr id="9" name="图片 8" descr="GH{3680WJ]{L_KLG@SK%K%A"/>
        <xdr:cNvPicPr>
          <a:picLocks noChangeAspect="1"/>
        </xdr:cNvPicPr>
      </xdr:nvPicPr>
      <xdr:blipFill>
        <a:blip r:embed="rId3"/>
        <a:srcRect r="16475" b="2941"/>
        <a:stretch>
          <a:fillRect/>
        </a:stretch>
      </xdr:blipFill>
      <xdr:spPr>
        <a:xfrm>
          <a:off x="314325" y="7583170"/>
          <a:ext cx="4152900" cy="329565"/>
        </a:xfrm>
        <a:prstGeom prst="rect">
          <a:avLst/>
        </a:prstGeom>
      </xdr:spPr>
    </xdr:pic>
    <xdr:clientData/>
  </xdr:twoCellAnchor>
  <xdr:twoCellAnchor editAs="oneCell">
    <xdr:from>
      <xdr:col>15</xdr:col>
      <xdr:colOff>323850</xdr:colOff>
      <xdr:row>6</xdr:row>
      <xdr:rowOff>552450</xdr:rowOff>
    </xdr:from>
    <xdr:to>
      <xdr:col>24</xdr:col>
      <xdr:colOff>590550</xdr:colOff>
      <xdr:row>17</xdr:row>
      <xdr:rowOff>288290</xdr:rowOff>
    </xdr:to>
    <xdr:pic>
      <xdr:nvPicPr>
        <xdr:cNvPr id="12" name="图片 11" descr="2PJ0)BG4{1[$Z$U@K3RJ{AH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791575" y="2733675"/>
          <a:ext cx="9115425" cy="4488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U39"/>
  <sheetViews>
    <sheetView topLeftCell="A10" workbookViewId="0">
      <selection activeCell="O9" sqref="O9:O10"/>
    </sheetView>
  </sheetViews>
  <sheetFormatPr defaultColWidth="9" defaultRowHeight="11.25"/>
  <cols>
    <col min="1" max="1" width="3.25" style="1" customWidth="1"/>
    <col min="2" max="2" width="8.625" style="3" customWidth="1"/>
    <col min="3" max="3" width="4.25" style="1" customWidth="1"/>
    <col min="4" max="4" width="11.375" style="4" customWidth="1"/>
    <col min="5" max="5" width="6.625" style="3" customWidth="1"/>
    <col min="6" max="6" width="9.75" style="4" customWidth="1"/>
    <col min="7" max="7" width="3.625" style="1" customWidth="1"/>
    <col min="8" max="8" width="11" style="4" customWidth="1"/>
    <col min="9" max="9" width="7.5" style="1" customWidth="1"/>
    <col min="10" max="10" width="8.375" style="4" customWidth="1"/>
    <col min="11" max="11" width="7.625" style="1" customWidth="1"/>
    <col min="12" max="12" width="7.875" style="1" customWidth="1"/>
    <col min="13" max="14" width="5.625" style="1" customWidth="1"/>
    <col min="15" max="15" width="9.12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28" t="s">
        <v>1</v>
      </c>
    </row>
    <row r="2" ht="27.95" customHeight="1" spans="1:47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49" t="s">
        <v>4</v>
      </c>
      <c r="M2" s="50">
        <v>7687</v>
      </c>
      <c r="N2" s="51" t="s">
        <v>5</v>
      </c>
      <c r="O2" s="51" t="s">
        <v>6</v>
      </c>
      <c r="Q2" s="82" t="s">
        <v>6</v>
      </c>
      <c r="R2" s="83">
        <v>70</v>
      </c>
      <c r="S2" s="84">
        <v>7687</v>
      </c>
      <c r="T2" s="85" t="s">
        <v>3</v>
      </c>
      <c r="U2" s="86" t="s">
        <v>7</v>
      </c>
      <c r="V2" s="87">
        <v>1389002</v>
      </c>
      <c r="W2" s="88" t="s">
        <v>8</v>
      </c>
      <c r="X2" s="88" t="s">
        <v>9</v>
      </c>
      <c r="Y2" s="91" t="s">
        <v>10</v>
      </c>
      <c r="Z2" s="92" t="s">
        <v>11</v>
      </c>
      <c r="AA2" s="93" t="s">
        <v>12</v>
      </c>
      <c r="AB2" s="94" t="s">
        <v>13</v>
      </c>
      <c r="AC2" s="92"/>
      <c r="AD2" s="95" t="s">
        <v>14</v>
      </c>
      <c r="AE2" s="96" t="s">
        <v>15</v>
      </c>
      <c r="AF2" s="96" t="s">
        <v>16</v>
      </c>
      <c r="AG2" s="96" t="s">
        <v>17</v>
      </c>
      <c r="AH2" s="97">
        <v>3567.57</v>
      </c>
      <c r="AI2" s="97"/>
      <c r="AJ2" s="97"/>
      <c r="AK2" s="97"/>
      <c r="AL2" s="98">
        <v>59.4</v>
      </c>
      <c r="AM2" s="97">
        <v>107.03</v>
      </c>
      <c r="AN2" s="97">
        <v>71.35</v>
      </c>
      <c r="AO2" s="97">
        <v>178.38</v>
      </c>
      <c r="AP2" s="98"/>
      <c r="AQ2" s="97"/>
      <c r="AR2" s="97"/>
      <c r="AS2" s="96"/>
      <c r="AT2" s="96" t="s">
        <v>18</v>
      </c>
      <c r="AU2" s="99"/>
    </row>
    <row r="3" ht="27.95" customHeight="1" spans="1:15">
      <c r="A3" s="6" t="s">
        <v>19</v>
      </c>
      <c r="B3" s="6"/>
      <c r="C3" s="8">
        <v>1389002</v>
      </c>
      <c r="D3" s="8"/>
      <c r="E3" s="8" t="s">
        <v>20</v>
      </c>
      <c r="F3" s="9" t="s">
        <v>7</v>
      </c>
      <c r="G3" s="9"/>
      <c r="H3" s="10" t="s">
        <v>21</v>
      </c>
      <c r="I3" s="52" t="s">
        <v>22</v>
      </c>
      <c r="J3" s="53"/>
      <c r="K3" s="53"/>
      <c r="L3" s="53"/>
      <c r="M3" s="54" t="s">
        <v>23</v>
      </c>
      <c r="N3" s="6" t="s">
        <v>24</v>
      </c>
      <c r="O3" s="55" t="s">
        <v>11</v>
      </c>
    </row>
    <row r="4" ht="27.95" customHeight="1" spans="1:15">
      <c r="A4" s="6" t="s">
        <v>25</v>
      </c>
      <c r="B4" s="6"/>
      <c r="C4" s="117"/>
      <c r="D4" s="117"/>
      <c r="E4" s="8" t="s">
        <v>26</v>
      </c>
      <c r="F4" s="9"/>
      <c r="G4" s="9"/>
      <c r="H4" s="12"/>
      <c r="I4" s="56"/>
      <c r="J4" s="57"/>
      <c r="K4" s="57"/>
      <c r="L4" s="57"/>
      <c r="M4" s="54" t="s">
        <v>27</v>
      </c>
      <c r="N4" s="8" t="s">
        <v>28</v>
      </c>
      <c r="O4" s="58" t="s">
        <v>12</v>
      </c>
    </row>
    <row r="5" ht="27.95" customHeight="1" spans="1:15">
      <c r="A5" s="13" t="s">
        <v>29</v>
      </c>
      <c r="B5" s="13" t="s">
        <v>30</v>
      </c>
      <c r="C5" s="13"/>
      <c r="D5" s="13"/>
      <c r="E5" s="13" t="s">
        <v>31</v>
      </c>
      <c r="F5" s="13"/>
      <c r="G5" s="13" t="s">
        <v>32</v>
      </c>
      <c r="H5" s="13"/>
      <c r="I5" s="13" t="s">
        <v>33</v>
      </c>
      <c r="J5" s="13" t="s">
        <v>34</v>
      </c>
      <c r="K5" s="13"/>
      <c r="L5" s="13" t="s">
        <v>35</v>
      </c>
      <c r="M5" s="13"/>
      <c r="N5" s="15" t="s">
        <v>36</v>
      </c>
      <c r="O5" s="15"/>
    </row>
    <row r="6" ht="27.95" customHeight="1" spans="1:15">
      <c r="A6" s="13"/>
      <c r="B6" s="14" t="s">
        <v>37</v>
      </c>
      <c r="C6" s="13" t="s">
        <v>38</v>
      </c>
      <c r="D6" s="15" t="s">
        <v>39</v>
      </c>
      <c r="E6" s="14" t="s">
        <v>37</v>
      </c>
      <c r="F6" s="15" t="s">
        <v>39</v>
      </c>
      <c r="G6" s="13" t="s">
        <v>40</v>
      </c>
      <c r="H6" s="15" t="s">
        <v>39</v>
      </c>
      <c r="I6" s="59" t="s">
        <v>39</v>
      </c>
      <c r="J6" s="15" t="s">
        <v>39</v>
      </c>
      <c r="K6" s="13" t="s">
        <v>41</v>
      </c>
      <c r="L6" s="13" t="s">
        <v>39</v>
      </c>
      <c r="M6" s="13" t="s">
        <v>41</v>
      </c>
      <c r="N6" s="15" t="s">
        <v>42</v>
      </c>
      <c r="O6" s="15" t="s">
        <v>39</v>
      </c>
    </row>
    <row r="7" customFormat="1" ht="65" customHeight="1" spans="1:17">
      <c r="A7" s="36">
        <v>1</v>
      </c>
      <c r="B7" s="102">
        <v>43140</v>
      </c>
      <c r="C7" s="63" t="s">
        <v>43</v>
      </c>
      <c r="D7" s="64">
        <v>510000</v>
      </c>
      <c r="E7" s="43">
        <v>43140</v>
      </c>
      <c r="F7" s="64">
        <v>600000</v>
      </c>
      <c r="G7" s="103" t="s">
        <v>44</v>
      </c>
      <c r="H7" s="42">
        <v>27780</v>
      </c>
      <c r="I7" s="42"/>
      <c r="J7" s="62">
        <v>500</v>
      </c>
      <c r="K7" s="70" t="s">
        <v>45</v>
      </c>
      <c r="L7" s="62">
        <v>-28280</v>
      </c>
      <c r="M7" s="63" t="s">
        <v>46</v>
      </c>
      <c r="N7" s="11" t="s">
        <v>47</v>
      </c>
      <c r="O7" s="64">
        <f>D7</f>
        <v>510000</v>
      </c>
      <c r="Q7" s="89"/>
    </row>
    <row r="8" customFormat="1" ht="24" customHeight="1" spans="1:17">
      <c r="A8" s="36"/>
      <c r="B8" s="102"/>
      <c r="C8" s="63"/>
      <c r="D8" s="64"/>
      <c r="E8" s="43"/>
      <c r="F8" s="64"/>
      <c r="G8" s="103"/>
      <c r="H8" s="42"/>
      <c r="I8" s="42"/>
      <c r="J8" s="62"/>
      <c r="K8" s="70"/>
      <c r="L8" s="62"/>
      <c r="M8" s="63"/>
      <c r="N8" s="11"/>
      <c r="O8" s="65"/>
      <c r="Q8" s="89"/>
    </row>
    <row r="9" s="2" customFormat="1" ht="54" customHeight="1" spans="1:17">
      <c r="A9" s="36">
        <v>2</v>
      </c>
      <c r="B9" s="102">
        <v>43497</v>
      </c>
      <c r="C9" s="38" t="s">
        <v>48</v>
      </c>
      <c r="D9" s="64">
        <v>148000</v>
      </c>
      <c r="E9" s="43">
        <v>43474</v>
      </c>
      <c r="F9" s="64">
        <v>510000</v>
      </c>
      <c r="G9" s="103" t="s">
        <v>49</v>
      </c>
      <c r="H9" s="42">
        <v>0</v>
      </c>
      <c r="I9" s="42">
        <v>603</v>
      </c>
      <c r="J9" s="62"/>
      <c r="K9" s="70"/>
      <c r="L9" s="66">
        <v>2000</v>
      </c>
      <c r="M9" s="67" t="s">
        <v>50</v>
      </c>
      <c r="N9" s="67"/>
      <c r="O9" s="68">
        <f>ROUNDUP(D9-H9-I9-I10-J9-L9,2)</f>
        <v>145072</v>
      </c>
      <c r="Q9" s="90"/>
    </row>
    <row r="10" s="2" customFormat="1" ht="43" customHeight="1" spans="1:15">
      <c r="A10" s="36"/>
      <c r="B10" s="37"/>
      <c r="C10" s="38"/>
      <c r="D10" s="39"/>
      <c r="E10" s="43"/>
      <c r="F10" s="64"/>
      <c r="G10" s="41"/>
      <c r="H10" s="42"/>
      <c r="I10" s="42">
        <v>325</v>
      </c>
      <c r="J10" s="62"/>
      <c r="K10" s="70" t="s">
        <v>51</v>
      </c>
      <c r="L10" s="62"/>
      <c r="M10" s="69"/>
      <c r="N10" s="70"/>
      <c r="O10" s="71"/>
    </row>
    <row r="11" ht="20.1" customHeight="1" spans="1:15">
      <c r="A11" s="16"/>
      <c r="B11" s="24"/>
      <c r="C11" s="23"/>
      <c r="D11" s="25"/>
      <c r="E11" s="27"/>
      <c r="F11" s="25"/>
      <c r="G11" s="26"/>
      <c r="H11" s="22"/>
      <c r="I11" s="22"/>
      <c r="J11" s="60"/>
      <c r="K11" s="70"/>
      <c r="L11" s="60"/>
      <c r="M11" s="69"/>
      <c r="N11" s="61"/>
      <c r="O11" s="42"/>
    </row>
    <row r="12" ht="20.1" customHeight="1" spans="1:15">
      <c r="A12" s="16"/>
      <c r="B12" s="24"/>
      <c r="C12" s="23"/>
      <c r="D12" s="25"/>
      <c r="E12" s="27"/>
      <c r="F12" s="25"/>
      <c r="G12" s="26"/>
      <c r="H12" s="22"/>
      <c r="I12" s="22"/>
      <c r="J12" s="60"/>
      <c r="K12" s="70"/>
      <c r="L12" s="60"/>
      <c r="M12" s="69"/>
      <c r="N12" s="61"/>
      <c r="O12" s="42"/>
    </row>
    <row r="13" ht="20.1" customHeight="1" spans="1:17">
      <c r="A13" s="16"/>
      <c r="B13" s="24"/>
      <c r="C13" s="23"/>
      <c r="D13" s="25"/>
      <c r="E13" s="27"/>
      <c r="F13" s="25"/>
      <c r="G13" s="26"/>
      <c r="H13" s="22"/>
      <c r="I13" s="22"/>
      <c r="J13" s="60"/>
      <c r="K13" s="70"/>
      <c r="L13" s="60"/>
      <c r="M13" s="69"/>
      <c r="N13" s="61"/>
      <c r="O13" s="22"/>
      <c r="Q13"/>
    </row>
    <row r="14" ht="20.1" customHeight="1" spans="1:15">
      <c r="A14" s="16"/>
      <c r="B14" s="24"/>
      <c r="C14" s="23"/>
      <c r="D14" s="25"/>
      <c r="E14" s="27"/>
      <c r="F14" s="25"/>
      <c r="G14" s="26"/>
      <c r="H14" s="22"/>
      <c r="I14" s="22"/>
      <c r="J14" s="60"/>
      <c r="K14" s="61"/>
      <c r="L14" s="60"/>
      <c r="M14" s="61"/>
      <c r="N14" s="61"/>
      <c r="O14" s="22"/>
    </row>
    <row r="15" ht="20.1" customHeight="1" spans="1:15">
      <c r="A15" s="16"/>
      <c r="B15" s="24"/>
      <c r="C15" s="23"/>
      <c r="D15" s="25"/>
      <c r="E15" s="27"/>
      <c r="F15" s="25"/>
      <c r="G15" s="26"/>
      <c r="H15" s="22"/>
      <c r="I15" s="22"/>
      <c r="J15" s="60"/>
      <c r="K15" s="61"/>
      <c r="L15" s="60"/>
      <c r="M15" s="61"/>
      <c r="N15" s="61"/>
      <c r="O15" s="22"/>
    </row>
    <row r="16" ht="20.1" customHeight="1" spans="1:15">
      <c r="A16" s="16"/>
      <c r="B16" s="24"/>
      <c r="C16" s="23"/>
      <c r="D16" s="25"/>
      <c r="E16" s="27"/>
      <c r="F16" s="25"/>
      <c r="G16" s="26"/>
      <c r="H16" s="22"/>
      <c r="I16" s="22"/>
      <c r="J16" s="60"/>
      <c r="K16" s="61"/>
      <c r="L16" s="60"/>
      <c r="M16" s="61"/>
      <c r="N16" s="61"/>
      <c r="O16" s="22"/>
    </row>
    <row r="17" ht="20.1" customHeight="1" spans="1:15">
      <c r="A17" s="16"/>
      <c r="B17" s="24"/>
      <c r="C17" s="23"/>
      <c r="D17" s="25"/>
      <c r="E17" s="27"/>
      <c r="F17" s="25"/>
      <c r="G17" s="26"/>
      <c r="H17" s="22"/>
      <c r="I17" s="22"/>
      <c r="J17" s="60"/>
      <c r="K17" s="61"/>
      <c r="L17" s="60"/>
      <c r="M17" s="61"/>
      <c r="N17" s="61"/>
      <c r="O17" s="22"/>
    </row>
    <row r="18" ht="20.1" customHeight="1" spans="1:15">
      <c r="A18" s="16"/>
      <c r="B18" s="24"/>
      <c r="C18" s="23"/>
      <c r="D18" s="25"/>
      <c r="E18" s="27"/>
      <c r="F18" s="25"/>
      <c r="G18" s="26"/>
      <c r="H18" s="22"/>
      <c r="I18" s="22"/>
      <c r="J18" s="60"/>
      <c r="K18" s="61"/>
      <c r="L18" s="60"/>
      <c r="M18" s="61"/>
      <c r="N18" s="61"/>
      <c r="O18" s="22"/>
    </row>
    <row r="19" ht="20.1" customHeight="1" spans="1:15">
      <c r="A19" s="16"/>
      <c r="B19" s="24"/>
      <c r="C19" s="23"/>
      <c r="D19" s="25"/>
      <c r="E19" s="27"/>
      <c r="F19" s="25"/>
      <c r="G19" s="26"/>
      <c r="H19" s="22"/>
      <c r="I19" s="22"/>
      <c r="J19" s="60"/>
      <c r="K19" s="61"/>
      <c r="L19" s="60"/>
      <c r="M19" s="61"/>
      <c r="N19" s="61"/>
      <c r="O19" s="22"/>
    </row>
    <row r="20" ht="20.1" customHeight="1" spans="1:15">
      <c r="A20" s="16"/>
      <c r="B20" s="24"/>
      <c r="C20" s="23"/>
      <c r="D20" s="25"/>
      <c r="E20" s="27"/>
      <c r="F20" s="25"/>
      <c r="G20" s="26"/>
      <c r="H20" s="22"/>
      <c r="I20" s="22"/>
      <c r="J20" s="60"/>
      <c r="K20" s="61"/>
      <c r="L20" s="60"/>
      <c r="M20" s="61"/>
      <c r="N20" s="61"/>
      <c r="O20" s="22"/>
    </row>
    <row r="21" ht="20.1" customHeight="1" spans="1:15">
      <c r="A21" s="16"/>
      <c r="B21" s="24"/>
      <c r="C21" s="23"/>
      <c r="D21" s="25"/>
      <c r="E21" s="27"/>
      <c r="F21" s="25"/>
      <c r="G21" s="26"/>
      <c r="H21" s="22"/>
      <c r="I21" s="22"/>
      <c r="J21" s="60"/>
      <c r="K21" s="61"/>
      <c r="L21" s="60"/>
      <c r="M21" s="61"/>
      <c r="N21" s="61"/>
      <c r="O21" s="22"/>
    </row>
    <row r="22" ht="20.1" customHeight="1" spans="1:15">
      <c r="A22" s="16"/>
      <c r="B22" s="24"/>
      <c r="C22" s="23"/>
      <c r="D22" s="25"/>
      <c r="E22" s="27"/>
      <c r="F22" s="25"/>
      <c r="G22" s="26"/>
      <c r="H22" s="22"/>
      <c r="I22" s="22"/>
      <c r="J22" s="60"/>
      <c r="K22" s="61"/>
      <c r="L22" s="60"/>
      <c r="M22" s="61"/>
      <c r="N22" s="61"/>
      <c r="O22" s="22"/>
    </row>
    <row r="23" ht="20.1" hidden="1" customHeight="1" spans="1:15">
      <c r="A23" s="16"/>
      <c r="B23" s="24"/>
      <c r="C23" s="23"/>
      <c r="D23" s="25"/>
      <c r="E23" s="27"/>
      <c r="F23" s="25"/>
      <c r="G23" s="26"/>
      <c r="H23" s="22"/>
      <c r="I23" s="22"/>
      <c r="J23" s="60"/>
      <c r="K23" s="61"/>
      <c r="L23" s="60"/>
      <c r="M23" s="61"/>
      <c r="N23" s="61"/>
      <c r="O23" s="22"/>
    </row>
    <row r="24" ht="20.1" hidden="1" customHeight="1" spans="1:15">
      <c r="A24" s="16"/>
      <c r="B24" s="24"/>
      <c r="C24" s="23"/>
      <c r="D24" s="25"/>
      <c r="E24" s="27"/>
      <c r="F24" s="25"/>
      <c r="G24" s="26"/>
      <c r="H24" s="22"/>
      <c r="I24" s="22"/>
      <c r="J24" s="60"/>
      <c r="K24" s="61"/>
      <c r="L24" s="60"/>
      <c r="M24" s="61"/>
      <c r="N24" s="61"/>
      <c r="O24" s="22"/>
    </row>
    <row r="25" ht="20.1" hidden="1" customHeight="1" spans="1:15">
      <c r="A25" s="16"/>
      <c r="B25" s="24"/>
      <c r="C25" s="23"/>
      <c r="D25" s="25"/>
      <c r="E25" s="27"/>
      <c r="F25" s="25"/>
      <c r="G25" s="26"/>
      <c r="H25" s="22"/>
      <c r="I25" s="22"/>
      <c r="J25" s="60"/>
      <c r="K25" s="61"/>
      <c r="L25" s="60"/>
      <c r="M25" s="61"/>
      <c r="N25" s="61"/>
      <c r="O25" s="22"/>
    </row>
    <row r="26" ht="20.1" customHeight="1" spans="1:15">
      <c r="A26" s="16"/>
      <c r="B26" s="24"/>
      <c r="C26" s="23"/>
      <c r="D26" s="25"/>
      <c r="E26" s="27"/>
      <c r="F26" s="25"/>
      <c r="G26" s="26"/>
      <c r="H26" s="22"/>
      <c r="I26" s="22"/>
      <c r="J26" s="60"/>
      <c r="K26" s="61"/>
      <c r="L26" s="60"/>
      <c r="M26" s="61"/>
      <c r="N26" s="61"/>
      <c r="O26" s="22"/>
    </row>
    <row r="27" ht="30" customHeight="1" spans="1:15">
      <c r="A27" s="13" t="s">
        <v>52</v>
      </c>
      <c r="B27" s="13"/>
      <c r="C27" s="44" t="s">
        <v>53</v>
      </c>
      <c r="D27" s="45">
        <f>SUM(D7:D26)</f>
        <v>658000</v>
      </c>
      <c r="E27" s="44" t="s">
        <v>53</v>
      </c>
      <c r="F27" s="45">
        <f t="shared" ref="E27:O27" si="0">SUM(F7:F26)</f>
        <v>1110000</v>
      </c>
      <c r="G27" s="44" t="s">
        <v>53</v>
      </c>
      <c r="H27" s="45">
        <f t="shared" si="0"/>
        <v>27780</v>
      </c>
      <c r="I27" s="45">
        <f t="shared" si="0"/>
        <v>928</v>
      </c>
      <c r="J27" s="45">
        <f t="shared" si="0"/>
        <v>500</v>
      </c>
      <c r="K27" s="44" t="s">
        <v>53</v>
      </c>
      <c r="L27" s="45">
        <f t="shared" si="0"/>
        <v>-26280</v>
      </c>
      <c r="M27" s="44" t="s">
        <v>53</v>
      </c>
      <c r="N27" s="44" t="s">
        <v>53</v>
      </c>
      <c r="O27" s="45">
        <f t="shared" si="0"/>
        <v>655072</v>
      </c>
    </row>
    <row r="28" ht="30" customHeight="1" spans="1:15">
      <c r="A28" s="13" t="s">
        <v>54</v>
      </c>
      <c r="B28" s="13"/>
      <c r="C28" s="13" t="s">
        <v>55</v>
      </c>
      <c r="D28" s="13"/>
      <c r="E28" s="46">
        <f>O9+O10</f>
        <v>145072</v>
      </c>
      <c r="F28" s="46"/>
      <c r="G28" s="46"/>
      <c r="H28" s="46"/>
      <c r="I28" s="13" t="s">
        <v>56</v>
      </c>
      <c r="J28" s="13"/>
      <c r="K28" s="13" t="s">
        <v>57</v>
      </c>
      <c r="L28" s="46">
        <f>E28-E29</f>
        <v>145072</v>
      </c>
      <c r="M28" s="46"/>
      <c r="N28" s="46"/>
      <c r="O28" s="46"/>
    </row>
    <row r="29" ht="30" customHeight="1" spans="1:15">
      <c r="A29" s="13"/>
      <c r="B29" s="13"/>
      <c r="C29" s="13" t="s">
        <v>58</v>
      </c>
      <c r="D29" s="13"/>
      <c r="E29" s="47">
        <f>O10</f>
        <v>0</v>
      </c>
      <c r="F29" s="47"/>
      <c r="G29" s="47"/>
      <c r="H29" s="47"/>
      <c r="I29" s="13"/>
      <c r="J29" s="13"/>
      <c r="K29" s="13" t="s">
        <v>59</v>
      </c>
      <c r="L29" s="118" t="str">
        <f>SUBSTITUTE(SUBSTITUTE(TEXT(INT(L28),"[DBNum2][$-804]G/通用格式元"&amp;IF(INT(L28)=L28,"整",""))&amp;TEXT(MID(L28,FIND(".",L28&amp;".0")+1,1),"[DBNum2][$-804]G/通用格式角")&amp;TEXT(MID(L28,FIND(".",L28&amp;".0")+2,1),"[DBNum2][$-804]G/通用格式分"),"零角","零"),"零分","")</f>
        <v>壹拾肆万伍仟零柒拾贰元整</v>
      </c>
      <c r="M29" s="118"/>
      <c r="N29" s="118"/>
      <c r="O29" s="118"/>
    </row>
    <row r="30" ht="38" customHeight="1" spans="1:15">
      <c r="A30" s="13" t="s">
        <v>60</v>
      </c>
      <c r="B30" s="13"/>
      <c r="C30" s="18"/>
      <c r="D30" s="18"/>
      <c r="E30" s="18"/>
      <c r="F30" s="18"/>
      <c r="G30" s="18"/>
      <c r="H30" s="18"/>
      <c r="I30" s="13" t="s">
        <v>61</v>
      </c>
      <c r="J30" s="13"/>
      <c r="K30" s="13" t="s">
        <v>62</v>
      </c>
      <c r="L30" s="13"/>
      <c r="M30" s="13"/>
      <c r="N30" s="13"/>
      <c r="O30" s="13"/>
    </row>
    <row r="31" ht="38" customHeight="1" spans="1:15">
      <c r="A31" s="13" t="s">
        <v>63</v>
      </c>
      <c r="B31" s="13"/>
      <c r="C31" s="18"/>
      <c r="D31" s="18"/>
      <c r="E31" s="18"/>
      <c r="F31" s="18"/>
      <c r="G31" s="18"/>
      <c r="H31" s="18"/>
      <c r="I31" s="13" t="s">
        <v>64</v>
      </c>
      <c r="J31" s="13"/>
      <c r="K31" s="18"/>
      <c r="L31" s="18"/>
      <c r="M31" s="18"/>
      <c r="N31" s="18"/>
      <c r="O31" s="18"/>
    </row>
    <row r="32" ht="38" customHeight="1" spans="1:15">
      <c r="A32" s="13" t="s">
        <v>65</v>
      </c>
      <c r="B32" s="13"/>
      <c r="C32" s="48"/>
      <c r="D32" s="48"/>
      <c r="E32" s="48"/>
      <c r="F32" s="48"/>
      <c r="G32" s="48"/>
      <c r="H32" s="48"/>
      <c r="I32" s="13" t="s">
        <v>66</v>
      </c>
      <c r="J32" s="13"/>
      <c r="K32" s="48"/>
      <c r="L32" s="48"/>
      <c r="M32" s="48"/>
      <c r="N32" s="48"/>
      <c r="O32" s="48"/>
    </row>
    <row r="33" ht="38" customHeight="1" spans="1:15">
      <c r="A33" s="13" t="s">
        <v>67</v>
      </c>
      <c r="B33" s="13"/>
      <c r="C33" s="48"/>
      <c r="D33" s="48"/>
      <c r="E33" s="48"/>
      <c r="F33" s="48"/>
      <c r="G33" s="48"/>
      <c r="H33" s="48"/>
      <c r="I33" s="13" t="s">
        <v>68</v>
      </c>
      <c r="J33" s="13"/>
      <c r="K33" s="48"/>
      <c r="L33" s="48"/>
      <c r="M33" s="48"/>
      <c r="N33" s="48"/>
      <c r="O33" s="48"/>
    </row>
    <row r="36" ht="13.5" spans="17:17">
      <c r="Q36"/>
    </row>
    <row r="39" ht="13.5" spans="2:2">
      <c r="B39"/>
    </row>
  </sheetData>
  <mergeCells count="45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7:B27"/>
    <mergeCell ref="C28:D28"/>
    <mergeCell ref="E28:H28"/>
    <mergeCell ref="L28:O28"/>
    <mergeCell ref="C29:D29"/>
    <mergeCell ref="E29:H29"/>
    <mergeCell ref="L29:O29"/>
    <mergeCell ref="A30:B30"/>
    <mergeCell ref="C30:H30"/>
    <mergeCell ref="I30:J30"/>
    <mergeCell ref="K30:O30"/>
    <mergeCell ref="A31:B31"/>
    <mergeCell ref="C31:H31"/>
    <mergeCell ref="I31:J31"/>
    <mergeCell ref="K31:O31"/>
    <mergeCell ref="A32:B32"/>
    <mergeCell ref="C32:H32"/>
    <mergeCell ref="I32:J32"/>
    <mergeCell ref="K32:O32"/>
    <mergeCell ref="A33:B33"/>
    <mergeCell ref="C33:H33"/>
    <mergeCell ref="I33:J33"/>
    <mergeCell ref="K33:O33"/>
    <mergeCell ref="A5:A6"/>
    <mergeCell ref="H3:H4"/>
    <mergeCell ref="O9:O10"/>
    <mergeCell ref="A28:B29"/>
    <mergeCell ref="I28:J29"/>
  </mergeCells>
  <printOptions horizontalCentered="1" verticalCentered="1"/>
  <pageMargins left="0" right="0" top="0" bottom="0" header="0" footer="0"/>
  <pageSetup paperSize="9" scale="90" fitToHeight="0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U37"/>
  <sheetViews>
    <sheetView workbookViewId="0">
      <selection activeCell="G13" sqref="G13:G14"/>
    </sheetView>
  </sheetViews>
  <sheetFormatPr defaultColWidth="9" defaultRowHeight="11.25"/>
  <cols>
    <col min="1" max="1" width="3.25" style="1" customWidth="1"/>
    <col min="2" max="2" width="8.625" style="3" customWidth="1"/>
    <col min="3" max="3" width="4.25" style="1" customWidth="1"/>
    <col min="4" max="4" width="11.375" style="4" customWidth="1"/>
    <col min="5" max="5" width="6.625" style="3" customWidth="1"/>
    <col min="6" max="6" width="9.75" style="4" customWidth="1"/>
    <col min="7" max="7" width="3.625" style="1" customWidth="1"/>
    <col min="8" max="8" width="11" style="4" customWidth="1"/>
    <col min="9" max="9" width="7.5" style="1" customWidth="1"/>
    <col min="10" max="10" width="8.375" style="4" customWidth="1"/>
    <col min="11" max="11" width="7.625" style="1" customWidth="1"/>
    <col min="12" max="12" width="8.75" style="1" customWidth="1"/>
    <col min="13" max="14" width="5.625" style="1" customWidth="1"/>
    <col min="15" max="15" width="9.125" style="4" customWidth="1"/>
    <col min="16" max="16" width="19" style="1" customWidth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28" t="s">
        <v>1</v>
      </c>
    </row>
    <row r="2" ht="27.95" customHeight="1" spans="1:47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49" t="s">
        <v>4</v>
      </c>
      <c r="M2" s="50">
        <v>7687</v>
      </c>
      <c r="N2" s="51" t="s">
        <v>5</v>
      </c>
      <c r="O2" s="51" t="s">
        <v>6</v>
      </c>
      <c r="Q2" s="82" t="s">
        <v>6</v>
      </c>
      <c r="R2" s="83">
        <v>70</v>
      </c>
      <c r="S2" s="84">
        <v>7687</v>
      </c>
      <c r="T2" s="85" t="s">
        <v>3</v>
      </c>
      <c r="U2" s="86" t="s">
        <v>7</v>
      </c>
      <c r="V2" s="87">
        <v>1389002</v>
      </c>
      <c r="W2" s="88" t="s">
        <v>8</v>
      </c>
      <c r="X2" s="88" t="s">
        <v>9</v>
      </c>
      <c r="Y2" s="91" t="s">
        <v>10</v>
      </c>
      <c r="Z2" s="92" t="s">
        <v>11</v>
      </c>
      <c r="AA2" s="93" t="s">
        <v>12</v>
      </c>
      <c r="AB2" s="94" t="s">
        <v>13</v>
      </c>
      <c r="AC2" s="92"/>
      <c r="AD2" s="95" t="s">
        <v>14</v>
      </c>
      <c r="AE2" s="96" t="s">
        <v>15</v>
      </c>
      <c r="AF2" s="96" t="s">
        <v>16</v>
      </c>
      <c r="AG2" s="96" t="s">
        <v>17</v>
      </c>
      <c r="AH2" s="97">
        <v>3567.57</v>
      </c>
      <c r="AI2" s="97"/>
      <c r="AJ2" s="97"/>
      <c r="AK2" s="97"/>
      <c r="AL2" s="98">
        <v>59.4</v>
      </c>
      <c r="AM2" s="97">
        <v>107.03</v>
      </c>
      <c r="AN2" s="97">
        <v>71.35</v>
      </c>
      <c r="AO2" s="97">
        <v>178.38</v>
      </c>
      <c r="AP2" s="98"/>
      <c r="AQ2" s="97"/>
      <c r="AR2" s="97"/>
      <c r="AS2" s="96"/>
      <c r="AT2" s="96" t="s">
        <v>18</v>
      </c>
      <c r="AU2" s="99"/>
    </row>
    <row r="3" ht="27.95" customHeight="1" spans="1:15">
      <c r="A3" s="6" t="s">
        <v>19</v>
      </c>
      <c r="B3" s="6"/>
      <c r="C3" s="8">
        <v>1389002</v>
      </c>
      <c r="D3" s="8"/>
      <c r="E3" s="8" t="s">
        <v>20</v>
      </c>
      <c r="F3" s="9" t="s">
        <v>7</v>
      </c>
      <c r="G3" s="9"/>
      <c r="H3" s="10" t="s">
        <v>21</v>
      </c>
      <c r="I3" s="52" t="s">
        <v>22</v>
      </c>
      <c r="J3" s="53"/>
      <c r="K3" s="53"/>
      <c r="L3" s="53"/>
      <c r="M3" s="54" t="s">
        <v>23</v>
      </c>
      <c r="N3" s="6" t="s">
        <v>24</v>
      </c>
      <c r="O3" s="55" t="s">
        <v>11</v>
      </c>
    </row>
    <row r="4" ht="27.95" customHeight="1" spans="1:15">
      <c r="A4" s="6" t="s">
        <v>25</v>
      </c>
      <c r="B4" s="6"/>
      <c r="C4" s="11">
        <v>1316771</v>
      </c>
      <c r="D4" s="11"/>
      <c r="E4" s="8" t="s">
        <v>26</v>
      </c>
      <c r="F4" s="9"/>
      <c r="G4" s="9"/>
      <c r="H4" s="12"/>
      <c r="I4" s="56"/>
      <c r="J4" s="57"/>
      <c r="K4" s="57"/>
      <c r="L4" s="57"/>
      <c r="M4" s="54" t="s">
        <v>27</v>
      </c>
      <c r="N4" s="8" t="s">
        <v>28</v>
      </c>
      <c r="O4" s="58" t="s">
        <v>12</v>
      </c>
    </row>
    <row r="5" ht="27.95" customHeight="1" spans="1:15">
      <c r="A5" s="13" t="s">
        <v>29</v>
      </c>
      <c r="B5" s="13" t="s">
        <v>30</v>
      </c>
      <c r="C5" s="13"/>
      <c r="D5" s="13"/>
      <c r="E5" s="13" t="s">
        <v>31</v>
      </c>
      <c r="F5" s="13"/>
      <c r="G5" s="13" t="s">
        <v>32</v>
      </c>
      <c r="H5" s="13"/>
      <c r="I5" s="13" t="s">
        <v>33</v>
      </c>
      <c r="J5" s="13" t="s">
        <v>34</v>
      </c>
      <c r="K5" s="13"/>
      <c r="L5" s="13" t="s">
        <v>35</v>
      </c>
      <c r="M5" s="13"/>
      <c r="N5" s="15" t="s">
        <v>36</v>
      </c>
      <c r="O5" s="15"/>
    </row>
    <row r="6" ht="27.95" customHeight="1" spans="1:15">
      <c r="A6" s="13"/>
      <c r="B6" s="14" t="s">
        <v>37</v>
      </c>
      <c r="C6" s="13" t="s">
        <v>38</v>
      </c>
      <c r="D6" s="15" t="s">
        <v>39</v>
      </c>
      <c r="E6" s="14" t="s">
        <v>37</v>
      </c>
      <c r="F6" s="15" t="s">
        <v>39</v>
      </c>
      <c r="G6" s="13" t="s">
        <v>40</v>
      </c>
      <c r="H6" s="15" t="s">
        <v>39</v>
      </c>
      <c r="I6" s="59" t="s">
        <v>39</v>
      </c>
      <c r="J6" s="15" t="s">
        <v>39</v>
      </c>
      <c r="K6" s="13" t="s">
        <v>41</v>
      </c>
      <c r="L6" s="13" t="s">
        <v>39</v>
      </c>
      <c r="M6" s="13" t="s">
        <v>41</v>
      </c>
      <c r="N6" s="15" t="s">
        <v>42</v>
      </c>
      <c r="O6" s="15" t="s">
        <v>39</v>
      </c>
    </row>
    <row r="7" customFormat="1" ht="65" customHeight="1" spans="1:17">
      <c r="A7" s="16">
        <v>1</v>
      </c>
      <c r="B7" s="17">
        <v>43140</v>
      </c>
      <c r="C7" s="18" t="s">
        <v>43</v>
      </c>
      <c r="D7" s="19">
        <v>510000</v>
      </c>
      <c r="E7" s="20">
        <v>43140</v>
      </c>
      <c r="F7" s="19">
        <v>600000</v>
      </c>
      <c r="G7" s="21" t="s">
        <v>44</v>
      </c>
      <c r="H7" s="22">
        <v>27780</v>
      </c>
      <c r="I7" s="22"/>
      <c r="J7" s="60">
        <v>500</v>
      </c>
      <c r="K7" s="61" t="s">
        <v>45</v>
      </c>
      <c r="L7" s="62">
        <v>-28280</v>
      </c>
      <c r="M7" s="63" t="s">
        <v>46</v>
      </c>
      <c r="N7" s="11" t="s">
        <v>47</v>
      </c>
      <c r="O7" s="64">
        <f>D7</f>
        <v>510000</v>
      </c>
      <c r="Q7" s="89"/>
    </row>
    <row r="8" customFormat="1" ht="24" customHeight="1" spans="1:17">
      <c r="A8" s="16"/>
      <c r="B8" s="17"/>
      <c r="C8" s="18"/>
      <c r="D8" s="19"/>
      <c r="E8" s="20"/>
      <c r="F8" s="19"/>
      <c r="G8" s="21"/>
      <c r="H8" s="22"/>
      <c r="I8" s="22"/>
      <c r="J8" s="60"/>
      <c r="K8" s="61"/>
      <c r="L8" s="62"/>
      <c r="M8" s="63"/>
      <c r="N8" s="11"/>
      <c r="O8" s="65"/>
      <c r="Q8" s="89"/>
    </row>
    <row r="9" s="2" customFormat="1" ht="54" customHeight="1" spans="1:17">
      <c r="A9" s="16">
        <v>2</v>
      </c>
      <c r="B9" s="17">
        <v>43497</v>
      </c>
      <c r="C9" s="23" t="s">
        <v>48</v>
      </c>
      <c r="D9" s="19">
        <v>148000</v>
      </c>
      <c r="E9" s="20">
        <v>43474</v>
      </c>
      <c r="F9" s="19">
        <v>510000</v>
      </c>
      <c r="G9" s="21" t="s">
        <v>49</v>
      </c>
      <c r="H9" s="22">
        <v>0</v>
      </c>
      <c r="I9" s="22">
        <v>603</v>
      </c>
      <c r="J9" s="60"/>
      <c r="K9" s="61"/>
      <c r="L9" s="66">
        <v>2000</v>
      </c>
      <c r="M9" s="67" t="s">
        <v>50</v>
      </c>
      <c r="N9" s="67"/>
      <c r="O9" s="68">
        <f>ROUNDUP(D9-H9-I9-I10-J9-L9,2)</f>
        <v>145072</v>
      </c>
      <c r="Q9" s="90"/>
    </row>
    <row r="10" s="2" customFormat="1" ht="43" customHeight="1" spans="1:15">
      <c r="A10" s="16"/>
      <c r="B10" s="24"/>
      <c r="C10" s="23"/>
      <c r="D10" s="25"/>
      <c r="E10" s="20"/>
      <c r="F10" s="19"/>
      <c r="G10" s="26"/>
      <c r="H10" s="22"/>
      <c r="I10" s="22">
        <v>325</v>
      </c>
      <c r="J10" s="60"/>
      <c r="K10" s="61" t="s">
        <v>51</v>
      </c>
      <c r="L10" s="62"/>
      <c r="M10" s="69"/>
      <c r="N10" s="70"/>
      <c r="O10" s="71"/>
    </row>
    <row r="11" ht="16" customHeight="1" spans="1:15">
      <c r="A11" s="16" t="s">
        <v>69</v>
      </c>
      <c r="B11" s="24"/>
      <c r="C11" s="23"/>
      <c r="D11" s="25"/>
      <c r="E11" s="27"/>
      <c r="F11" s="25"/>
      <c r="G11" s="26"/>
      <c r="H11" s="22"/>
      <c r="I11" s="22"/>
      <c r="J11" s="60"/>
      <c r="K11" s="70"/>
      <c r="L11" s="60"/>
      <c r="M11" s="69"/>
      <c r="N11" s="61"/>
      <c r="O11" s="42"/>
    </row>
    <row r="12" ht="20.1" customHeight="1" spans="1:15">
      <c r="A12" s="16"/>
      <c r="B12" s="28" t="s">
        <v>1</v>
      </c>
      <c r="C12" s="23"/>
      <c r="D12" s="25"/>
      <c r="E12" s="27"/>
      <c r="F12" s="25"/>
      <c r="G12" s="26"/>
      <c r="H12" s="22"/>
      <c r="I12" s="22"/>
      <c r="J12" s="60"/>
      <c r="K12" s="70"/>
      <c r="L12" s="60"/>
      <c r="M12" s="69"/>
      <c r="N12" s="61"/>
      <c r="O12" s="42"/>
    </row>
    <row r="13" ht="48" customHeight="1" spans="1:17">
      <c r="A13" s="101">
        <v>3</v>
      </c>
      <c r="B13" s="102">
        <v>43845</v>
      </c>
      <c r="C13" s="63" t="s">
        <v>43</v>
      </c>
      <c r="D13" s="64">
        <v>100000</v>
      </c>
      <c r="E13" s="43"/>
      <c r="F13" s="64"/>
      <c r="G13" s="103" t="s">
        <v>49</v>
      </c>
      <c r="H13" s="104">
        <v>0</v>
      </c>
      <c r="I13" s="104">
        <v>0</v>
      </c>
      <c r="J13" s="62"/>
      <c r="K13" s="61"/>
      <c r="L13" s="108">
        <v>2000</v>
      </c>
      <c r="M13" s="109" t="s">
        <v>50</v>
      </c>
      <c r="N13" s="11" t="s">
        <v>47</v>
      </c>
      <c r="O13" s="110">
        <f>D13</f>
        <v>100000</v>
      </c>
      <c r="P13" s="75" t="s">
        <v>70</v>
      </c>
      <c r="Q13" s="1" t="s">
        <v>71</v>
      </c>
    </row>
    <row r="14" ht="36" customHeight="1" spans="1:16">
      <c r="A14" s="105"/>
      <c r="B14" s="102">
        <v>43851</v>
      </c>
      <c r="C14" s="38" t="s">
        <v>48</v>
      </c>
      <c r="D14" s="64">
        <v>100000</v>
      </c>
      <c r="E14" s="43"/>
      <c r="F14" s="64"/>
      <c r="G14" s="106"/>
      <c r="H14" s="107"/>
      <c r="I14" s="107"/>
      <c r="J14" s="62"/>
      <c r="K14" s="61"/>
      <c r="L14" s="111"/>
      <c r="M14" s="112"/>
      <c r="N14" s="67"/>
      <c r="O14" s="64">
        <f>ROUNDUP(D14-H13-I13-L13,2)</f>
        <v>98000</v>
      </c>
      <c r="P14" s="1" t="s">
        <v>72</v>
      </c>
    </row>
    <row r="15" ht="21" customHeight="1" spans="1:15">
      <c r="A15" s="16"/>
      <c r="B15" s="24"/>
      <c r="C15" s="23"/>
      <c r="D15" s="25"/>
      <c r="E15" s="20"/>
      <c r="F15" s="19"/>
      <c r="G15" s="26"/>
      <c r="H15" s="22"/>
      <c r="I15" s="22"/>
      <c r="J15" s="22"/>
      <c r="K15" s="22"/>
      <c r="L15" s="62"/>
      <c r="M15" s="69"/>
      <c r="N15" s="70"/>
      <c r="O15" s="79"/>
    </row>
    <row r="16" ht="20.1" customHeight="1" spans="1:15">
      <c r="A16" s="16"/>
      <c r="B16" s="24"/>
      <c r="C16" s="23"/>
      <c r="D16" s="25"/>
      <c r="E16" s="27"/>
      <c r="F16" s="25"/>
      <c r="G16" s="26"/>
      <c r="H16" s="22"/>
      <c r="I16" s="22"/>
      <c r="J16" s="60"/>
      <c r="K16" s="61"/>
      <c r="L16" s="60"/>
      <c r="M16" s="61"/>
      <c r="N16" s="61"/>
      <c r="O16" s="22"/>
    </row>
    <row r="17" ht="20.1" customHeight="1" spans="1:15">
      <c r="A17" s="16"/>
      <c r="B17" s="24"/>
      <c r="C17" s="23"/>
      <c r="D17" s="25"/>
      <c r="E17" s="27"/>
      <c r="F17" s="25"/>
      <c r="G17" s="26"/>
      <c r="H17" s="22"/>
      <c r="I17" s="22"/>
      <c r="J17" s="60"/>
      <c r="K17" s="61"/>
      <c r="L17" s="60"/>
      <c r="M17" s="61"/>
      <c r="N17" s="61"/>
      <c r="O17" s="22"/>
    </row>
    <row r="18" ht="20.1" customHeight="1" spans="1:15">
      <c r="A18" s="16"/>
      <c r="B18" s="24"/>
      <c r="C18" s="23"/>
      <c r="D18" s="25"/>
      <c r="E18" s="27"/>
      <c r="F18" s="25"/>
      <c r="G18" s="26"/>
      <c r="H18" s="22"/>
      <c r="I18" s="22"/>
      <c r="J18" s="60"/>
      <c r="K18" s="61"/>
      <c r="L18" s="60"/>
      <c r="M18" s="61"/>
      <c r="N18" s="61"/>
      <c r="O18" s="22"/>
    </row>
    <row r="19" ht="20.1" customHeight="1" spans="1:15">
      <c r="A19" s="16"/>
      <c r="B19" s="24"/>
      <c r="C19" s="23"/>
      <c r="D19" s="25"/>
      <c r="E19" s="27"/>
      <c r="F19" s="25"/>
      <c r="G19" s="26"/>
      <c r="H19" s="22"/>
      <c r="I19" s="22"/>
      <c r="J19" s="60"/>
      <c r="K19" s="61"/>
      <c r="L19" s="60"/>
      <c r="M19" s="61"/>
      <c r="N19" s="61"/>
      <c r="O19" s="22"/>
    </row>
    <row r="20" ht="20.1" customHeight="1" spans="1:15">
      <c r="A20" s="16"/>
      <c r="B20" s="24"/>
      <c r="C20" s="23"/>
      <c r="D20" s="25"/>
      <c r="E20" s="27"/>
      <c r="F20" s="25"/>
      <c r="G20" s="26"/>
      <c r="H20" s="22"/>
      <c r="I20" s="22"/>
      <c r="J20" s="60"/>
      <c r="K20" s="61"/>
      <c r="L20" s="60"/>
      <c r="M20" s="61"/>
      <c r="N20" s="61"/>
      <c r="O20" s="22"/>
    </row>
    <row r="21" ht="20.1" hidden="1" customHeight="1" spans="1:15">
      <c r="A21" s="16"/>
      <c r="B21" s="24"/>
      <c r="C21" s="23"/>
      <c r="D21" s="25"/>
      <c r="E21" s="27"/>
      <c r="F21" s="25"/>
      <c r="G21" s="26"/>
      <c r="H21" s="22"/>
      <c r="I21" s="22"/>
      <c r="J21" s="60"/>
      <c r="K21" s="61"/>
      <c r="L21" s="60"/>
      <c r="M21" s="61"/>
      <c r="N21" s="61"/>
      <c r="O21" s="22"/>
    </row>
    <row r="22" ht="20.1" hidden="1" customHeight="1" spans="1:15">
      <c r="A22" s="16"/>
      <c r="B22" s="24"/>
      <c r="C22" s="23"/>
      <c r="D22" s="25"/>
      <c r="E22" s="27"/>
      <c r="F22" s="25"/>
      <c r="G22" s="26"/>
      <c r="H22" s="22"/>
      <c r="I22" s="22"/>
      <c r="J22" s="60"/>
      <c r="K22" s="61"/>
      <c r="L22" s="60"/>
      <c r="M22" s="61"/>
      <c r="N22" s="61"/>
      <c r="O22" s="22"/>
    </row>
    <row r="23" ht="20.1" hidden="1" customHeight="1" spans="1:15">
      <c r="A23" s="16"/>
      <c r="B23" s="24"/>
      <c r="C23" s="23"/>
      <c r="D23" s="25"/>
      <c r="E23" s="27"/>
      <c r="F23" s="25"/>
      <c r="G23" s="26"/>
      <c r="H23" s="22"/>
      <c r="I23" s="22"/>
      <c r="J23" s="60"/>
      <c r="K23" s="61"/>
      <c r="L23" s="60"/>
      <c r="M23" s="61"/>
      <c r="N23" s="61"/>
      <c r="O23" s="22"/>
    </row>
    <row r="24" ht="20.1" customHeight="1" spans="1:15">
      <c r="A24" s="16"/>
      <c r="B24" s="24"/>
      <c r="C24" s="23"/>
      <c r="D24" s="25"/>
      <c r="E24" s="27"/>
      <c r="F24" s="25"/>
      <c r="G24" s="26"/>
      <c r="H24" s="22"/>
      <c r="I24" s="22"/>
      <c r="J24" s="60"/>
      <c r="K24" s="61"/>
      <c r="L24" s="60"/>
      <c r="M24" s="61"/>
      <c r="N24" s="61"/>
      <c r="O24" s="22"/>
    </row>
    <row r="25" ht="30" customHeight="1" spans="1:15">
      <c r="A25" s="13" t="s">
        <v>52</v>
      </c>
      <c r="B25" s="13"/>
      <c r="C25" s="44" t="s">
        <v>53</v>
      </c>
      <c r="D25" s="45">
        <f>SUM(D7:D24)</f>
        <v>858000</v>
      </c>
      <c r="E25" s="44" t="s">
        <v>53</v>
      </c>
      <c r="F25" s="45">
        <f>SUM(F7:F24)</f>
        <v>1110000</v>
      </c>
      <c r="G25" s="44" t="s">
        <v>53</v>
      </c>
      <c r="H25" s="45">
        <f>SUM(H7:H24)</f>
        <v>27780</v>
      </c>
      <c r="I25" s="45">
        <f>SUM(I7:I24)</f>
        <v>928</v>
      </c>
      <c r="J25" s="45">
        <f>SUM(J7:J24)</f>
        <v>500</v>
      </c>
      <c r="K25" s="44" t="s">
        <v>53</v>
      </c>
      <c r="L25" s="45">
        <f>SUM(L7:L24)</f>
        <v>-24280</v>
      </c>
      <c r="M25" s="44" t="s">
        <v>53</v>
      </c>
      <c r="N25" s="44" t="s">
        <v>53</v>
      </c>
      <c r="O25" s="45">
        <f>SUM(O7:O24)</f>
        <v>853072</v>
      </c>
    </row>
    <row r="26" ht="30" customHeight="1" spans="1:15">
      <c r="A26" s="13" t="s">
        <v>54</v>
      </c>
      <c r="B26" s="13"/>
      <c r="C26" s="13" t="s">
        <v>55</v>
      </c>
      <c r="D26" s="13"/>
      <c r="E26" s="46" t="s">
        <v>73</v>
      </c>
      <c r="F26" s="46"/>
      <c r="G26" s="46"/>
      <c r="H26" s="46"/>
      <c r="I26" s="80" t="s">
        <v>74</v>
      </c>
      <c r="J26" s="80"/>
      <c r="K26" s="113" t="s">
        <v>75</v>
      </c>
      <c r="L26" s="114"/>
      <c r="M26" s="114"/>
      <c r="N26" s="114"/>
      <c r="O26" s="114"/>
    </row>
    <row r="27" ht="30" customHeight="1" spans="1:15">
      <c r="A27" s="13"/>
      <c r="B27" s="13"/>
      <c r="C27" s="13" t="s">
        <v>76</v>
      </c>
      <c r="D27" s="13"/>
      <c r="E27" s="47" t="s">
        <v>77</v>
      </c>
      <c r="F27" s="47"/>
      <c r="G27" s="47"/>
      <c r="H27" s="47"/>
      <c r="I27" s="80"/>
      <c r="J27" s="80"/>
      <c r="K27" s="115"/>
      <c r="L27" s="116"/>
      <c r="M27" s="116"/>
      <c r="N27" s="116"/>
      <c r="O27" s="116"/>
    </row>
    <row r="28" ht="38" hidden="1" customHeight="1" spans="1:15">
      <c r="A28" s="13" t="s">
        <v>60</v>
      </c>
      <c r="B28" s="13"/>
      <c r="C28" s="18"/>
      <c r="D28" s="18"/>
      <c r="E28" s="18"/>
      <c r="F28" s="18"/>
      <c r="G28" s="18"/>
      <c r="H28" s="18"/>
      <c r="I28" s="13" t="s">
        <v>61</v>
      </c>
      <c r="J28" s="13"/>
      <c r="K28" s="13" t="s">
        <v>62</v>
      </c>
      <c r="L28" s="13"/>
      <c r="M28" s="13"/>
      <c r="N28" s="13"/>
      <c r="O28" s="13"/>
    </row>
    <row r="29" ht="38" hidden="1" customHeight="1" spans="1:15">
      <c r="A29" s="13" t="s">
        <v>63</v>
      </c>
      <c r="B29" s="13"/>
      <c r="C29" s="18"/>
      <c r="D29" s="18"/>
      <c r="E29" s="18"/>
      <c r="F29" s="18"/>
      <c r="G29" s="18"/>
      <c r="H29" s="18"/>
      <c r="I29" s="13" t="s">
        <v>64</v>
      </c>
      <c r="J29" s="13"/>
      <c r="K29" s="18"/>
      <c r="L29" s="18"/>
      <c r="M29" s="18"/>
      <c r="N29" s="18"/>
      <c r="O29" s="18"/>
    </row>
    <row r="30" ht="38" hidden="1" customHeight="1" spans="1:15">
      <c r="A30" s="13" t="s">
        <v>65</v>
      </c>
      <c r="B30" s="13"/>
      <c r="C30" s="48"/>
      <c r="D30" s="48"/>
      <c r="E30" s="48"/>
      <c r="F30" s="48"/>
      <c r="G30" s="48"/>
      <c r="H30" s="48"/>
      <c r="I30" s="13" t="s">
        <v>66</v>
      </c>
      <c r="J30" s="13"/>
      <c r="K30" s="48"/>
      <c r="L30" s="48"/>
      <c r="M30" s="48"/>
      <c r="N30" s="48"/>
      <c r="O30" s="48"/>
    </row>
    <row r="31" ht="38" hidden="1" customHeight="1" spans="1:15">
      <c r="A31" s="13" t="s">
        <v>67</v>
      </c>
      <c r="B31" s="13"/>
      <c r="C31" s="48"/>
      <c r="D31" s="48"/>
      <c r="E31" s="48"/>
      <c r="F31" s="48"/>
      <c r="G31" s="48"/>
      <c r="H31" s="48"/>
      <c r="I31" s="13" t="s">
        <v>68</v>
      </c>
      <c r="J31" s="13"/>
      <c r="K31" s="48"/>
      <c r="L31" s="48"/>
      <c r="M31" s="48"/>
      <c r="N31" s="48"/>
      <c r="O31" s="48"/>
    </row>
    <row r="34" ht="13.5" spans="17:17">
      <c r="Q34"/>
    </row>
    <row r="37" ht="13.5" spans="2:2">
      <c r="B37"/>
    </row>
  </sheetData>
  <mergeCells count="50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C27:D27"/>
    <mergeCell ref="E27:H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A13:A14"/>
    <mergeCell ref="G13:G14"/>
    <mergeCell ref="H3:H4"/>
    <mergeCell ref="H13:H14"/>
    <mergeCell ref="I13:I14"/>
    <mergeCell ref="L13:L14"/>
    <mergeCell ref="M13:M14"/>
    <mergeCell ref="O9:O10"/>
    <mergeCell ref="A26:B27"/>
    <mergeCell ref="I26:J27"/>
    <mergeCell ref="K26:O27"/>
  </mergeCells>
  <printOptions horizontalCentered="1" verticalCentered="1"/>
  <pageMargins left="0" right="0" top="0" bottom="0" header="0" footer="0"/>
  <pageSetup paperSize="9" scale="90" fitToHeight="0" orientation="portrait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U37"/>
  <sheetViews>
    <sheetView topLeftCell="A7" workbookViewId="0">
      <selection activeCell="A7" sqref="$A1:$XFD1048576"/>
    </sheetView>
  </sheetViews>
  <sheetFormatPr defaultColWidth="9" defaultRowHeight="11.25"/>
  <cols>
    <col min="1" max="1" width="3.25" style="1" customWidth="1"/>
    <col min="2" max="2" width="8.625" style="3" customWidth="1"/>
    <col min="3" max="3" width="4.25" style="1" customWidth="1"/>
    <col min="4" max="4" width="11.375" style="4" customWidth="1"/>
    <col min="5" max="5" width="6.625" style="3" customWidth="1"/>
    <col min="6" max="6" width="9.75" style="4" customWidth="1"/>
    <col min="7" max="7" width="3.625" style="1" customWidth="1"/>
    <col min="8" max="8" width="11" style="4" customWidth="1"/>
    <col min="9" max="9" width="7.5" style="1" customWidth="1"/>
    <col min="10" max="10" width="8.375" style="4" customWidth="1"/>
    <col min="11" max="11" width="7.625" style="1" customWidth="1"/>
    <col min="12" max="12" width="8.75" style="1" customWidth="1"/>
    <col min="13" max="14" width="5.625" style="1" customWidth="1"/>
    <col min="15" max="15" width="9.125" style="4" customWidth="1"/>
    <col min="16" max="16" width="19" style="1" customWidth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28" t="s">
        <v>1</v>
      </c>
    </row>
    <row r="2" ht="27.95" customHeight="1" spans="1:47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49" t="s">
        <v>4</v>
      </c>
      <c r="M2" s="50">
        <v>7687</v>
      </c>
      <c r="N2" s="51" t="s">
        <v>5</v>
      </c>
      <c r="O2" s="51" t="s">
        <v>6</v>
      </c>
      <c r="Q2" s="82" t="s">
        <v>6</v>
      </c>
      <c r="R2" s="83">
        <v>70</v>
      </c>
      <c r="S2" s="84">
        <v>7687</v>
      </c>
      <c r="T2" s="85" t="s">
        <v>3</v>
      </c>
      <c r="U2" s="86" t="s">
        <v>7</v>
      </c>
      <c r="V2" s="87">
        <v>1389002</v>
      </c>
      <c r="W2" s="88" t="s">
        <v>8</v>
      </c>
      <c r="X2" s="88" t="s">
        <v>9</v>
      </c>
      <c r="Y2" s="91" t="s">
        <v>10</v>
      </c>
      <c r="Z2" s="92" t="s">
        <v>11</v>
      </c>
      <c r="AA2" s="93" t="s">
        <v>12</v>
      </c>
      <c r="AB2" s="94" t="s">
        <v>13</v>
      </c>
      <c r="AC2" s="92"/>
      <c r="AD2" s="95" t="s">
        <v>14</v>
      </c>
      <c r="AE2" s="96" t="s">
        <v>15</v>
      </c>
      <c r="AF2" s="96" t="s">
        <v>16</v>
      </c>
      <c r="AG2" s="96" t="s">
        <v>17</v>
      </c>
      <c r="AH2" s="97">
        <v>3567.57</v>
      </c>
      <c r="AI2" s="97"/>
      <c r="AJ2" s="97"/>
      <c r="AK2" s="97"/>
      <c r="AL2" s="98">
        <v>59.4</v>
      </c>
      <c r="AM2" s="97">
        <v>107.03</v>
      </c>
      <c r="AN2" s="97">
        <v>71.35</v>
      </c>
      <c r="AO2" s="97">
        <v>178.38</v>
      </c>
      <c r="AP2" s="98"/>
      <c r="AQ2" s="97"/>
      <c r="AR2" s="97"/>
      <c r="AS2" s="96"/>
      <c r="AT2" s="96" t="s">
        <v>18</v>
      </c>
      <c r="AU2" s="99"/>
    </row>
    <row r="3" ht="27.95" customHeight="1" spans="1:15">
      <c r="A3" s="6" t="s">
        <v>19</v>
      </c>
      <c r="B3" s="6"/>
      <c r="C3" s="8">
        <v>1389002</v>
      </c>
      <c r="D3" s="8"/>
      <c r="E3" s="8" t="s">
        <v>20</v>
      </c>
      <c r="F3" s="9" t="s">
        <v>7</v>
      </c>
      <c r="G3" s="9"/>
      <c r="H3" s="10" t="s">
        <v>21</v>
      </c>
      <c r="I3" s="52" t="s">
        <v>22</v>
      </c>
      <c r="J3" s="53"/>
      <c r="K3" s="53"/>
      <c r="L3" s="53"/>
      <c r="M3" s="54" t="s">
        <v>23</v>
      </c>
      <c r="N3" s="6" t="s">
        <v>24</v>
      </c>
      <c r="O3" s="55" t="s">
        <v>11</v>
      </c>
    </row>
    <row r="4" ht="27.95" customHeight="1" spans="1:15">
      <c r="A4" s="6" t="s">
        <v>25</v>
      </c>
      <c r="B4" s="6"/>
      <c r="C4" s="11">
        <v>1316771</v>
      </c>
      <c r="D4" s="11"/>
      <c r="E4" s="8" t="s">
        <v>26</v>
      </c>
      <c r="F4" s="9"/>
      <c r="G4" s="9"/>
      <c r="H4" s="12"/>
      <c r="I4" s="56"/>
      <c r="J4" s="57"/>
      <c r="K4" s="57"/>
      <c r="L4" s="57"/>
      <c r="M4" s="54" t="s">
        <v>27</v>
      </c>
      <c r="N4" s="8" t="s">
        <v>28</v>
      </c>
      <c r="O4" s="58" t="s">
        <v>12</v>
      </c>
    </row>
    <row r="5" ht="27.95" customHeight="1" spans="1:15">
      <c r="A5" s="13" t="s">
        <v>29</v>
      </c>
      <c r="B5" s="13" t="s">
        <v>30</v>
      </c>
      <c r="C5" s="13"/>
      <c r="D5" s="13"/>
      <c r="E5" s="13" t="s">
        <v>31</v>
      </c>
      <c r="F5" s="13"/>
      <c r="G5" s="13" t="s">
        <v>32</v>
      </c>
      <c r="H5" s="13"/>
      <c r="I5" s="13" t="s">
        <v>33</v>
      </c>
      <c r="J5" s="13" t="s">
        <v>34</v>
      </c>
      <c r="K5" s="13"/>
      <c r="L5" s="13" t="s">
        <v>35</v>
      </c>
      <c r="M5" s="13"/>
      <c r="N5" s="15" t="s">
        <v>36</v>
      </c>
      <c r="O5" s="15"/>
    </row>
    <row r="6" ht="27.95" customHeight="1" spans="1:15">
      <c r="A6" s="13"/>
      <c r="B6" s="14" t="s">
        <v>37</v>
      </c>
      <c r="C6" s="13" t="s">
        <v>38</v>
      </c>
      <c r="D6" s="15" t="s">
        <v>39</v>
      </c>
      <c r="E6" s="14" t="s">
        <v>37</v>
      </c>
      <c r="F6" s="15" t="s">
        <v>39</v>
      </c>
      <c r="G6" s="13" t="s">
        <v>40</v>
      </c>
      <c r="H6" s="15" t="s">
        <v>39</v>
      </c>
      <c r="I6" s="59" t="s">
        <v>39</v>
      </c>
      <c r="J6" s="15" t="s">
        <v>39</v>
      </c>
      <c r="K6" s="13" t="s">
        <v>41</v>
      </c>
      <c r="L6" s="13" t="s">
        <v>39</v>
      </c>
      <c r="M6" s="13" t="s">
        <v>41</v>
      </c>
      <c r="N6" s="15" t="s">
        <v>42</v>
      </c>
      <c r="O6" s="15" t="s">
        <v>39</v>
      </c>
    </row>
    <row r="7" customFormat="1" ht="65" customHeight="1" spans="1:17">
      <c r="A7" s="16">
        <v>1</v>
      </c>
      <c r="B7" s="17">
        <v>43140</v>
      </c>
      <c r="C7" s="18" t="s">
        <v>43</v>
      </c>
      <c r="D7" s="19">
        <v>510000</v>
      </c>
      <c r="E7" s="20">
        <v>43140</v>
      </c>
      <c r="F7" s="19">
        <v>600000</v>
      </c>
      <c r="G7" s="21" t="s">
        <v>44</v>
      </c>
      <c r="H7" s="22">
        <v>27780</v>
      </c>
      <c r="I7" s="22"/>
      <c r="J7" s="60">
        <v>500</v>
      </c>
      <c r="K7" s="61" t="s">
        <v>45</v>
      </c>
      <c r="L7" s="62">
        <v>-28280</v>
      </c>
      <c r="M7" s="63" t="s">
        <v>46</v>
      </c>
      <c r="N7" s="11" t="s">
        <v>47</v>
      </c>
      <c r="O7" s="64">
        <f>D7</f>
        <v>510000</v>
      </c>
      <c r="Q7" s="89"/>
    </row>
    <row r="8" customFormat="1" ht="24" customHeight="1" spans="1:17">
      <c r="A8" s="16"/>
      <c r="B8" s="17"/>
      <c r="C8" s="18"/>
      <c r="D8" s="19"/>
      <c r="E8" s="20"/>
      <c r="F8" s="19"/>
      <c r="G8" s="21"/>
      <c r="H8" s="22"/>
      <c r="I8" s="22"/>
      <c r="J8" s="60"/>
      <c r="K8" s="61"/>
      <c r="L8" s="62"/>
      <c r="M8" s="63"/>
      <c r="N8" s="11"/>
      <c r="O8" s="65"/>
      <c r="Q8" s="89"/>
    </row>
    <row r="9" s="2" customFormat="1" ht="54" customHeight="1" spans="1:17">
      <c r="A9" s="16">
        <v>2</v>
      </c>
      <c r="B9" s="17">
        <v>43497</v>
      </c>
      <c r="C9" s="23" t="s">
        <v>48</v>
      </c>
      <c r="D9" s="19">
        <v>148000</v>
      </c>
      <c r="E9" s="20">
        <v>43474</v>
      </c>
      <c r="F9" s="19">
        <v>510000</v>
      </c>
      <c r="G9" s="21" t="s">
        <v>49</v>
      </c>
      <c r="H9" s="22">
        <v>0</v>
      </c>
      <c r="I9" s="22">
        <v>603</v>
      </c>
      <c r="J9" s="60"/>
      <c r="K9" s="61"/>
      <c r="L9" s="66">
        <v>2000</v>
      </c>
      <c r="M9" s="67" t="s">
        <v>50</v>
      </c>
      <c r="N9" s="67"/>
      <c r="O9" s="68">
        <f>ROUNDUP(D9-H9-I9-I10-J9-L9,2)</f>
        <v>145072</v>
      </c>
      <c r="Q9" s="90"/>
    </row>
    <row r="10" s="2" customFormat="1" ht="43" customHeight="1" spans="1:15">
      <c r="A10" s="16"/>
      <c r="B10" s="24"/>
      <c r="C10" s="23"/>
      <c r="D10" s="25"/>
      <c r="E10" s="20"/>
      <c r="F10" s="19"/>
      <c r="G10" s="26"/>
      <c r="H10" s="22"/>
      <c r="I10" s="22">
        <v>325</v>
      </c>
      <c r="J10" s="60"/>
      <c r="K10" s="61" t="s">
        <v>51</v>
      </c>
      <c r="L10" s="62"/>
      <c r="M10" s="69"/>
      <c r="N10" s="70"/>
      <c r="O10" s="71"/>
    </row>
    <row r="11" ht="16" customHeight="1" spans="1:15">
      <c r="A11" s="16" t="s">
        <v>69</v>
      </c>
      <c r="B11" s="24"/>
      <c r="C11" s="23"/>
      <c r="D11" s="25"/>
      <c r="E11" s="27"/>
      <c r="F11" s="25"/>
      <c r="G11" s="26"/>
      <c r="H11" s="22"/>
      <c r="I11" s="22"/>
      <c r="J11" s="60"/>
      <c r="K11" s="70"/>
      <c r="L11" s="60"/>
      <c r="M11" s="69"/>
      <c r="N11" s="61"/>
      <c r="O11" s="42"/>
    </row>
    <row r="12" ht="20.1" customHeight="1" spans="1:15">
      <c r="A12" s="16"/>
      <c r="B12" s="28"/>
      <c r="C12" s="23"/>
      <c r="D12" s="25"/>
      <c r="E12" s="27"/>
      <c r="F12" s="25"/>
      <c r="G12" s="26"/>
      <c r="H12" s="22"/>
      <c r="I12" s="22"/>
      <c r="J12" s="60"/>
      <c r="K12" s="70"/>
      <c r="L12" s="60"/>
      <c r="M12" s="69"/>
      <c r="N12" s="61"/>
      <c r="O12" s="42"/>
    </row>
    <row r="13" ht="48" customHeight="1" spans="1:16">
      <c r="A13" s="29">
        <v>3</v>
      </c>
      <c r="B13" s="17">
        <v>43845</v>
      </c>
      <c r="C13" s="18" t="s">
        <v>43</v>
      </c>
      <c r="D13" s="19">
        <v>100000</v>
      </c>
      <c r="E13" s="20"/>
      <c r="F13" s="19"/>
      <c r="G13" s="21" t="s">
        <v>49</v>
      </c>
      <c r="H13" s="30">
        <v>0</v>
      </c>
      <c r="I13" s="30">
        <v>0</v>
      </c>
      <c r="J13" s="60"/>
      <c r="K13" s="61"/>
      <c r="L13" s="72">
        <v>2000</v>
      </c>
      <c r="M13" s="73" t="s">
        <v>50</v>
      </c>
      <c r="N13" s="15" t="s">
        <v>47</v>
      </c>
      <c r="O13" s="74">
        <f>D13</f>
        <v>100000</v>
      </c>
      <c r="P13" s="75" t="s">
        <v>70</v>
      </c>
    </row>
    <row r="14" ht="36" customHeight="1" spans="1:15">
      <c r="A14" s="31"/>
      <c r="B14" s="17">
        <v>43851</v>
      </c>
      <c r="C14" s="23" t="s">
        <v>48</v>
      </c>
      <c r="D14" s="19">
        <v>100000</v>
      </c>
      <c r="E14" s="20"/>
      <c r="F14" s="19"/>
      <c r="G14" s="32"/>
      <c r="H14" s="33"/>
      <c r="I14" s="33"/>
      <c r="J14" s="60"/>
      <c r="K14" s="61"/>
      <c r="L14" s="76"/>
      <c r="M14" s="77"/>
      <c r="N14" s="78"/>
      <c r="O14" s="19"/>
    </row>
    <row r="15" ht="21" customHeight="1" spans="1:15">
      <c r="A15" s="16"/>
      <c r="B15" s="24"/>
      <c r="C15" s="23"/>
      <c r="D15" s="25"/>
      <c r="E15" s="20"/>
      <c r="F15" s="19"/>
      <c r="G15" s="26"/>
      <c r="H15" s="22"/>
      <c r="I15" s="22"/>
      <c r="J15" s="22"/>
      <c r="K15" s="22"/>
      <c r="L15" s="62"/>
      <c r="M15" s="69"/>
      <c r="N15" s="70"/>
      <c r="O15" s="79"/>
    </row>
    <row r="16" ht="20.1" customHeight="1" spans="1:15">
      <c r="A16" s="16"/>
      <c r="B16" s="28" t="s">
        <v>1</v>
      </c>
      <c r="C16" s="23"/>
      <c r="D16" s="100" t="s">
        <v>78</v>
      </c>
      <c r="E16" s="27"/>
      <c r="F16" s="25"/>
      <c r="G16" s="26"/>
      <c r="H16" s="22"/>
      <c r="I16" s="22"/>
      <c r="J16" s="60"/>
      <c r="K16" s="61"/>
      <c r="L16" s="60"/>
      <c r="M16" s="61"/>
      <c r="N16" s="64"/>
      <c r="O16" s="64"/>
    </row>
    <row r="17" ht="27" customHeight="1" spans="1:15">
      <c r="A17" s="36">
        <v>4</v>
      </c>
      <c r="B17" s="37">
        <v>44159</v>
      </c>
      <c r="C17" s="38"/>
      <c r="D17" s="39"/>
      <c r="E17" s="40"/>
      <c r="F17" s="39"/>
      <c r="G17" s="41"/>
      <c r="H17" s="42">
        <v>0</v>
      </c>
      <c r="I17" s="42"/>
      <c r="J17" s="62">
        <v>100</v>
      </c>
      <c r="K17" s="70" t="s">
        <v>79</v>
      </c>
      <c r="L17" s="62">
        <v>-4000</v>
      </c>
      <c r="M17" s="70"/>
      <c r="N17" s="70" t="s">
        <v>80</v>
      </c>
      <c r="O17" s="42">
        <v>101400</v>
      </c>
    </row>
    <row r="18" ht="27" customHeight="1" spans="1:16">
      <c r="A18" s="36"/>
      <c r="B18" s="37"/>
      <c r="C18" s="38"/>
      <c r="D18" s="39"/>
      <c r="E18" s="40"/>
      <c r="F18" s="39"/>
      <c r="G18" s="41"/>
      <c r="H18" s="42"/>
      <c r="I18" s="42"/>
      <c r="J18" s="62">
        <v>500</v>
      </c>
      <c r="K18" s="70" t="s">
        <v>81</v>
      </c>
      <c r="L18" s="62"/>
      <c r="M18" s="70"/>
      <c r="N18" s="70"/>
      <c r="O18" s="42"/>
      <c r="P18" s="1">
        <f>D25/C4</f>
        <v>0.651593936986765</v>
      </c>
    </row>
    <row r="19" ht="20.1" customHeight="1" spans="1:15">
      <c r="A19" s="16"/>
      <c r="B19" s="24"/>
      <c r="C19" s="23"/>
      <c r="D19" s="25"/>
      <c r="E19" s="27"/>
      <c r="F19" s="25"/>
      <c r="G19" s="26"/>
      <c r="H19" s="22"/>
      <c r="I19" s="22"/>
      <c r="J19" s="60"/>
      <c r="K19" s="61"/>
      <c r="L19" s="60"/>
      <c r="M19" s="61"/>
      <c r="N19" s="61"/>
      <c r="O19" s="22"/>
    </row>
    <row r="20" ht="20.1" customHeight="1" spans="1:15">
      <c r="A20" s="16"/>
      <c r="B20" s="24"/>
      <c r="C20" s="23"/>
      <c r="D20" s="25"/>
      <c r="E20" s="27"/>
      <c r="F20" s="25"/>
      <c r="G20" s="26"/>
      <c r="H20" s="22"/>
      <c r="I20" s="22"/>
      <c r="J20" s="60"/>
      <c r="K20" s="61"/>
      <c r="L20" s="60"/>
      <c r="M20" s="61"/>
      <c r="N20" s="61"/>
      <c r="O20" s="22"/>
    </row>
    <row r="21" ht="20.1" hidden="1" customHeight="1" spans="1:15">
      <c r="A21" s="16"/>
      <c r="B21" s="24"/>
      <c r="C21" s="23"/>
      <c r="D21" s="25"/>
      <c r="E21" s="27"/>
      <c r="F21" s="25"/>
      <c r="G21" s="26"/>
      <c r="H21" s="22"/>
      <c r="I21" s="22"/>
      <c r="J21" s="60"/>
      <c r="K21" s="61"/>
      <c r="L21" s="60"/>
      <c r="M21" s="61"/>
      <c r="N21" s="61"/>
      <c r="O21" s="22"/>
    </row>
    <row r="22" ht="20.1" hidden="1" customHeight="1" spans="1:15">
      <c r="A22" s="16"/>
      <c r="B22" s="24"/>
      <c r="C22" s="23"/>
      <c r="D22" s="25"/>
      <c r="E22" s="27"/>
      <c r="F22" s="25"/>
      <c r="G22" s="26"/>
      <c r="H22" s="22"/>
      <c r="I22" s="22"/>
      <c r="J22" s="60"/>
      <c r="K22" s="61"/>
      <c r="L22" s="60"/>
      <c r="M22" s="61"/>
      <c r="N22" s="61"/>
      <c r="O22" s="22"/>
    </row>
    <row r="23" ht="20.1" hidden="1" customHeight="1" spans="1:15">
      <c r="A23" s="16"/>
      <c r="B23" s="24"/>
      <c r="C23" s="23"/>
      <c r="D23" s="25"/>
      <c r="E23" s="27"/>
      <c r="F23" s="25"/>
      <c r="G23" s="26"/>
      <c r="H23" s="22"/>
      <c r="I23" s="22"/>
      <c r="J23" s="60"/>
      <c r="K23" s="61"/>
      <c r="L23" s="60"/>
      <c r="M23" s="61"/>
      <c r="N23" s="61"/>
      <c r="O23" s="22"/>
    </row>
    <row r="24" ht="20.1" customHeight="1" spans="1:15">
      <c r="A24" s="16"/>
      <c r="B24" s="24"/>
      <c r="C24" s="23"/>
      <c r="D24" s="25"/>
      <c r="E24" s="27"/>
      <c r="F24" s="25"/>
      <c r="G24" s="26"/>
      <c r="H24" s="22"/>
      <c r="I24" s="22"/>
      <c r="J24" s="60"/>
      <c r="K24" s="61"/>
      <c r="L24" s="60"/>
      <c r="M24" s="61"/>
      <c r="N24" s="61"/>
      <c r="O24" s="22"/>
    </row>
    <row r="25" ht="30" customHeight="1" spans="1:15">
      <c r="A25" s="13" t="s">
        <v>52</v>
      </c>
      <c r="B25" s="13"/>
      <c r="C25" s="44" t="s">
        <v>53</v>
      </c>
      <c r="D25" s="45">
        <f t="shared" ref="D25:J25" si="0">SUM(D7:D24)</f>
        <v>858000</v>
      </c>
      <c r="E25" s="44" t="s">
        <v>53</v>
      </c>
      <c r="F25" s="45">
        <f t="shared" si="0"/>
        <v>1110000</v>
      </c>
      <c r="G25" s="44" t="s">
        <v>53</v>
      </c>
      <c r="H25" s="45">
        <f t="shared" si="0"/>
        <v>27780</v>
      </c>
      <c r="I25" s="45">
        <f t="shared" si="0"/>
        <v>928</v>
      </c>
      <c r="J25" s="45">
        <f t="shared" si="0"/>
        <v>1100</v>
      </c>
      <c r="K25" s="44" t="s">
        <v>53</v>
      </c>
      <c r="L25" s="45">
        <f>SUM(L7:L24)</f>
        <v>-28280</v>
      </c>
      <c r="M25" s="44" t="s">
        <v>53</v>
      </c>
      <c r="N25" s="44" t="s">
        <v>53</v>
      </c>
      <c r="O25" s="45">
        <f>SUM(O7:O24)</f>
        <v>856472</v>
      </c>
    </row>
    <row r="26" ht="30" customHeight="1" spans="1:15">
      <c r="A26" s="13" t="s">
        <v>54</v>
      </c>
      <c r="B26" s="13"/>
      <c r="C26" s="13" t="s">
        <v>55</v>
      </c>
      <c r="D26" s="13"/>
      <c r="E26" s="46">
        <v>101400</v>
      </c>
      <c r="F26" s="46"/>
      <c r="G26" s="46"/>
      <c r="H26" s="46"/>
      <c r="I26" s="80" t="s">
        <v>74</v>
      </c>
      <c r="J26" s="80"/>
      <c r="K26" s="81" t="s">
        <v>75</v>
      </c>
      <c r="L26" s="81"/>
      <c r="M26" s="81"/>
      <c r="N26" s="81"/>
      <c r="O26" s="81"/>
    </row>
    <row r="27" ht="30" customHeight="1" spans="1:15">
      <c r="A27" s="13"/>
      <c r="B27" s="13"/>
      <c r="C27" s="13" t="s">
        <v>76</v>
      </c>
      <c r="D27" s="13"/>
      <c r="E27" s="47">
        <v>0</v>
      </c>
      <c r="F27" s="47"/>
      <c r="G27" s="47"/>
      <c r="H27" s="47"/>
      <c r="I27" s="80"/>
      <c r="J27" s="80"/>
      <c r="K27" s="81"/>
      <c r="L27" s="81"/>
      <c r="M27" s="81"/>
      <c r="N27" s="81"/>
      <c r="O27" s="81"/>
    </row>
    <row r="28" ht="38" hidden="1" customHeight="1" spans="1:15">
      <c r="A28" s="13" t="s">
        <v>60</v>
      </c>
      <c r="B28" s="13"/>
      <c r="C28" s="18"/>
      <c r="D28" s="18"/>
      <c r="E28" s="18"/>
      <c r="F28" s="18"/>
      <c r="G28" s="18"/>
      <c r="H28" s="18"/>
      <c r="I28" s="13" t="s">
        <v>61</v>
      </c>
      <c r="J28" s="13"/>
      <c r="K28" s="13" t="s">
        <v>62</v>
      </c>
      <c r="L28" s="13"/>
      <c r="M28" s="13"/>
      <c r="N28" s="13"/>
      <c r="O28" s="13"/>
    </row>
    <row r="29" ht="38" hidden="1" customHeight="1" spans="1:15">
      <c r="A29" s="13" t="s">
        <v>63</v>
      </c>
      <c r="B29" s="13"/>
      <c r="C29" s="18"/>
      <c r="D29" s="18"/>
      <c r="E29" s="18"/>
      <c r="F29" s="18"/>
      <c r="G29" s="18"/>
      <c r="H29" s="18"/>
      <c r="I29" s="13" t="s">
        <v>64</v>
      </c>
      <c r="J29" s="13"/>
      <c r="K29" s="18"/>
      <c r="L29" s="18"/>
      <c r="M29" s="18"/>
      <c r="N29" s="18"/>
      <c r="O29" s="18"/>
    </row>
    <row r="30" ht="38" hidden="1" customHeight="1" spans="1:15">
      <c r="A30" s="13" t="s">
        <v>65</v>
      </c>
      <c r="B30" s="13"/>
      <c r="C30" s="48"/>
      <c r="D30" s="48"/>
      <c r="E30" s="48"/>
      <c r="F30" s="48"/>
      <c r="G30" s="48"/>
      <c r="H30" s="48"/>
      <c r="I30" s="13" t="s">
        <v>66</v>
      </c>
      <c r="J30" s="13"/>
      <c r="K30" s="48"/>
      <c r="L30" s="48"/>
      <c r="M30" s="48"/>
      <c r="N30" s="48"/>
      <c r="O30" s="48"/>
    </row>
    <row r="31" ht="38" hidden="1" customHeight="1" spans="1:15">
      <c r="A31" s="13" t="s">
        <v>67</v>
      </c>
      <c r="B31" s="13"/>
      <c r="C31" s="48"/>
      <c r="D31" s="48"/>
      <c r="E31" s="48"/>
      <c r="F31" s="48"/>
      <c r="G31" s="48"/>
      <c r="H31" s="48"/>
      <c r="I31" s="13" t="s">
        <v>68</v>
      </c>
      <c r="J31" s="13"/>
      <c r="K31" s="48"/>
      <c r="L31" s="48"/>
      <c r="M31" s="48"/>
      <c r="N31" s="48"/>
      <c r="O31" s="48"/>
    </row>
    <row r="34" ht="13.5" spans="17:17">
      <c r="Q34"/>
    </row>
    <row r="37" ht="13.5" spans="2:2">
      <c r="B37"/>
    </row>
  </sheetData>
  <mergeCells count="50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C27:D27"/>
    <mergeCell ref="E27:H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A13:A14"/>
    <mergeCell ref="G13:G14"/>
    <mergeCell ref="H3:H4"/>
    <mergeCell ref="H13:H14"/>
    <mergeCell ref="I13:I14"/>
    <mergeCell ref="L13:L14"/>
    <mergeCell ref="M13:M14"/>
    <mergeCell ref="O9:O10"/>
    <mergeCell ref="A26:B27"/>
    <mergeCell ref="I26:J27"/>
    <mergeCell ref="K26:O27"/>
  </mergeCells>
  <printOptions horizontalCentered="1" verticalCentered="1"/>
  <pageMargins left="0" right="0" top="0" bottom="0" header="0" footer="0"/>
  <pageSetup paperSize="9" scale="90" fitToHeight="0" orientation="portrait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37"/>
  <sheetViews>
    <sheetView topLeftCell="A10" workbookViewId="0">
      <selection activeCell="A10" sqref="$A1:$XFD1048576"/>
    </sheetView>
  </sheetViews>
  <sheetFormatPr defaultColWidth="9" defaultRowHeight="11.25"/>
  <cols>
    <col min="1" max="1" width="3.25" style="1" customWidth="1"/>
    <col min="2" max="2" width="8.625" style="3" customWidth="1"/>
    <col min="3" max="3" width="4.25" style="1" customWidth="1"/>
    <col min="4" max="4" width="11.375" style="4" customWidth="1"/>
    <col min="5" max="5" width="6.625" style="3" customWidth="1"/>
    <col min="6" max="6" width="9.75" style="4" customWidth="1"/>
    <col min="7" max="7" width="3.625" style="1" customWidth="1"/>
    <col min="8" max="8" width="11" style="4" customWidth="1"/>
    <col min="9" max="9" width="7.5" style="1" customWidth="1"/>
    <col min="10" max="10" width="8.375" style="4" customWidth="1"/>
    <col min="11" max="11" width="7.625" style="1" customWidth="1"/>
    <col min="12" max="12" width="8.75" style="1" customWidth="1"/>
    <col min="13" max="14" width="5.625" style="1" customWidth="1"/>
    <col min="15" max="15" width="9.125" style="4" customWidth="1"/>
    <col min="16" max="16" width="19" style="1" customWidth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s="1" customFormat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28" t="s">
        <v>1</v>
      </c>
    </row>
    <row r="2" s="1" customFormat="1" ht="27.95" customHeight="1" spans="1:47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49" t="s">
        <v>4</v>
      </c>
      <c r="M2" s="50">
        <v>7687</v>
      </c>
      <c r="N2" s="51" t="s">
        <v>5</v>
      </c>
      <c r="O2" s="51" t="s">
        <v>6</v>
      </c>
      <c r="Q2" s="82" t="s">
        <v>6</v>
      </c>
      <c r="R2" s="83">
        <v>70</v>
      </c>
      <c r="S2" s="84">
        <v>7687</v>
      </c>
      <c r="T2" s="85" t="s">
        <v>3</v>
      </c>
      <c r="U2" s="86" t="s">
        <v>7</v>
      </c>
      <c r="V2" s="87">
        <v>1389002</v>
      </c>
      <c r="W2" s="88" t="s">
        <v>8</v>
      </c>
      <c r="X2" s="88" t="s">
        <v>9</v>
      </c>
      <c r="Y2" s="91" t="s">
        <v>10</v>
      </c>
      <c r="Z2" s="92" t="s">
        <v>11</v>
      </c>
      <c r="AA2" s="93" t="s">
        <v>12</v>
      </c>
      <c r="AB2" s="94" t="s">
        <v>13</v>
      </c>
      <c r="AC2" s="92"/>
      <c r="AD2" s="95" t="s">
        <v>14</v>
      </c>
      <c r="AE2" s="96" t="s">
        <v>15</v>
      </c>
      <c r="AF2" s="96" t="s">
        <v>16</v>
      </c>
      <c r="AG2" s="96" t="s">
        <v>17</v>
      </c>
      <c r="AH2" s="97">
        <v>3567.57</v>
      </c>
      <c r="AI2" s="97"/>
      <c r="AJ2" s="97"/>
      <c r="AK2" s="97"/>
      <c r="AL2" s="98">
        <v>59.4</v>
      </c>
      <c r="AM2" s="97">
        <v>107.03</v>
      </c>
      <c r="AN2" s="97">
        <v>71.35</v>
      </c>
      <c r="AO2" s="97">
        <v>178.38</v>
      </c>
      <c r="AP2" s="98"/>
      <c r="AQ2" s="97"/>
      <c r="AR2" s="97"/>
      <c r="AS2" s="96"/>
      <c r="AT2" s="96" t="s">
        <v>18</v>
      </c>
      <c r="AU2" s="99"/>
    </row>
    <row r="3" s="1" customFormat="1" ht="27.95" customHeight="1" spans="1:15">
      <c r="A3" s="6" t="s">
        <v>19</v>
      </c>
      <c r="B3" s="6"/>
      <c r="C3" s="8">
        <v>1389002</v>
      </c>
      <c r="D3" s="8"/>
      <c r="E3" s="8" t="s">
        <v>20</v>
      </c>
      <c r="F3" s="9" t="s">
        <v>7</v>
      </c>
      <c r="G3" s="9"/>
      <c r="H3" s="10" t="s">
        <v>21</v>
      </c>
      <c r="I3" s="52" t="s">
        <v>82</v>
      </c>
      <c r="J3" s="53"/>
      <c r="K3" s="53"/>
      <c r="L3" s="53"/>
      <c r="M3" s="54" t="s">
        <v>23</v>
      </c>
      <c r="N3" s="6" t="s">
        <v>24</v>
      </c>
      <c r="O3" s="55" t="s">
        <v>83</v>
      </c>
    </row>
    <row r="4" s="1" customFormat="1" ht="35" customHeight="1" spans="1:15">
      <c r="A4" s="6" t="s">
        <v>25</v>
      </c>
      <c r="B4" s="6"/>
      <c r="C4" s="11">
        <v>1316771</v>
      </c>
      <c r="D4" s="11"/>
      <c r="E4" s="8" t="s">
        <v>26</v>
      </c>
      <c r="F4" s="9">
        <v>43208</v>
      </c>
      <c r="G4" s="9"/>
      <c r="H4" s="12"/>
      <c r="I4" s="56"/>
      <c r="J4" s="57"/>
      <c r="K4" s="57"/>
      <c r="L4" s="57"/>
      <c r="M4" s="54" t="s">
        <v>27</v>
      </c>
      <c r="N4" s="8" t="s">
        <v>28</v>
      </c>
      <c r="O4" s="58" t="s">
        <v>84</v>
      </c>
    </row>
    <row r="5" s="1" customFormat="1" ht="27.95" customHeight="1" spans="1:15">
      <c r="A5" s="13" t="s">
        <v>29</v>
      </c>
      <c r="B5" s="13" t="s">
        <v>30</v>
      </c>
      <c r="C5" s="13"/>
      <c r="D5" s="13"/>
      <c r="E5" s="13" t="s">
        <v>31</v>
      </c>
      <c r="F5" s="13"/>
      <c r="G5" s="13" t="s">
        <v>32</v>
      </c>
      <c r="H5" s="13"/>
      <c r="I5" s="13" t="s">
        <v>33</v>
      </c>
      <c r="J5" s="13" t="s">
        <v>34</v>
      </c>
      <c r="K5" s="13"/>
      <c r="L5" s="13" t="s">
        <v>35</v>
      </c>
      <c r="M5" s="13"/>
      <c r="N5" s="15" t="s">
        <v>36</v>
      </c>
      <c r="O5" s="15"/>
    </row>
    <row r="6" s="1" customFormat="1" ht="27.95" customHeight="1" spans="1:15">
      <c r="A6" s="13"/>
      <c r="B6" s="14" t="s">
        <v>37</v>
      </c>
      <c r="C6" s="13" t="s">
        <v>38</v>
      </c>
      <c r="D6" s="15" t="s">
        <v>39</v>
      </c>
      <c r="E6" s="14" t="s">
        <v>37</v>
      </c>
      <c r="F6" s="15" t="s">
        <v>39</v>
      </c>
      <c r="G6" s="13" t="s">
        <v>40</v>
      </c>
      <c r="H6" s="15" t="s">
        <v>39</v>
      </c>
      <c r="I6" s="59" t="s">
        <v>39</v>
      </c>
      <c r="J6" s="15" t="s">
        <v>39</v>
      </c>
      <c r="K6" s="13" t="s">
        <v>41</v>
      </c>
      <c r="L6" s="13" t="s">
        <v>39</v>
      </c>
      <c r="M6" s="13" t="s">
        <v>41</v>
      </c>
      <c r="N6" s="15" t="s">
        <v>42</v>
      </c>
      <c r="O6" s="15" t="s">
        <v>39</v>
      </c>
    </row>
    <row r="7" customFormat="1" ht="65" customHeight="1" spans="1:17">
      <c r="A7" s="16">
        <v>1</v>
      </c>
      <c r="B7" s="17">
        <v>43140</v>
      </c>
      <c r="C7" s="18" t="s">
        <v>43</v>
      </c>
      <c r="D7" s="19">
        <v>510000</v>
      </c>
      <c r="E7" s="20">
        <v>43140</v>
      </c>
      <c r="F7" s="19">
        <v>600000</v>
      </c>
      <c r="G7" s="21" t="s">
        <v>44</v>
      </c>
      <c r="H7" s="22">
        <v>27780</v>
      </c>
      <c r="I7" s="22"/>
      <c r="J7" s="60">
        <v>500</v>
      </c>
      <c r="K7" s="61" t="s">
        <v>45</v>
      </c>
      <c r="L7" s="62">
        <v>-28280</v>
      </c>
      <c r="M7" s="63" t="s">
        <v>46</v>
      </c>
      <c r="N7" s="11" t="s">
        <v>47</v>
      </c>
      <c r="O7" s="64">
        <f>D7</f>
        <v>510000</v>
      </c>
      <c r="Q7" s="89"/>
    </row>
    <row r="8" customFormat="1" ht="24" customHeight="1" spans="1:17">
      <c r="A8" s="16"/>
      <c r="B8" s="17"/>
      <c r="C8" s="18"/>
      <c r="D8" s="19"/>
      <c r="E8" s="20"/>
      <c r="F8" s="19"/>
      <c r="G8" s="21"/>
      <c r="H8" s="22"/>
      <c r="I8" s="22"/>
      <c r="J8" s="60"/>
      <c r="K8" s="61"/>
      <c r="L8" s="62"/>
      <c r="M8" s="63"/>
      <c r="N8" s="11"/>
      <c r="O8" s="65"/>
      <c r="Q8" s="89"/>
    </row>
    <row r="9" s="2" customFormat="1" ht="54" customHeight="1" spans="1:17">
      <c r="A9" s="16">
        <v>2</v>
      </c>
      <c r="B9" s="17">
        <v>43497</v>
      </c>
      <c r="C9" s="23" t="s">
        <v>48</v>
      </c>
      <c r="D9" s="19">
        <v>148000</v>
      </c>
      <c r="E9" s="20">
        <v>43474</v>
      </c>
      <c r="F9" s="19">
        <v>510000</v>
      </c>
      <c r="G9" s="21" t="s">
        <v>49</v>
      </c>
      <c r="H9" s="22">
        <v>0</v>
      </c>
      <c r="I9" s="22">
        <v>603</v>
      </c>
      <c r="J9" s="60"/>
      <c r="K9" s="61"/>
      <c r="L9" s="66">
        <v>2000</v>
      </c>
      <c r="M9" s="67" t="s">
        <v>50</v>
      </c>
      <c r="N9" s="67"/>
      <c r="O9" s="68">
        <f>ROUNDUP(D9-H9-I9-I10-J9-L9,2)</f>
        <v>145072</v>
      </c>
      <c r="Q9" s="90"/>
    </row>
    <row r="10" s="2" customFormat="1" ht="43" customHeight="1" spans="1:15">
      <c r="A10" s="16"/>
      <c r="B10" s="24"/>
      <c r="C10" s="23"/>
      <c r="D10" s="25"/>
      <c r="E10" s="20"/>
      <c r="F10" s="19"/>
      <c r="G10" s="26"/>
      <c r="H10" s="22"/>
      <c r="I10" s="22">
        <v>325</v>
      </c>
      <c r="J10" s="60"/>
      <c r="K10" s="61" t="s">
        <v>51</v>
      </c>
      <c r="L10" s="62"/>
      <c r="M10" s="69"/>
      <c r="N10" s="70"/>
      <c r="O10" s="71"/>
    </row>
    <row r="11" s="1" customFormat="1" ht="16" customHeight="1" spans="1:15">
      <c r="A11" s="16" t="s">
        <v>69</v>
      </c>
      <c r="B11" s="24"/>
      <c r="C11" s="23"/>
      <c r="D11" s="25"/>
      <c r="E11" s="27"/>
      <c r="F11" s="25"/>
      <c r="G11" s="26"/>
      <c r="H11" s="22"/>
      <c r="I11" s="22"/>
      <c r="J11" s="60"/>
      <c r="K11" s="70"/>
      <c r="L11" s="60"/>
      <c r="M11" s="69"/>
      <c r="N11" s="61"/>
      <c r="O11" s="42"/>
    </row>
    <row r="12" s="1" customFormat="1" ht="20.1" customHeight="1" spans="1:15">
      <c r="A12" s="16"/>
      <c r="B12" s="28"/>
      <c r="C12" s="23"/>
      <c r="D12" s="25"/>
      <c r="E12" s="27"/>
      <c r="F12" s="25"/>
      <c r="G12" s="26"/>
      <c r="H12" s="22"/>
      <c r="I12" s="22"/>
      <c r="J12" s="60"/>
      <c r="K12" s="70"/>
      <c r="L12" s="60"/>
      <c r="M12" s="69"/>
      <c r="N12" s="61"/>
      <c r="O12" s="42"/>
    </row>
    <row r="13" s="1" customFormat="1" ht="48" customHeight="1" spans="1:16">
      <c r="A13" s="29">
        <v>3</v>
      </c>
      <c r="B13" s="17">
        <v>43845</v>
      </c>
      <c r="C13" s="18" t="s">
        <v>43</v>
      </c>
      <c r="D13" s="19">
        <v>100000</v>
      </c>
      <c r="E13" s="20"/>
      <c r="F13" s="19"/>
      <c r="G13" s="21" t="s">
        <v>49</v>
      </c>
      <c r="H13" s="30">
        <v>0</v>
      </c>
      <c r="I13" s="30">
        <v>0</v>
      </c>
      <c r="J13" s="60"/>
      <c r="K13" s="61"/>
      <c r="L13" s="72">
        <v>2000</v>
      </c>
      <c r="M13" s="73" t="s">
        <v>50</v>
      </c>
      <c r="N13" s="15" t="s">
        <v>47</v>
      </c>
      <c r="O13" s="74">
        <f>D13</f>
        <v>100000</v>
      </c>
      <c r="P13" s="75" t="s">
        <v>70</v>
      </c>
    </row>
    <row r="14" s="1" customFormat="1" ht="36" customHeight="1" spans="1:15">
      <c r="A14" s="31"/>
      <c r="B14" s="17">
        <v>43851</v>
      </c>
      <c r="C14" s="23" t="s">
        <v>48</v>
      </c>
      <c r="D14" s="19">
        <v>100000</v>
      </c>
      <c r="E14" s="20"/>
      <c r="F14" s="19"/>
      <c r="G14" s="32"/>
      <c r="H14" s="33"/>
      <c r="I14" s="33"/>
      <c r="J14" s="60"/>
      <c r="K14" s="61"/>
      <c r="L14" s="76"/>
      <c r="M14" s="77"/>
      <c r="N14" s="78"/>
      <c r="O14" s="19"/>
    </row>
    <row r="15" s="1" customFormat="1" ht="21" customHeight="1" spans="1:15">
      <c r="A15" s="16"/>
      <c r="B15" s="24"/>
      <c r="C15" s="23"/>
      <c r="D15" s="25"/>
      <c r="E15" s="20"/>
      <c r="F15" s="19"/>
      <c r="G15" s="26"/>
      <c r="H15" s="22"/>
      <c r="I15" s="22"/>
      <c r="J15" s="22"/>
      <c r="K15" s="22"/>
      <c r="L15" s="62"/>
      <c r="M15" s="69"/>
      <c r="N15" s="70"/>
      <c r="O15" s="79"/>
    </row>
    <row r="16" s="1" customFormat="1" ht="20.1" customHeight="1" spans="1:15">
      <c r="A16" s="16"/>
      <c r="B16" s="34"/>
      <c r="C16" s="23"/>
      <c r="D16" s="35" t="s">
        <v>78</v>
      </c>
      <c r="E16" s="27"/>
      <c r="F16" s="25"/>
      <c r="G16" s="26"/>
      <c r="H16" s="22"/>
      <c r="I16" s="22"/>
      <c r="J16" s="60"/>
      <c r="K16" s="61"/>
      <c r="L16" s="60"/>
      <c r="M16" s="61"/>
      <c r="N16" s="19"/>
      <c r="O16" s="19"/>
    </row>
    <row r="17" s="1" customFormat="1" ht="27" customHeight="1" spans="1:15">
      <c r="A17" s="16">
        <v>4</v>
      </c>
      <c r="B17" s="24">
        <v>44159</v>
      </c>
      <c r="C17" s="23"/>
      <c r="D17" s="25"/>
      <c r="E17" s="27"/>
      <c r="F17" s="25"/>
      <c r="G17" s="26"/>
      <c r="H17" s="22">
        <v>0</v>
      </c>
      <c r="I17" s="22"/>
      <c r="J17" s="60">
        <v>100</v>
      </c>
      <c r="K17" s="61" t="s">
        <v>79</v>
      </c>
      <c r="L17" s="60">
        <v>-4000</v>
      </c>
      <c r="M17" s="61"/>
      <c r="N17" s="61" t="s">
        <v>80</v>
      </c>
      <c r="O17" s="22">
        <v>101400</v>
      </c>
    </row>
    <row r="18" s="1" customFormat="1" ht="27" customHeight="1" spans="1:15">
      <c r="A18" s="16"/>
      <c r="B18" s="24"/>
      <c r="C18" s="23"/>
      <c r="D18" s="25"/>
      <c r="E18" s="27"/>
      <c r="F18" s="25"/>
      <c r="G18" s="26"/>
      <c r="H18" s="22"/>
      <c r="I18" s="22"/>
      <c r="J18" s="60">
        <v>500</v>
      </c>
      <c r="K18" s="61" t="s">
        <v>81</v>
      </c>
      <c r="L18" s="60"/>
      <c r="M18" s="61"/>
      <c r="N18" s="61"/>
      <c r="O18" s="22"/>
    </row>
    <row r="19" s="1" customFormat="1" ht="24" customHeight="1" spans="1:15">
      <c r="A19" s="36">
        <v>5</v>
      </c>
      <c r="B19" s="43">
        <v>44234</v>
      </c>
      <c r="C19" s="38" t="s">
        <v>48</v>
      </c>
      <c r="D19" s="39">
        <v>200000</v>
      </c>
      <c r="E19" s="40"/>
      <c r="F19" s="39"/>
      <c r="G19" s="41" t="s">
        <v>49</v>
      </c>
      <c r="H19" s="42"/>
      <c r="I19" s="42">
        <v>113.82</v>
      </c>
      <c r="J19" s="62">
        <v>100</v>
      </c>
      <c r="K19" s="70" t="s">
        <v>79</v>
      </c>
      <c r="L19" s="62"/>
      <c r="M19" s="70"/>
      <c r="N19" s="70" t="s">
        <v>80</v>
      </c>
      <c r="O19" s="42">
        <v>200000</v>
      </c>
    </row>
    <row r="20" s="1" customFormat="1" ht="20.1" customHeight="1" spans="1:15">
      <c r="A20" s="36"/>
      <c r="B20" s="37"/>
      <c r="C20" s="38"/>
      <c r="D20" s="39"/>
      <c r="E20" s="40"/>
      <c r="F20" s="39"/>
      <c r="G20" s="41"/>
      <c r="H20" s="42"/>
      <c r="I20" s="42">
        <v>-113.82</v>
      </c>
      <c r="J20" s="62">
        <v>-100</v>
      </c>
      <c r="K20" s="70"/>
      <c r="L20" s="62"/>
      <c r="M20" s="70"/>
      <c r="N20" s="70"/>
      <c r="O20" s="42"/>
    </row>
    <row r="21" s="1" customFormat="1" ht="20.1" hidden="1" customHeight="1" spans="1:15">
      <c r="A21" s="36"/>
      <c r="B21" s="37"/>
      <c r="C21" s="38"/>
      <c r="D21" s="39"/>
      <c r="E21" s="40"/>
      <c r="F21" s="39"/>
      <c r="G21" s="41"/>
      <c r="H21" s="42"/>
      <c r="I21" s="42"/>
      <c r="J21" s="62"/>
      <c r="K21" s="70"/>
      <c r="L21" s="62"/>
      <c r="M21" s="70"/>
      <c r="N21" s="70"/>
      <c r="O21" s="42"/>
    </row>
    <row r="22" s="1" customFormat="1" ht="20.1" hidden="1" customHeight="1" spans="1:15">
      <c r="A22" s="36"/>
      <c r="B22" s="37"/>
      <c r="C22" s="38"/>
      <c r="D22" s="39"/>
      <c r="E22" s="40"/>
      <c r="F22" s="39"/>
      <c r="G22" s="41"/>
      <c r="H22" s="42"/>
      <c r="I22" s="42"/>
      <c r="J22" s="62"/>
      <c r="K22" s="70"/>
      <c r="L22" s="62"/>
      <c r="M22" s="70"/>
      <c r="N22" s="70"/>
      <c r="O22" s="42"/>
    </row>
    <row r="23" s="1" customFormat="1" ht="20.1" hidden="1" customHeight="1" spans="1:15">
      <c r="A23" s="36"/>
      <c r="B23" s="37"/>
      <c r="C23" s="38"/>
      <c r="D23" s="39"/>
      <c r="E23" s="40"/>
      <c r="F23" s="39"/>
      <c r="G23" s="41"/>
      <c r="H23" s="42"/>
      <c r="I23" s="42"/>
      <c r="J23" s="62"/>
      <c r="K23" s="70"/>
      <c r="L23" s="62"/>
      <c r="M23" s="70"/>
      <c r="N23" s="70"/>
      <c r="O23" s="42"/>
    </row>
    <row r="24" s="1" customFormat="1" ht="20.1" customHeight="1" spans="1:15">
      <c r="A24" s="36"/>
      <c r="B24" s="37"/>
      <c r="C24" s="38"/>
      <c r="D24" s="39"/>
      <c r="E24" s="40"/>
      <c r="F24" s="39"/>
      <c r="G24" s="41"/>
      <c r="H24" s="42"/>
      <c r="I24" s="42"/>
      <c r="J24" s="62"/>
      <c r="K24" s="70"/>
      <c r="L24" s="62"/>
      <c r="M24" s="70"/>
      <c r="N24" s="70"/>
      <c r="O24" s="42"/>
    </row>
    <row r="25" s="1" customFormat="1" ht="30" customHeight="1" spans="1:15">
      <c r="A25" s="13" t="s">
        <v>52</v>
      </c>
      <c r="B25" s="13"/>
      <c r="C25" s="44" t="s">
        <v>53</v>
      </c>
      <c r="D25" s="45">
        <f t="shared" ref="D25:J25" si="0">SUM(D7:D24)</f>
        <v>1058000</v>
      </c>
      <c r="E25" s="44" t="s">
        <v>53</v>
      </c>
      <c r="F25" s="45">
        <f t="shared" si="0"/>
        <v>1110000</v>
      </c>
      <c r="G25" s="44" t="s">
        <v>53</v>
      </c>
      <c r="H25" s="45">
        <f t="shared" si="0"/>
        <v>27780</v>
      </c>
      <c r="I25" s="45">
        <f t="shared" si="0"/>
        <v>928</v>
      </c>
      <c r="J25" s="45">
        <f t="shared" si="0"/>
        <v>1100</v>
      </c>
      <c r="K25" s="44" t="s">
        <v>53</v>
      </c>
      <c r="L25" s="45">
        <f>SUM(L7:L24)</f>
        <v>-28280</v>
      </c>
      <c r="M25" s="44" t="s">
        <v>53</v>
      </c>
      <c r="N25" s="44" t="s">
        <v>53</v>
      </c>
      <c r="O25" s="45">
        <f>SUM(O7:O24)</f>
        <v>1056472</v>
      </c>
    </row>
    <row r="26" s="1" customFormat="1" ht="30" customHeight="1" spans="1:15">
      <c r="A26" s="13" t="s">
        <v>54</v>
      </c>
      <c r="B26" s="13"/>
      <c r="C26" s="13" t="s">
        <v>55</v>
      </c>
      <c r="D26" s="13"/>
      <c r="E26" s="46">
        <v>200000</v>
      </c>
      <c r="F26" s="46"/>
      <c r="G26" s="46"/>
      <c r="H26" s="46"/>
      <c r="I26" s="80" t="s">
        <v>74</v>
      </c>
      <c r="J26" s="80"/>
      <c r="K26" s="81" t="s">
        <v>75</v>
      </c>
      <c r="L26" s="81"/>
      <c r="M26" s="81"/>
      <c r="N26" s="81"/>
      <c r="O26" s="81"/>
    </row>
    <row r="27" s="1" customFormat="1" ht="30" customHeight="1" spans="1:15">
      <c r="A27" s="13"/>
      <c r="B27" s="13"/>
      <c r="C27" s="13" t="s">
        <v>76</v>
      </c>
      <c r="D27" s="13"/>
      <c r="E27" s="47">
        <v>0</v>
      </c>
      <c r="F27" s="47"/>
      <c r="G27" s="47"/>
      <c r="H27" s="47"/>
      <c r="I27" s="80"/>
      <c r="J27" s="80"/>
      <c r="K27" s="81"/>
      <c r="L27" s="81"/>
      <c r="M27" s="81"/>
      <c r="N27" s="81"/>
      <c r="O27" s="81"/>
    </row>
    <row r="28" s="1" customFormat="1" ht="38" hidden="1" customHeight="1" spans="1:15">
      <c r="A28" s="13" t="s">
        <v>60</v>
      </c>
      <c r="B28" s="13"/>
      <c r="C28" s="18"/>
      <c r="D28" s="18"/>
      <c r="E28" s="18"/>
      <c r="F28" s="18"/>
      <c r="G28" s="18"/>
      <c r="H28" s="18"/>
      <c r="I28" s="13" t="s">
        <v>61</v>
      </c>
      <c r="J28" s="13"/>
      <c r="K28" s="13" t="s">
        <v>62</v>
      </c>
      <c r="L28" s="13"/>
      <c r="M28" s="13"/>
      <c r="N28" s="13"/>
      <c r="O28" s="13"/>
    </row>
    <row r="29" s="1" customFormat="1" ht="38" hidden="1" customHeight="1" spans="1:15">
      <c r="A29" s="13" t="s">
        <v>63</v>
      </c>
      <c r="B29" s="13"/>
      <c r="C29" s="18"/>
      <c r="D29" s="18"/>
      <c r="E29" s="18"/>
      <c r="F29" s="18"/>
      <c r="G29" s="18"/>
      <c r="H29" s="18"/>
      <c r="I29" s="13" t="s">
        <v>64</v>
      </c>
      <c r="J29" s="13"/>
      <c r="K29" s="18"/>
      <c r="L29" s="18"/>
      <c r="M29" s="18"/>
      <c r="N29" s="18"/>
      <c r="O29" s="18"/>
    </row>
    <row r="30" s="1" customFormat="1" ht="38" hidden="1" customHeight="1" spans="1:15">
      <c r="A30" s="13" t="s">
        <v>65</v>
      </c>
      <c r="B30" s="13"/>
      <c r="C30" s="48"/>
      <c r="D30" s="48"/>
      <c r="E30" s="48"/>
      <c r="F30" s="48"/>
      <c r="G30" s="48"/>
      <c r="H30" s="48"/>
      <c r="I30" s="13" t="s">
        <v>66</v>
      </c>
      <c r="J30" s="13"/>
      <c r="K30" s="48"/>
      <c r="L30" s="48"/>
      <c r="M30" s="48"/>
      <c r="N30" s="48"/>
      <c r="O30" s="48"/>
    </row>
    <row r="31" s="1" customFormat="1" ht="38" hidden="1" customHeight="1" spans="1:15">
      <c r="A31" s="13" t="s">
        <v>67</v>
      </c>
      <c r="B31" s="13"/>
      <c r="C31" s="48"/>
      <c r="D31" s="48"/>
      <c r="E31" s="48"/>
      <c r="F31" s="48"/>
      <c r="G31" s="48"/>
      <c r="H31" s="48"/>
      <c r="I31" s="13" t="s">
        <v>68</v>
      </c>
      <c r="J31" s="13"/>
      <c r="K31" s="48"/>
      <c r="L31" s="48"/>
      <c r="M31" s="48"/>
      <c r="N31" s="48"/>
      <c r="O31" s="48"/>
    </row>
    <row r="32" s="1" customFormat="1" spans="2:15">
      <c r="B32" s="3"/>
      <c r="D32" s="4"/>
      <c r="E32" s="3"/>
      <c r="F32" s="4"/>
      <c r="H32" s="4"/>
      <c r="J32" s="4"/>
      <c r="O32" s="4"/>
    </row>
    <row r="33" s="1" customFormat="1" spans="2:15">
      <c r="B33" s="3"/>
      <c r="D33" s="4"/>
      <c r="E33" s="3"/>
      <c r="F33" s="4"/>
      <c r="H33" s="4"/>
      <c r="J33" s="4"/>
      <c r="O33" s="4"/>
    </row>
    <row r="34" s="1" customFormat="1" ht="13.5" spans="2:17">
      <c r="B34" s="3"/>
      <c r="D34" s="4"/>
      <c r="E34" s="3"/>
      <c r="F34" s="4"/>
      <c r="H34" s="4"/>
      <c r="J34" s="4"/>
      <c r="O34" s="4"/>
      <c r="Q34"/>
    </row>
    <row r="35" s="1" customFormat="1" spans="2:15">
      <c r="B35" s="3"/>
      <c r="D35" s="4"/>
      <c r="E35" s="3"/>
      <c r="F35" s="4"/>
      <c r="H35" s="4"/>
      <c r="J35" s="4"/>
      <c r="O35" s="4"/>
    </row>
    <row r="36" s="1" customFormat="1" spans="2:15">
      <c r="B36" s="3"/>
      <c r="D36" s="4"/>
      <c r="E36" s="3"/>
      <c r="F36" s="4"/>
      <c r="H36" s="4"/>
      <c r="J36" s="4"/>
      <c r="O36" s="4"/>
    </row>
    <row r="37" s="1" customFormat="1" ht="13.5" spans="2:15">
      <c r="B37"/>
      <c r="D37" s="4"/>
      <c r="E37" s="3"/>
      <c r="F37" s="4"/>
      <c r="H37" s="4"/>
      <c r="J37" s="4"/>
      <c r="O37" s="4"/>
    </row>
  </sheetData>
  <mergeCells count="50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C27:D27"/>
    <mergeCell ref="E27:H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A13:A14"/>
    <mergeCell ref="G13:G14"/>
    <mergeCell ref="H3:H4"/>
    <mergeCell ref="H13:H14"/>
    <mergeCell ref="I13:I14"/>
    <mergeCell ref="L13:L14"/>
    <mergeCell ref="M13:M14"/>
    <mergeCell ref="O9:O10"/>
    <mergeCell ref="A26:B27"/>
    <mergeCell ref="I26:J27"/>
    <mergeCell ref="K26:O27"/>
  </mergeCells>
  <pageMargins left="0.75" right="0.75" top="1" bottom="1" header="0.5" footer="0.5"/>
  <headerFooter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40"/>
  <sheetViews>
    <sheetView tabSelected="1" topLeftCell="A8" workbookViewId="0">
      <selection activeCell="Q24" sqref="Q24"/>
    </sheetView>
  </sheetViews>
  <sheetFormatPr defaultColWidth="9" defaultRowHeight="11.25"/>
  <cols>
    <col min="1" max="1" width="3.25" style="1" customWidth="1"/>
    <col min="2" max="2" width="8.625" style="3" customWidth="1"/>
    <col min="3" max="3" width="4.25" style="1" customWidth="1"/>
    <col min="4" max="4" width="11.375" style="4" customWidth="1"/>
    <col min="5" max="5" width="6.625" style="3" customWidth="1"/>
    <col min="6" max="6" width="9.75" style="4" customWidth="1"/>
    <col min="7" max="7" width="3.625" style="1" customWidth="1"/>
    <col min="8" max="8" width="11" style="4" customWidth="1"/>
    <col min="9" max="9" width="7.5" style="1" customWidth="1"/>
    <col min="10" max="10" width="8.375" style="4" customWidth="1"/>
    <col min="11" max="11" width="7.625" style="1" customWidth="1"/>
    <col min="12" max="12" width="8.75" style="1" customWidth="1"/>
    <col min="13" max="14" width="5.625" style="1" customWidth="1"/>
    <col min="15" max="15" width="9.125" style="4" customWidth="1"/>
    <col min="16" max="16" width="19" style="1" customWidth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s="1" customFormat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28" t="s">
        <v>1</v>
      </c>
    </row>
    <row r="2" s="1" customFormat="1" ht="27.95" customHeight="1" spans="1:47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49" t="s">
        <v>4</v>
      </c>
      <c r="M2" s="50">
        <v>7687</v>
      </c>
      <c r="N2" s="51" t="s">
        <v>5</v>
      </c>
      <c r="O2" s="51" t="s">
        <v>6</v>
      </c>
      <c r="Q2" s="82" t="s">
        <v>6</v>
      </c>
      <c r="R2" s="83">
        <v>70</v>
      </c>
      <c r="S2" s="84">
        <v>7687</v>
      </c>
      <c r="T2" s="85" t="s">
        <v>3</v>
      </c>
      <c r="U2" s="86" t="s">
        <v>7</v>
      </c>
      <c r="V2" s="87">
        <v>1389002</v>
      </c>
      <c r="W2" s="88" t="s">
        <v>8</v>
      </c>
      <c r="X2" s="88" t="s">
        <v>9</v>
      </c>
      <c r="Y2" s="91" t="s">
        <v>10</v>
      </c>
      <c r="Z2" s="92" t="s">
        <v>11</v>
      </c>
      <c r="AA2" s="93" t="s">
        <v>12</v>
      </c>
      <c r="AB2" s="94" t="s">
        <v>13</v>
      </c>
      <c r="AC2" s="92"/>
      <c r="AD2" s="95" t="s">
        <v>14</v>
      </c>
      <c r="AE2" s="96" t="s">
        <v>15</v>
      </c>
      <c r="AF2" s="96" t="s">
        <v>16</v>
      </c>
      <c r="AG2" s="96" t="s">
        <v>17</v>
      </c>
      <c r="AH2" s="97">
        <v>3567.57</v>
      </c>
      <c r="AI2" s="97"/>
      <c r="AJ2" s="97"/>
      <c r="AK2" s="97"/>
      <c r="AL2" s="98">
        <v>59.4</v>
      </c>
      <c r="AM2" s="97">
        <v>107.03</v>
      </c>
      <c r="AN2" s="97">
        <v>71.35</v>
      </c>
      <c r="AO2" s="97">
        <v>178.38</v>
      </c>
      <c r="AP2" s="98"/>
      <c r="AQ2" s="97"/>
      <c r="AR2" s="97"/>
      <c r="AS2" s="96"/>
      <c r="AT2" s="96" t="s">
        <v>18</v>
      </c>
      <c r="AU2" s="99"/>
    </row>
    <row r="3" s="1" customFormat="1" ht="27.95" customHeight="1" spans="1:15">
      <c r="A3" s="6" t="s">
        <v>19</v>
      </c>
      <c r="B3" s="6"/>
      <c r="C3" s="8">
        <v>1389002</v>
      </c>
      <c r="D3" s="8"/>
      <c r="E3" s="8" t="s">
        <v>20</v>
      </c>
      <c r="F3" s="9" t="s">
        <v>7</v>
      </c>
      <c r="G3" s="9"/>
      <c r="H3" s="10" t="s">
        <v>21</v>
      </c>
      <c r="I3" s="52" t="s">
        <v>82</v>
      </c>
      <c r="J3" s="53"/>
      <c r="K3" s="53"/>
      <c r="L3" s="53"/>
      <c r="M3" s="54" t="s">
        <v>23</v>
      </c>
      <c r="N3" s="6" t="s">
        <v>24</v>
      </c>
      <c r="O3" s="55" t="s">
        <v>83</v>
      </c>
    </row>
    <row r="4" s="1" customFormat="1" ht="35" customHeight="1" spans="1:15">
      <c r="A4" s="6" t="s">
        <v>25</v>
      </c>
      <c r="B4" s="6"/>
      <c r="C4" s="11">
        <v>1316771</v>
      </c>
      <c r="D4" s="11"/>
      <c r="E4" s="8" t="s">
        <v>26</v>
      </c>
      <c r="F4" s="9">
        <v>43208</v>
      </c>
      <c r="G4" s="9"/>
      <c r="H4" s="12"/>
      <c r="I4" s="56"/>
      <c r="J4" s="57"/>
      <c r="K4" s="57"/>
      <c r="L4" s="57"/>
      <c r="M4" s="54" t="s">
        <v>27</v>
      </c>
      <c r="N4" s="8" t="s">
        <v>28</v>
      </c>
      <c r="O4" s="58" t="s">
        <v>84</v>
      </c>
    </row>
    <row r="5" s="1" customFormat="1" ht="27.95" customHeight="1" spans="1:15">
      <c r="A5" s="13" t="s">
        <v>29</v>
      </c>
      <c r="B5" s="13" t="s">
        <v>30</v>
      </c>
      <c r="C5" s="13"/>
      <c r="D5" s="13"/>
      <c r="E5" s="13" t="s">
        <v>31</v>
      </c>
      <c r="F5" s="13"/>
      <c r="G5" s="13" t="s">
        <v>32</v>
      </c>
      <c r="H5" s="13"/>
      <c r="I5" s="13" t="s">
        <v>33</v>
      </c>
      <c r="J5" s="13" t="s">
        <v>34</v>
      </c>
      <c r="K5" s="13"/>
      <c r="L5" s="13" t="s">
        <v>35</v>
      </c>
      <c r="M5" s="13"/>
      <c r="N5" s="15" t="s">
        <v>36</v>
      </c>
      <c r="O5" s="15"/>
    </row>
    <row r="6" s="1" customFormat="1" ht="27.95" customHeight="1" spans="1:15">
      <c r="A6" s="13"/>
      <c r="B6" s="14" t="s">
        <v>37</v>
      </c>
      <c r="C6" s="13" t="s">
        <v>38</v>
      </c>
      <c r="D6" s="15" t="s">
        <v>39</v>
      </c>
      <c r="E6" s="14" t="s">
        <v>37</v>
      </c>
      <c r="F6" s="15" t="s">
        <v>39</v>
      </c>
      <c r="G6" s="13" t="s">
        <v>40</v>
      </c>
      <c r="H6" s="15" t="s">
        <v>39</v>
      </c>
      <c r="I6" s="59" t="s">
        <v>39</v>
      </c>
      <c r="J6" s="15" t="s">
        <v>39</v>
      </c>
      <c r="K6" s="13" t="s">
        <v>41</v>
      </c>
      <c r="L6" s="13" t="s">
        <v>39</v>
      </c>
      <c r="M6" s="13" t="s">
        <v>41</v>
      </c>
      <c r="N6" s="15" t="s">
        <v>42</v>
      </c>
      <c r="O6" s="15" t="s">
        <v>39</v>
      </c>
    </row>
    <row r="7" customFormat="1" ht="65" customHeight="1" spans="1:17">
      <c r="A7" s="16">
        <v>1</v>
      </c>
      <c r="B7" s="17">
        <v>43140</v>
      </c>
      <c r="C7" s="18" t="s">
        <v>43</v>
      </c>
      <c r="D7" s="19">
        <v>510000</v>
      </c>
      <c r="E7" s="20">
        <v>43140</v>
      </c>
      <c r="F7" s="19">
        <v>600000</v>
      </c>
      <c r="G7" s="21" t="s">
        <v>44</v>
      </c>
      <c r="H7" s="22">
        <v>27780</v>
      </c>
      <c r="I7" s="22"/>
      <c r="J7" s="60">
        <v>500</v>
      </c>
      <c r="K7" s="61" t="s">
        <v>45</v>
      </c>
      <c r="L7" s="62">
        <v>-28280</v>
      </c>
      <c r="M7" s="63" t="s">
        <v>46</v>
      </c>
      <c r="N7" s="11" t="s">
        <v>47</v>
      </c>
      <c r="O7" s="64">
        <f>D7</f>
        <v>510000</v>
      </c>
      <c r="Q7" s="89"/>
    </row>
    <row r="8" customFormat="1" ht="24" customHeight="1" spans="1:17">
      <c r="A8" s="16"/>
      <c r="B8" s="17"/>
      <c r="C8" s="18"/>
      <c r="D8" s="19"/>
      <c r="E8" s="20"/>
      <c r="F8" s="19"/>
      <c r="G8" s="21"/>
      <c r="H8" s="22"/>
      <c r="I8" s="22"/>
      <c r="J8" s="60"/>
      <c r="K8" s="61"/>
      <c r="L8" s="62"/>
      <c r="M8" s="63"/>
      <c r="N8" s="11"/>
      <c r="O8" s="65"/>
      <c r="Q8" s="89"/>
    </row>
    <row r="9" s="2" customFormat="1" ht="54" customHeight="1" spans="1:17">
      <c r="A9" s="16">
        <v>2</v>
      </c>
      <c r="B9" s="17">
        <v>43497</v>
      </c>
      <c r="C9" s="23" t="s">
        <v>48</v>
      </c>
      <c r="D9" s="19">
        <v>148000</v>
      </c>
      <c r="E9" s="20">
        <v>43474</v>
      </c>
      <c r="F9" s="19">
        <v>510000</v>
      </c>
      <c r="G9" s="21" t="s">
        <v>49</v>
      </c>
      <c r="H9" s="22">
        <v>0</v>
      </c>
      <c r="I9" s="22">
        <v>603</v>
      </c>
      <c r="J9" s="60"/>
      <c r="K9" s="61"/>
      <c r="L9" s="66">
        <v>2000</v>
      </c>
      <c r="M9" s="67" t="s">
        <v>50</v>
      </c>
      <c r="N9" s="67"/>
      <c r="O9" s="68">
        <f>ROUNDUP(D9-H9-I9-I10-J9-L9,2)</f>
        <v>145072</v>
      </c>
      <c r="Q9" s="90"/>
    </row>
    <row r="10" s="2" customFormat="1" ht="43" customHeight="1" spans="1:15">
      <c r="A10" s="16"/>
      <c r="B10" s="24"/>
      <c r="C10" s="23"/>
      <c r="D10" s="25"/>
      <c r="E10" s="20"/>
      <c r="F10" s="19"/>
      <c r="G10" s="26"/>
      <c r="H10" s="22"/>
      <c r="I10" s="22">
        <v>325</v>
      </c>
      <c r="J10" s="60"/>
      <c r="K10" s="61" t="s">
        <v>51</v>
      </c>
      <c r="L10" s="62"/>
      <c r="M10" s="69"/>
      <c r="N10" s="70"/>
      <c r="O10" s="71"/>
    </row>
    <row r="11" s="1" customFormat="1" ht="16" customHeight="1" spans="1:15">
      <c r="A11" s="16" t="s">
        <v>69</v>
      </c>
      <c r="B11" s="24"/>
      <c r="C11" s="23"/>
      <c r="D11" s="25"/>
      <c r="E11" s="27"/>
      <c r="F11" s="25"/>
      <c r="G11" s="26"/>
      <c r="H11" s="22"/>
      <c r="I11" s="22"/>
      <c r="J11" s="60"/>
      <c r="K11" s="70"/>
      <c r="L11" s="60"/>
      <c r="M11" s="69"/>
      <c r="N11" s="61"/>
      <c r="O11" s="42"/>
    </row>
    <row r="12" s="1" customFormat="1" ht="20.1" customHeight="1" spans="1:15">
      <c r="A12" s="16"/>
      <c r="B12" s="28"/>
      <c r="C12" s="23"/>
      <c r="D12" s="25"/>
      <c r="E12" s="27"/>
      <c r="F12" s="25"/>
      <c r="G12" s="26"/>
      <c r="H12" s="22"/>
      <c r="I12" s="22"/>
      <c r="J12" s="60"/>
      <c r="K12" s="70"/>
      <c r="L12" s="60"/>
      <c r="M12" s="69"/>
      <c r="N12" s="61"/>
      <c r="O12" s="42"/>
    </row>
    <row r="13" s="1" customFormat="1" ht="48" customHeight="1" spans="1:16">
      <c r="A13" s="29">
        <v>3</v>
      </c>
      <c r="B13" s="17">
        <v>43845</v>
      </c>
      <c r="C13" s="18" t="s">
        <v>43</v>
      </c>
      <c r="D13" s="19">
        <v>100000</v>
      </c>
      <c r="E13" s="20"/>
      <c r="F13" s="19"/>
      <c r="G13" s="21" t="s">
        <v>49</v>
      </c>
      <c r="H13" s="30">
        <v>0</v>
      </c>
      <c r="I13" s="30">
        <v>0</v>
      </c>
      <c r="J13" s="60"/>
      <c r="K13" s="61"/>
      <c r="L13" s="72">
        <v>2000</v>
      </c>
      <c r="M13" s="73" t="s">
        <v>50</v>
      </c>
      <c r="N13" s="15" t="s">
        <v>47</v>
      </c>
      <c r="O13" s="74">
        <f>D13</f>
        <v>100000</v>
      </c>
      <c r="P13" s="75" t="s">
        <v>70</v>
      </c>
    </row>
    <row r="14" s="1" customFormat="1" ht="36" customHeight="1" spans="1:15">
      <c r="A14" s="31"/>
      <c r="B14" s="17">
        <v>43851</v>
      </c>
      <c r="C14" s="23" t="s">
        <v>48</v>
      </c>
      <c r="D14" s="19">
        <v>100000</v>
      </c>
      <c r="E14" s="20"/>
      <c r="F14" s="19"/>
      <c r="G14" s="32"/>
      <c r="H14" s="33"/>
      <c r="I14" s="33"/>
      <c r="J14" s="60"/>
      <c r="K14" s="61"/>
      <c r="L14" s="76"/>
      <c r="M14" s="77"/>
      <c r="N14" s="78"/>
      <c r="O14" s="19"/>
    </row>
    <row r="15" s="1" customFormat="1" ht="21" customHeight="1" spans="1:15">
      <c r="A15" s="16"/>
      <c r="B15" s="24"/>
      <c r="C15" s="23"/>
      <c r="D15" s="25"/>
      <c r="E15" s="20"/>
      <c r="F15" s="19"/>
      <c r="G15" s="26"/>
      <c r="H15" s="22"/>
      <c r="I15" s="22"/>
      <c r="J15" s="22"/>
      <c r="K15" s="22"/>
      <c r="L15" s="62"/>
      <c r="M15" s="69"/>
      <c r="N15" s="70"/>
      <c r="O15" s="79"/>
    </row>
    <row r="16" s="1" customFormat="1" ht="20.1" customHeight="1" spans="1:15">
      <c r="A16" s="16"/>
      <c r="B16" s="34"/>
      <c r="C16" s="23"/>
      <c r="D16" s="35" t="s">
        <v>78</v>
      </c>
      <c r="E16" s="27"/>
      <c r="F16" s="25"/>
      <c r="G16" s="26"/>
      <c r="H16" s="22"/>
      <c r="I16" s="22"/>
      <c r="J16" s="60"/>
      <c r="K16" s="61"/>
      <c r="L16" s="60"/>
      <c r="M16" s="61"/>
      <c r="N16" s="19"/>
      <c r="O16" s="19"/>
    </row>
    <row r="17" s="1" customFormat="1" ht="27" customHeight="1" spans="1:15">
      <c r="A17" s="16">
        <v>4</v>
      </c>
      <c r="B17" s="24">
        <v>44159</v>
      </c>
      <c r="C17" s="23"/>
      <c r="D17" s="25"/>
      <c r="E17" s="27"/>
      <c r="F17" s="25"/>
      <c r="G17" s="26"/>
      <c r="H17" s="22">
        <v>0</v>
      </c>
      <c r="I17" s="22"/>
      <c r="J17" s="60">
        <v>100</v>
      </c>
      <c r="K17" s="61" t="s">
        <v>79</v>
      </c>
      <c r="L17" s="60">
        <v>-4000</v>
      </c>
      <c r="M17" s="61"/>
      <c r="N17" s="61" t="s">
        <v>80</v>
      </c>
      <c r="O17" s="22">
        <v>101400</v>
      </c>
    </row>
    <row r="18" s="1" customFormat="1" ht="27" customHeight="1" spans="1:15">
      <c r="A18" s="16"/>
      <c r="B18" s="24"/>
      <c r="C18" s="23"/>
      <c r="D18" s="25"/>
      <c r="E18" s="27"/>
      <c r="F18" s="25"/>
      <c r="G18" s="26"/>
      <c r="H18" s="22"/>
      <c r="I18" s="22"/>
      <c r="J18" s="60">
        <v>500</v>
      </c>
      <c r="K18" s="61" t="s">
        <v>81</v>
      </c>
      <c r="L18" s="60"/>
      <c r="M18" s="61"/>
      <c r="N18" s="61"/>
      <c r="O18" s="22"/>
    </row>
    <row r="19" s="1" customFormat="1" ht="24" customHeight="1" spans="1:15">
      <c r="A19" s="16">
        <v>5</v>
      </c>
      <c r="B19" s="20">
        <v>44234</v>
      </c>
      <c r="C19" s="23" t="s">
        <v>48</v>
      </c>
      <c r="D19" s="25">
        <v>200000</v>
      </c>
      <c r="E19" s="27"/>
      <c r="F19" s="25"/>
      <c r="G19" s="26" t="s">
        <v>49</v>
      </c>
      <c r="H19" s="22"/>
      <c r="I19" s="22">
        <v>113.82</v>
      </c>
      <c r="J19" s="60">
        <v>100</v>
      </c>
      <c r="K19" s="61" t="s">
        <v>79</v>
      </c>
      <c r="L19" s="60"/>
      <c r="M19" s="61"/>
      <c r="N19" s="61" t="s">
        <v>80</v>
      </c>
      <c r="O19" s="22">
        <v>200000</v>
      </c>
    </row>
    <row r="20" s="1" customFormat="1" ht="20.1" customHeight="1" spans="1:15">
      <c r="A20" s="16"/>
      <c r="B20" s="24"/>
      <c r="C20" s="23"/>
      <c r="D20" s="25"/>
      <c r="E20" s="27"/>
      <c r="F20" s="25"/>
      <c r="G20" s="26"/>
      <c r="H20" s="22"/>
      <c r="I20" s="22">
        <v>-113.82</v>
      </c>
      <c r="J20" s="60">
        <v>-100</v>
      </c>
      <c r="K20" s="61"/>
      <c r="L20" s="60"/>
      <c r="M20" s="61"/>
      <c r="N20" s="61"/>
      <c r="O20" s="22"/>
    </row>
    <row r="21" s="1" customFormat="1" ht="20.1" customHeight="1" spans="1:15">
      <c r="A21" s="36"/>
      <c r="B21" s="37"/>
      <c r="C21" s="38"/>
      <c r="D21" s="39"/>
      <c r="E21" s="40"/>
      <c r="F21" s="39"/>
      <c r="G21" s="41"/>
      <c r="H21" s="42"/>
      <c r="I21" s="42"/>
      <c r="J21" s="62"/>
      <c r="K21" s="70"/>
      <c r="L21" s="62"/>
      <c r="M21" s="70"/>
      <c r="N21" s="70"/>
      <c r="O21" s="42"/>
    </row>
    <row r="22" s="1" customFormat="1" ht="20.1" customHeight="1" spans="1:15">
      <c r="A22" s="36">
        <v>6</v>
      </c>
      <c r="B22" s="43">
        <v>44589</v>
      </c>
      <c r="C22" s="38" t="s">
        <v>48</v>
      </c>
      <c r="D22" s="39">
        <v>258771</v>
      </c>
      <c r="E22" s="40"/>
      <c r="F22" s="39"/>
      <c r="G22" s="41"/>
      <c r="H22" s="42">
        <v>0</v>
      </c>
      <c r="I22" s="42"/>
      <c r="J22" s="62">
        <v>100</v>
      </c>
      <c r="K22" s="70" t="s">
        <v>79</v>
      </c>
      <c r="L22" s="62"/>
      <c r="M22" s="70"/>
      <c r="N22" s="70" t="s">
        <v>80</v>
      </c>
      <c r="O22" s="42">
        <v>214106</v>
      </c>
    </row>
    <row r="23" s="1" customFormat="1" ht="20.1" customHeight="1" spans="1:15">
      <c r="A23" s="36"/>
      <c r="B23" s="37"/>
      <c r="C23" s="38"/>
      <c r="D23" s="39"/>
      <c r="E23" s="40"/>
      <c r="F23" s="39"/>
      <c r="G23" s="41"/>
      <c r="H23" s="42"/>
      <c r="I23" s="42"/>
      <c r="J23" s="62"/>
      <c r="K23" s="70"/>
      <c r="L23" s="62"/>
      <c r="M23" s="70"/>
      <c r="N23" s="70"/>
      <c r="O23" s="42">
        <v>44565</v>
      </c>
    </row>
    <row r="24" s="1" customFormat="1" ht="20.1" customHeight="1" spans="1:15">
      <c r="A24" s="36"/>
      <c r="B24" s="37"/>
      <c r="C24" s="38"/>
      <c r="D24" s="39"/>
      <c r="E24" s="40"/>
      <c r="F24" s="39"/>
      <c r="G24" s="41"/>
      <c r="H24" s="42"/>
      <c r="I24" s="42"/>
      <c r="J24" s="62"/>
      <c r="K24" s="70"/>
      <c r="L24" s="62"/>
      <c r="M24" s="70"/>
      <c r="N24" s="70"/>
      <c r="O24" s="42"/>
    </row>
    <row r="25" s="1" customFormat="1" ht="20.1" customHeight="1" spans="1:15">
      <c r="A25" s="36"/>
      <c r="B25" s="37"/>
      <c r="C25" s="38"/>
      <c r="D25" s="39"/>
      <c r="E25" s="40"/>
      <c r="F25" s="39"/>
      <c r="G25" s="41"/>
      <c r="H25" s="42"/>
      <c r="I25" s="42"/>
      <c r="J25" s="62"/>
      <c r="K25" s="70"/>
      <c r="L25" s="62"/>
      <c r="M25" s="70"/>
      <c r="N25" s="70"/>
      <c r="O25" s="42"/>
    </row>
    <row r="26" s="1" customFormat="1" ht="20.1" customHeight="1" spans="1:15">
      <c r="A26" s="36"/>
      <c r="B26" s="37"/>
      <c r="C26" s="38"/>
      <c r="D26" s="39"/>
      <c r="E26" s="40"/>
      <c r="F26" s="39"/>
      <c r="G26" s="41"/>
      <c r="H26" s="42"/>
      <c r="I26" s="42"/>
      <c r="J26" s="62"/>
      <c r="K26" s="70"/>
      <c r="L26" s="62"/>
      <c r="M26" s="70"/>
      <c r="N26" s="70"/>
      <c r="O26" s="42"/>
    </row>
    <row r="27" s="1" customFormat="1" ht="20.1" customHeight="1" spans="1:15">
      <c r="A27" s="36"/>
      <c r="B27" s="37"/>
      <c r="C27" s="38"/>
      <c r="D27" s="39"/>
      <c r="E27" s="40"/>
      <c r="F27" s="39"/>
      <c r="G27" s="41"/>
      <c r="H27" s="42"/>
      <c r="I27" s="42"/>
      <c r="J27" s="62"/>
      <c r="K27" s="70"/>
      <c r="L27" s="62"/>
      <c r="M27" s="70"/>
      <c r="N27" s="70"/>
      <c r="O27" s="42"/>
    </row>
    <row r="28" s="1" customFormat="1" ht="30" customHeight="1" spans="1:15">
      <c r="A28" s="13" t="s">
        <v>52</v>
      </c>
      <c r="B28" s="13"/>
      <c r="C28" s="44" t="s">
        <v>53</v>
      </c>
      <c r="D28" s="45">
        <f>SUM(D7:D27)</f>
        <v>1316771</v>
      </c>
      <c r="E28" s="44" t="s">
        <v>53</v>
      </c>
      <c r="F28" s="45">
        <f>SUM(F7:F27)</f>
        <v>1110000</v>
      </c>
      <c r="G28" s="44" t="s">
        <v>53</v>
      </c>
      <c r="H28" s="45">
        <f>SUM(H7:H27)</f>
        <v>27780</v>
      </c>
      <c r="I28" s="45">
        <f>SUM(I7:I27)</f>
        <v>928</v>
      </c>
      <c r="J28" s="45">
        <f>SUM(J7:J27)</f>
        <v>1200</v>
      </c>
      <c r="K28" s="44" t="s">
        <v>53</v>
      </c>
      <c r="L28" s="45">
        <f>SUM(L7:L27)</f>
        <v>-28280</v>
      </c>
      <c r="M28" s="44" t="s">
        <v>53</v>
      </c>
      <c r="N28" s="44" t="s">
        <v>53</v>
      </c>
      <c r="O28" s="45">
        <f>SUM(O7:O27)</f>
        <v>1315143</v>
      </c>
    </row>
    <row r="29" s="1" customFormat="1" ht="30" customHeight="1" spans="1:15">
      <c r="A29" s="13" t="s">
        <v>54</v>
      </c>
      <c r="B29" s="13"/>
      <c r="C29" s="13" t="s">
        <v>55</v>
      </c>
      <c r="D29" s="13"/>
      <c r="E29" s="46">
        <v>200000</v>
      </c>
      <c r="F29" s="46"/>
      <c r="G29" s="46"/>
      <c r="H29" s="46"/>
      <c r="I29" s="80" t="s">
        <v>74</v>
      </c>
      <c r="J29" s="80"/>
      <c r="K29" s="81" t="s">
        <v>75</v>
      </c>
      <c r="L29" s="81"/>
      <c r="M29" s="81"/>
      <c r="N29" s="81"/>
      <c r="O29" s="81"/>
    </row>
    <row r="30" s="1" customFormat="1" ht="30" customHeight="1" spans="1:15">
      <c r="A30" s="13"/>
      <c r="B30" s="13"/>
      <c r="C30" s="13" t="s">
        <v>76</v>
      </c>
      <c r="D30" s="13"/>
      <c r="E30" s="47">
        <v>0</v>
      </c>
      <c r="F30" s="47"/>
      <c r="G30" s="47"/>
      <c r="H30" s="47"/>
      <c r="I30" s="80"/>
      <c r="J30" s="80"/>
      <c r="K30" s="81"/>
      <c r="L30" s="81"/>
      <c r="M30" s="81"/>
      <c r="N30" s="81"/>
      <c r="O30" s="81"/>
    </row>
    <row r="31" s="1" customFormat="1" ht="38" hidden="1" customHeight="1" spans="1:15">
      <c r="A31" s="13" t="s">
        <v>60</v>
      </c>
      <c r="B31" s="13"/>
      <c r="C31" s="18"/>
      <c r="D31" s="18"/>
      <c r="E31" s="18"/>
      <c r="F31" s="18"/>
      <c r="G31" s="18"/>
      <c r="H31" s="18"/>
      <c r="I31" s="13" t="s">
        <v>61</v>
      </c>
      <c r="J31" s="13"/>
      <c r="K31" s="13" t="s">
        <v>62</v>
      </c>
      <c r="L31" s="13"/>
      <c r="M31" s="13"/>
      <c r="N31" s="13"/>
      <c r="O31" s="13"/>
    </row>
    <row r="32" s="1" customFormat="1" ht="38" hidden="1" customHeight="1" spans="1:15">
      <c r="A32" s="13" t="s">
        <v>63</v>
      </c>
      <c r="B32" s="13"/>
      <c r="C32" s="18"/>
      <c r="D32" s="18"/>
      <c r="E32" s="18"/>
      <c r="F32" s="18"/>
      <c r="G32" s="18"/>
      <c r="H32" s="18"/>
      <c r="I32" s="13" t="s">
        <v>64</v>
      </c>
      <c r="J32" s="13"/>
      <c r="K32" s="18"/>
      <c r="L32" s="18"/>
      <c r="M32" s="18"/>
      <c r="N32" s="18"/>
      <c r="O32" s="18"/>
    </row>
    <row r="33" s="1" customFormat="1" ht="38" hidden="1" customHeight="1" spans="1:15">
      <c r="A33" s="13" t="s">
        <v>65</v>
      </c>
      <c r="B33" s="13"/>
      <c r="C33" s="48"/>
      <c r="D33" s="48"/>
      <c r="E33" s="48"/>
      <c r="F33" s="48"/>
      <c r="G33" s="48"/>
      <c r="H33" s="48"/>
      <c r="I33" s="13" t="s">
        <v>66</v>
      </c>
      <c r="J33" s="13"/>
      <c r="K33" s="48"/>
      <c r="L33" s="48"/>
      <c r="M33" s="48"/>
      <c r="N33" s="48"/>
      <c r="O33" s="48"/>
    </row>
    <row r="34" s="1" customFormat="1" ht="38" hidden="1" customHeight="1" spans="1:15">
      <c r="A34" s="13" t="s">
        <v>67</v>
      </c>
      <c r="B34" s="13"/>
      <c r="C34" s="48"/>
      <c r="D34" s="48"/>
      <c r="E34" s="48"/>
      <c r="F34" s="48"/>
      <c r="G34" s="48"/>
      <c r="H34" s="48"/>
      <c r="I34" s="13" t="s">
        <v>68</v>
      </c>
      <c r="J34" s="13"/>
      <c r="K34" s="48"/>
      <c r="L34" s="48"/>
      <c r="M34" s="48"/>
      <c r="N34" s="48"/>
      <c r="O34" s="48"/>
    </row>
    <row r="35" s="1" customFormat="1" spans="2:15">
      <c r="B35" s="3"/>
      <c r="D35" s="4"/>
      <c r="E35" s="3"/>
      <c r="F35" s="4"/>
      <c r="H35" s="4"/>
      <c r="J35" s="4"/>
      <c r="O35" s="4"/>
    </row>
    <row r="36" s="1" customFormat="1" spans="2:15">
      <c r="B36" s="3"/>
      <c r="D36" s="4"/>
      <c r="E36" s="3"/>
      <c r="F36" s="4"/>
      <c r="H36" s="4"/>
      <c r="J36" s="4"/>
      <c r="O36" s="4"/>
    </row>
    <row r="37" s="1" customFormat="1" ht="13.5" spans="2:17">
      <c r="B37" s="3"/>
      <c r="D37" s="4"/>
      <c r="E37" s="3"/>
      <c r="F37" s="4"/>
      <c r="H37" s="4"/>
      <c r="J37" s="4"/>
      <c r="O37" s="4"/>
      <c r="Q37"/>
    </row>
    <row r="38" s="1" customFormat="1" spans="2:15">
      <c r="B38" s="3"/>
      <c r="D38" s="4"/>
      <c r="E38" s="3"/>
      <c r="F38" s="4"/>
      <c r="H38" s="4"/>
      <c r="J38" s="4"/>
      <c r="O38" s="4"/>
    </row>
    <row r="39" s="1" customFormat="1" spans="2:15">
      <c r="B39" s="3"/>
      <c r="D39" s="4"/>
      <c r="E39" s="3"/>
      <c r="F39" s="4"/>
      <c r="H39" s="4"/>
      <c r="J39" s="4"/>
      <c r="O39" s="4"/>
    </row>
    <row r="40" s="1" customFormat="1" ht="13.5" spans="2:15">
      <c r="B40"/>
      <c r="D40" s="4"/>
      <c r="E40" s="3"/>
      <c r="F40" s="4"/>
      <c r="H40" s="4"/>
      <c r="J40" s="4"/>
      <c r="O40" s="4"/>
    </row>
  </sheetData>
  <mergeCells count="50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8:B28"/>
    <mergeCell ref="C29:D29"/>
    <mergeCell ref="E29:H29"/>
    <mergeCell ref="C30:D30"/>
    <mergeCell ref="E30:H30"/>
    <mergeCell ref="A31:B31"/>
    <mergeCell ref="C31:H31"/>
    <mergeCell ref="I31:J31"/>
    <mergeCell ref="K31:O31"/>
    <mergeCell ref="A32:B32"/>
    <mergeCell ref="C32:H32"/>
    <mergeCell ref="I32:J32"/>
    <mergeCell ref="K32:O32"/>
    <mergeCell ref="A33:B33"/>
    <mergeCell ref="C33:H33"/>
    <mergeCell ref="I33:J33"/>
    <mergeCell ref="K33:O33"/>
    <mergeCell ref="A34:B34"/>
    <mergeCell ref="C34:H34"/>
    <mergeCell ref="I34:J34"/>
    <mergeCell ref="K34:O34"/>
    <mergeCell ref="A5:A6"/>
    <mergeCell ref="A13:A14"/>
    <mergeCell ref="G13:G14"/>
    <mergeCell ref="H3:H4"/>
    <mergeCell ref="H13:H14"/>
    <mergeCell ref="I13:I14"/>
    <mergeCell ref="L13:L14"/>
    <mergeCell ref="M13:M14"/>
    <mergeCell ref="O9:O10"/>
    <mergeCell ref="A29:B30"/>
    <mergeCell ref="I29:J30"/>
    <mergeCell ref="K29:O30"/>
  </mergeCells>
  <pageMargins left="0.75" right="0.75" top="1" bottom="1" header="0.5" footer="0.5"/>
  <headerFooter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1">
    <comment s:ref="AH2" rgbClr="6FC45C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1 2</vt:lpstr>
      <vt:lpstr>3</vt:lpstr>
      <vt:lpstr>4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2017-01-17T04:48:00Z</dcterms:created>
  <cp:lastPrinted>2017-09-18T02:26:00Z</cp:lastPrinted>
  <dcterms:modified xsi:type="dcterms:W3CDTF">2022-01-30T03:11:35Z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F3335F1A69ED49B9A6C15AB1338C05A3</vt:lpwstr>
  </property>
</Properties>
</file>