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8015" activeTab="2"/>
  </bookViews>
  <sheets>
    <sheet name="1" sheetId="1" r:id="rId1"/>
    <sheet name="2" sheetId="2" r:id="rId2"/>
    <sheet name="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<sst xmlns="http://schemas.openxmlformats.org/spreadsheetml/2006/main" count="250" uniqueCount="71">
  <si>
    <t xml:space="preserve">工程款支付证书 </t>
  </si>
  <si>
    <t>本次</t>
  </si>
  <si>
    <t>工程名称</t>
  </si>
  <si>
    <t>2017年芜湖县畅通工程六郎镇芜屯路—新社村硬化工程</t>
  </si>
  <si>
    <t>ERP编号</t>
  </si>
  <si>
    <t>档案编号</t>
  </si>
  <si>
    <t>CD2017-060</t>
  </si>
  <si>
    <t>2017.6.15</t>
  </si>
  <si>
    <t>王 飞</t>
  </si>
  <si>
    <t>60日历天</t>
  </si>
  <si>
    <t>芜湖县
六郎镇</t>
  </si>
  <si>
    <t>芜湖公司王冬汉13855369629</t>
  </si>
  <si>
    <t>方进虎15212211988</t>
  </si>
  <si>
    <t>中标书复印件、施工合同及内部承包协议（修改）原件</t>
  </si>
  <si>
    <t>中标</t>
  </si>
  <si>
    <t>合同金额</t>
  </si>
  <si>
    <t>中标  日期</t>
  </si>
  <si>
    <t>已    供       工程资料</t>
  </si>
  <si>
    <t>庐江</t>
  </si>
  <si>
    <t>责任  单位</t>
  </si>
  <si>
    <t>芜湖王冬汉13855369629</t>
  </si>
  <si>
    <t>决算金额</t>
  </si>
  <si>
    <t>竣工  日期</t>
  </si>
  <si>
    <t xml:space="preserve">合肥 </t>
  </si>
  <si>
    <t>责任人</t>
  </si>
  <si>
    <t>序号</t>
  </si>
  <si>
    <t>工程款到账</t>
  </si>
  <si>
    <t>开票情况</t>
  </si>
  <si>
    <t>管理费</t>
  </si>
  <si>
    <t>代缴税金</t>
  </si>
  <si>
    <t>其他扣款</t>
  </si>
  <si>
    <t>预留款</t>
  </si>
  <si>
    <t>实际支付</t>
  </si>
  <si>
    <t>日期</t>
  </si>
  <si>
    <t>账户</t>
  </si>
  <si>
    <t>金额</t>
  </si>
  <si>
    <t>比例</t>
  </si>
  <si>
    <t>备注</t>
  </si>
  <si>
    <t>户名</t>
  </si>
  <si>
    <t>中</t>
  </si>
  <si>
    <t>2017.10.18办理外经证费用500</t>
  </si>
  <si>
    <t>材料</t>
  </si>
  <si>
    <t>按进度款扣</t>
  </si>
  <si>
    <t>合计</t>
  </si>
  <si>
    <t>-</t>
  </si>
  <si>
    <t>本次结算   支付明细</t>
  </si>
  <si>
    <t>应支付金额</t>
  </si>
  <si>
    <t>实际支付金额</t>
  </si>
  <si>
    <t>小写</t>
  </si>
  <si>
    <t>已支付金额</t>
  </si>
  <si>
    <t>大写</t>
  </si>
  <si>
    <t>申请部门
意见</t>
  </si>
  <si>
    <t>项目管理
意见</t>
  </si>
  <si>
    <t>何总、朱总已同意支付（附表背面截图）。</t>
  </si>
  <si>
    <t>财务初审
意见</t>
  </si>
  <si>
    <t>财务审核
意见</t>
  </si>
  <si>
    <t>质安初审
意见</t>
  </si>
  <si>
    <t>质安稽查
意见</t>
  </si>
  <si>
    <t>总经理审批</t>
  </si>
  <si>
    <t>董事长审批</t>
  </si>
  <si>
    <t>扣除剩余全部管理费2%</t>
  </si>
  <si>
    <t>中标书、施工合同、交工证书、审计报告、内部承包协议、工程终结结算承诺书及不领章承诺书原件，在公司。无项目部章，前期资料盖章为芜湖分公司王冬汉处所盖公司公章，后期资料盖章为公司所盖公司公章。不领章承诺书已签署，原件在公司。</t>
  </si>
  <si>
    <t>2017.10.12</t>
  </si>
  <si>
    <t>宏亚</t>
  </si>
  <si>
    <t>陈庭明</t>
  </si>
  <si>
    <t>吴涛</t>
  </si>
  <si>
    <t>佳友</t>
  </si>
  <si>
    <t>已扣</t>
  </si>
  <si>
    <t>19.1.17、20.1.8办理外经证费用500*2=1000；需要付4笔，财务手续费300元</t>
  </si>
  <si>
    <t>1%预留损失准备金</t>
  </si>
  <si>
    <t>已办理终结结算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</si>
</sst>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/m/d;@"/>
    <numFmt numFmtId="177" formatCode="#,##0.00_ "/>
    <numFmt numFmtId="178" formatCode="yyyy/m/d;@"/>
    <numFmt numFmtId="179" formatCode="m/d;@"/>
    <numFmt numFmtId="180" formatCode="0.0%"/>
    <numFmt numFmtId="181" formatCode="0.00_ "/>
    <numFmt numFmtId="182" formatCode="0_ "/>
  </numFmts>
  <fonts count="40">
    <font>
      <sz val="11"/>
      <color theme="1"/>
      <name val="宋体"/>
      <charset val="134"/>
      <scheme val="minor"/>
    </font>
    <font>
      <sz val="9"/>
      <color rgb="FFFF0000"/>
      <name val="宋体"/>
      <charset val="134"/>
    </font>
    <font>
      <sz val="9"/>
      <name val="宋体"/>
      <charset val="134"/>
    </font>
    <font>
      <b/>
      <sz val="14"/>
      <name val="宋体"/>
      <charset val="134"/>
    </font>
    <font>
      <b/>
      <sz val="9"/>
      <name val="宋体"/>
      <charset val="134"/>
    </font>
    <font>
      <b/>
      <sz val="10"/>
      <name val="宋体"/>
      <charset val="134"/>
    </font>
    <font>
      <b/>
      <sz val="9"/>
      <color rgb="FFFF0000"/>
      <name val="宋体"/>
      <charset val="134"/>
    </font>
    <font>
      <b/>
      <sz val="12"/>
      <color rgb="FFFF0000"/>
      <name val="宋体"/>
      <charset val="134"/>
    </font>
    <font>
      <sz val="9"/>
      <name val="宋体"/>
      <charset val="134"/>
      <scheme val="major"/>
    </font>
    <font>
      <sz val="9"/>
      <name val="Arial"/>
      <charset val="134"/>
    </font>
    <font>
      <b/>
      <sz val="12"/>
      <name val="宋体"/>
      <charset val="134"/>
    </font>
    <font>
      <sz val="8"/>
      <name val="宋体"/>
      <charset val="134"/>
    </font>
    <font>
      <b/>
      <sz val="9"/>
      <color rgb="FF7030A0"/>
      <name val="宋体"/>
      <charset val="134"/>
    </font>
    <font>
      <sz val="10"/>
      <color theme="1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0"/>
      <color theme="1"/>
      <name val="宋体"/>
      <charset val="134"/>
    </font>
    <font>
      <sz val="11"/>
      <color rgb="FFFF0000"/>
      <name val="宋体"/>
      <charset val="134"/>
      <scheme val="minor"/>
    </font>
    <font>
      <u/>
      <sz val="12"/>
      <color theme="1"/>
      <name val="宋体"/>
      <charset val="134"/>
    </font>
    <font>
      <sz val="10"/>
      <color rgb="FF00B050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5" borderId="12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6" borderId="15" applyNumberFormat="0" applyAlignment="0" applyProtection="0">
      <alignment vertical="center"/>
    </xf>
    <xf numFmtId="0" fontId="29" fillId="7" borderId="16" applyNumberFormat="0" applyAlignment="0" applyProtection="0">
      <alignment vertical="center"/>
    </xf>
    <xf numFmtId="0" fontId="30" fillId="7" borderId="15" applyNumberFormat="0" applyAlignment="0" applyProtection="0">
      <alignment vertical="center"/>
    </xf>
    <xf numFmtId="0" fontId="31" fillId="8" borderId="17" applyNumberFormat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3" fillId="0" borderId="19" applyNumberFormat="0" applyFill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7" fillId="3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9" fillId="0" borderId="0">
      <alignment vertical="center"/>
    </xf>
  </cellStyleXfs>
  <cellXfs count="114">
    <xf numFmtId="0" fontId="0" fillId="0" borderId="0" xfId="0">
      <alignment vertical="center"/>
    </xf>
    <xf numFmtId="0" fontId="1" fillId="0" borderId="0" xfId="50" applyFont="1" applyFill="1" applyBorder="1" applyAlignment="1">
      <alignment horizontal="center" vertical="center"/>
    </xf>
    <xf numFmtId="0" fontId="2" fillId="0" borderId="0" xfId="50" applyFont="1" applyFill="1" applyBorder="1" applyAlignment="1">
      <alignment horizontal="center" vertical="center"/>
    </xf>
    <xf numFmtId="176" fontId="2" fillId="0" borderId="0" xfId="50" applyNumberFormat="1" applyFont="1" applyFill="1" applyBorder="1" applyAlignment="1">
      <alignment horizontal="center" vertical="center"/>
    </xf>
    <xf numFmtId="177" fontId="2" fillId="0" borderId="0" xfId="50" applyNumberFormat="1" applyFont="1" applyFill="1" applyBorder="1" applyAlignment="1">
      <alignment horizontal="center" vertical="center"/>
    </xf>
    <xf numFmtId="0" fontId="3" fillId="0" borderId="1" xfId="50" applyFont="1" applyFill="1" applyBorder="1" applyAlignment="1">
      <alignment horizontal="center" vertical="center"/>
    </xf>
    <xf numFmtId="0" fontId="4" fillId="0" borderId="2" xfId="50" applyFont="1" applyFill="1" applyBorder="1" applyAlignment="1">
      <alignment horizontal="center" vertical="center" wrapText="1"/>
    </xf>
    <xf numFmtId="0" fontId="5" fillId="0" borderId="2" xfId="50" applyFont="1" applyFill="1" applyBorder="1" applyAlignment="1">
      <alignment horizontal="center" vertical="center" shrinkToFit="1"/>
    </xf>
    <xf numFmtId="177" fontId="4" fillId="0" borderId="2" xfId="50" applyNumberFormat="1" applyFont="1" applyFill="1" applyBorder="1" applyAlignment="1">
      <alignment horizontal="center" vertical="center" wrapText="1"/>
    </xf>
    <xf numFmtId="178" fontId="2" fillId="0" borderId="2" xfId="50" applyNumberFormat="1" applyFont="1" applyFill="1" applyBorder="1" applyAlignment="1">
      <alignment horizontal="center" vertical="center" wrapText="1"/>
    </xf>
    <xf numFmtId="0" fontId="4" fillId="2" borderId="3" xfId="50" applyFont="1" applyFill="1" applyBorder="1" applyAlignment="1">
      <alignment horizontal="center" vertical="center" wrapText="1"/>
    </xf>
    <xf numFmtId="177" fontId="6" fillId="0" borderId="2" xfId="50" applyNumberFormat="1" applyFont="1" applyFill="1" applyBorder="1" applyAlignment="1">
      <alignment horizontal="center" vertical="center" wrapText="1"/>
    </xf>
    <xf numFmtId="0" fontId="4" fillId="2" borderId="4" xfId="50" applyFont="1" applyFill="1" applyBorder="1" applyAlignment="1">
      <alignment horizontal="center" vertical="center" wrapText="1"/>
    </xf>
    <xf numFmtId="176" fontId="4" fillId="0" borderId="2" xfId="50" applyNumberFormat="1" applyFont="1" applyFill="1" applyBorder="1" applyAlignment="1">
      <alignment horizontal="center" vertical="center" wrapText="1"/>
    </xf>
    <xf numFmtId="0" fontId="2" fillId="2" borderId="5" xfId="50" applyFont="1" applyFill="1" applyBorder="1" applyAlignment="1">
      <alignment horizontal="center" vertical="center" wrapText="1"/>
    </xf>
    <xf numFmtId="176" fontId="2" fillId="2" borderId="5" xfId="50" applyNumberFormat="1" applyFont="1" applyFill="1" applyBorder="1" applyAlignment="1">
      <alignment horizontal="center" vertical="center" shrinkToFit="1"/>
    </xf>
    <xf numFmtId="14" fontId="2" fillId="2" borderId="5" xfId="50" applyNumberFormat="1" applyFont="1" applyFill="1" applyBorder="1" applyAlignment="1">
      <alignment horizontal="center" vertical="center" wrapText="1"/>
    </xf>
    <xf numFmtId="177" fontId="2" fillId="2" borderId="5" xfId="50" applyNumberFormat="1" applyFont="1" applyFill="1" applyBorder="1" applyAlignment="1">
      <alignment horizontal="center" vertical="center" shrinkToFit="1"/>
    </xf>
    <xf numFmtId="179" fontId="2" fillId="2" borderId="2" xfId="50" applyNumberFormat="1" applyFont="1" applyFill="1" applyBorder="1" applyAlignment="1">
      <alignment horizontal="center" vertical="center" wrapText="1"/>
    </xf>
    <xf numFmtId="177" fontId="2" fillId="2" borderId="2" xfId="50" applyNumberFormat="1" applyFont="1" applyFill="1" applyBorder="1" applyAlignment="1">
      <alignment horizontal="right" vertical="center" shrinkToFit="1"/>
    </xf>
    <xf numFmtId="180" fontId="2" fillId="0" borderId="2" xfId="49" applyNumberFormat="1" applyFont="1" applyFill="1" applyBorder="1" applyAlignment="1">
      <alignment horizontal="center" vertical="center" wrapText="1"/>
    </xf>
    <xf numFmtId="177" fontId="2" fillId="3" borderId="2" xfId="50" applyNumberFormat="1" applyFont="1" applyFill="1" applyBorder="1" applyAlignment="1">
      <alignment horizontal="right" vertical="center" shrinkToFit="1"/>
    </xf>
    <xf numFmtId="0" fontId="2" fillId="2" borderId="6" xfId="50" applyFont="1" applyFill="1" applyBorder="1" applyAlignment="1">
      <alignment horizontal="center" vertical="center" wrapText="1"/>
    </xf>
    <xf numFmtId="176" fontId="2" fillId="2" borderId="6" xfId="50" applyNumberFormat="1" applyFont="1" applyFill="1" applyBorder="1" applyAlignment="1">
      <alignment horizontal="center" vertical="center" shrinkToFit="1"/>
    </xf>
    <xf numFmtId="14" fontId="2" fillId="2" borderId="6" xfId="50" applyNumberFormat="1" applyFont="1" applyFill="1" applyBorder="1" applyAlignment="1">
      <alignment horizontal="center" vertical="center" wrapText="1"/>
    </xf>
    <xf numFmtId="177" fontId="2" fillId="2" borderId="6" xfId="50" applyNumberFormat="1" applyFont="1" applyFill="1" applyBorder="1" applyAlignment="1">
      <alignment horizontal="center" vertical="center" shrinkToFit="1"/>
    </xf>
    <xf numFmtId="9" fontId="2" fillId="0" borderId="2" xfId="49" applyFont="1" applyFill="1" applyBorder="1" applyAlignment="1">
      <alignment horizontal="left" vertical="center"/>
    </xf>
    <xf numFmtId="0" fontId="2" fillId="2" borderId="2" xfId="50" applyFont="1" applyFill="1" applyBorder="1" applyAlignment="1">
      <alignment horizontal="center" vertical="center" wrapText="1"/>
    </xf>
    <xf numFmtId="14" fontId="7" fillId="0" borderId="2" xfId="50" applyNumberFormat="1" applyFont="1" applyBorder="1" applyAlignment="1">
      <alignment horizontal="center" vertical="center" wrapText="1"/>
    </xf>
    <xf numFmtId="14" fontId="2" fillId="2" borderId="2" xfId="50" applyNumberFormat="1" applyFont="1" applyFill="1" applyBorder="1" applyAlignment="1">
      <alignment horizontal="center" vertical="center" wrapText="1"/>
    </xf>
    <xf numFmtId="177" fontId="2" fillId="2" borderId="2" xfId="50" applyNumberFormat="1" applyFont="1" applyFill="1" applyBorder="1" applyAlignment="1">
      <alignment vertical="center" shrinkToFit="1"/>
    </xf>
    <xf numFmtId="181" fontId="8" fillId="0" borderId="2" xfId="0" applyNumberFormat="1" applyFont="1" applyFill="1" applyBorder="1" applyAlignment="1">
      <alignment vertical="center"/>
    </xf>
    <xf numFmtId="9" fontId="2" fillId="0" borderId="2" xfId="49" applyFont="1" applyFill="1" applyBorder="1" applyAlignment="1">
      <alignment horizontal="center" vertical="center" wrapText="1"/>
    </xf>
    <xf numFmtId="176" fontId="2" fillId="2" borderId="2" xfId="50" applyNumberFormat="1" applyFont="1" applyFill="1" applyBorder="1" applyAlignment="1">
      <alignment vertical="center" shrinkToFit="1"/>
    </xf>
    <xf numFmtId="180" fontId="2" fillId="0" borderId="2" xfId="49" applyNumberFormat="1" applyFont="1" applyFill="1" applyBorder="1" applyAlignment="1">
      <alignment horizontal="right" vertical="center"/>
    </xf>
    <xf numFmtId="0" fontId="1" fillId="2" borderId="2" xfId="50" applyFont="1" applyFill="1" applyBorder="1" applyAlignment="1">
      <alignment horizontal="center" vertical="center" wrapText="1"/>
    </xf>
    <xf numFmtId="176" fontId="1" fillId="0" borderId="2" xfId="50" applyNumberFormat="1" applyFont="1" applyFill="1" applyBorder="1" applyAlignment="1">
      <alignment vertical="center" shrinkToFit="1"/>
    </xf>
    <xf numFmtId="14" fontId="1" fillId="0" borderId="2" xfId="50" applyNumberFormat="1" applyFont="1" applyFill="1" applyBorder="1" applyAlignment="1">
      <alignment horizontal="center" vertical="center" wrapText="1"/>
    </xf>
    <xf numFmtId="177" fontId="1" fillId="0" borderId="2" xfId="50" applyNumberFormat="1" applyFont="1" applyFill="1" applyBorder="1" applyAlignment="1">
      <alignment vertical="center" shrinkToFit="1"/>
    </xf>
    <xf numFmtId="176" fontId="1" fillId="2" borderId="2" xfId="50" applyNumberFormat="1" applyFont="1" applyFill="1" applyBorder="1" applyAlignment="1">
      <alignment vertical="center" shrinkToFit="1"/>
    </xf>
    <xf numFmtId="177" fontId="1" fillId="2" borderId="2" xfId="50" applyNumberFormat="1" applyFont="1" applyFill="1" applyBorder="1" applyAlignment="1">
      <alignment vertical="center" shrinkToFit="1"/>
    </xf>
    <xf numFmtId="9" fontId="1" fillId="0" borderId="2" xfId="49" applyFont="1" applyFill="1" applyBorder="1" applyAlignment="1">
      <alignment horizontal="center" vertical="center" wrapText="1"/>
    </xf>
    <xf numFmtId="177" fontId="1" fillId="3" borderId="2" xfId="50" applyNumberFormat="1" applyFont="1" applyFill="1" applyBorder="1" applyAlignment="1">
      <alignment horizontal="right" vertical="center" shrinkToFit="1"/>
    </xf>
    <xf numFmtId="181" fontId="2" fillId="2" borderId="2" xfId="0" applyNumberFormat="1" applyFont="1" applyFill="1" applyBorder="1" applyAlignment="1">
      <alignment vertical="center"/>
    </xf>
    <xf numFmtId="0" fontId="2" fillId="3" borderId="2" xfId="50" applyFont="1" applyFill="1" applyBorder="1" applyAlignment="1">
      <alignment horizontal="center" vertical="center" shrinkToFit="1"/>
    </xf>
    <xf numFmtId="177" fontId="9" fillId="3" borderId="2" xfId="50" applyNumberFormat="1" applyFont="1" applyFill="1" applyBorder="1" applyAlignment="1">
      <alignment horizontal="right" vertical="center" shrinkToFit="1"/>
    </xf>
    <xf numFmtId="177" fontId="10" fillId="3" borderId="2" xfId="50" applyNumberFormat="1" applyFont="1" applyFill="1" applyBorder="1" applyAlignment="1">
      <alignment horizontal="center" vertical="center" shrinkToFit="1"/>
    </xf>
    <xf numFmtId="177" fontId="10" fillId="0" borderId="2" xfId="50" applyNumberFormat="1" applyFont="1" applyFill="1" applyBorder="1" applyAlignment="1">
      <alignment horizontal="center" vertical="center" shrinkToFit="1"/>
    </xf>
    <xf numFmtId="0" fontId="2" fillId="0" borderId="2" xfId="50" applyFont="1" applyFill="1" applyBorder="1" applyAlignment="1">
      <alignment horizontal="center" vertical="center" wrapText="1"/>
    </xf>
    <xf numFmtId="0" fontId="2" fillId="0" borderId="2" xfId="50" applyFont="1" applyFill="1" applyBorder="1" applyAlignment="1">
      <alignment horizontal="center" vertical="top" wrapText="1"/>
    </xf>
    <xf numFmtId="0" fontId="4" fillId="0" borderId="2" xfId="50" applyFont="1" applyFill="1" applyBorder="1" applyAlignment="1">
      <alignment horizontal="center" vertical="center"/>
    </xf>
    <xf numFmtId="182" fontId="4" fillId="0" borderId="2" xfId="1" applyNumberFormat="1" applyFont="1" applyFill="1" applyBorder="1" applyAlignment="1">
      <alignment horizontal="center" vertical="center"/>
    </xf>
    <xf numFmtId="177" fontId="4" fillId="0" borderId="2" xfId="50" applyNumberFormat="1" applyFont="1" applyFill="1" applyBorder="1" applyAlignment="1">
      <alignment horizontal="center" vertical="center" shrinkToFit="1"/>
    </xf>
    <xf numFmtId="0" fontId="2" fillId="0" borderId="3" xfId="50" applyFont="1" applyFill="1" applyBorder="1" applyAlignment="1">
      <alignment horizontal="left" vertical="center" wrapText="1"/>
    </xf>
    <xf numFmtId="0" fontId="2" fillId="0" borderId="7" xfId="50" applyFont="1" applyFill="1" applyBorder="1" applyAlignment="1">
      <alignment horizontal="left" vertical="center" wrapText="1"/>
    </xf>
    <xf numFmtId="0" fontId="2" fillId="0" borderId="8" xfId="50" applyFont="1" applyFill="1" applyBorder="1" applyAlignment="1">
      <alignment horizontal="left" vertical="center" wrapText="1"/>
    </xf>
    <xf numFmtId="0" fontId="11" fillId="0" borderId="2" xfId="50" applyFont="1" applyFill="1" applyBorder="1" applyAlignment="1">
      <alignment horizontal="center" vertical="center" wrapText="1"/>
    </xf>
    <xf numFmtId="0" fontId="2" fillId="0" borderId="4" xfId="50" applyFont="1" applyFill="1" applyBorder="1" applyAlignment="1">
      <alignment horizontal="left" vertical="center" wrapText="1"/>
    </xf>
    <xf numFmtId="0" fontId="2" fillId="0" borderId="1" xfId="50" applyFont="1" applyFill="1" applyBorder="1" applyAlignment="1">
      <alignment horizontal="left" vertical="center" wrapText="1"/>
    </xf>
    <xf numFmtId="0" fontId="2" fillId="0" borderId="9" xfId="50" applyFont="1" applyFill="1" applyBorder="1" applyAlignment="1">
      <alignment horizontal="left" vertical="center" wrapText="1"/>
    </xf>
    <xf numFmtId="177" fontId="11" fillId="0" borderId="2" xfId="50" applyNumberFormat="1" applyFont="1" applyFill="1" applyBorder="1" applyAlignment="1">
      <alignment horizontal="center" vertical="center" wrapText="1"/>
    </xf>
    <xf numFmtId="177" fontId="2" fillId="0" borderId="2" xfId="50" applyNumberFormat="1" applyFont="1" applyFill="1" applyBorder="1" applyAlignment="1">
      <alignment horizontal="right" vertical="center" shrinkToFit="1"/>
    </xf>
    <xf numFmtId="177" fontId="2" fillId="0" borderId="5" xfId="50" applyNumberFormat="1" applyFont="1" applyFill="1" applyBorder="1" applyAlignment="1">
      <alignment horizontal="center" vertical="center" wrapText="1"/>
    </xf>
    <xf numFmtId="177" fontId="4" fillId="0" borderId="2" xfId="50" applyNumberFormat="1" applyFont="1" applyFill="1" applyBorder="1" applyAlignment="1">
      <alignment horizontal="right" vertical="center" shrinkToFit="1"/>
    </xf>
    <xf numFmtId="177" fontId="2" fillId="0" borderId="5" xfId="50" applyNumberFormat="1" applyFont="1" applyFill="1" applyBorder="1" applyAlignment="1">
      <alignment horizontal="right" vertical="center" shrinkToFit="1"/>
    </xf>
    <xf numFmtId="177" fontId="2" fillId="0" borderId="6" xfId="50" applyNumberFormat="1" applyFont="1" applyFill="1" applyBorder="1" applyAlignment="1">
      <alignment horizontal="center" vertical="center" wrapText="1"/>
    </xf>
    <xf numFmtId="177" fontId="2" fillId="0" borderId="6" xfId="50" applyNumberFormat="1" applyFont="1" applyFill="1" applyBorder="1" applyAlignment="1">
      <alignment horizontal="right" vertical="center" shrinkToFit="1"/>
    </xf>
    <xf numFmtId="177" fontId="1" fillId="0" borderId="2" xfId="50" applyNumberFormat="1" applyFont="1" applyFill="1" applyBorder="1" applyAlignment="1">
      <alignment horizontal="center" vertical="center" wrapText="1"/>
    </xf>
    <xf numFmtId="177" fontId="12" fillId="0" borderId="2" xfId="50" applyNumberFormat="1" applyFont="1" applyFill="1" applyBorder="1" applyAlignment="1">
      <alignment horizontal="center" vertical="center" wrapText="1"/>
    </xf>
    <xf numFmtId="177" fontId="2" fillId="0" borderId="2" xfId="50" applyNumberFormat="1" applyFont="1" applyFill="1" applyBorder="1" applyAlignment="1">
      <alignment horizontal="center" vertical="center" wrapText="1"/>
    </xf>
    <xf numFmtId="0" fontId="2" fillId="4" borderId="0" xfId="50" applyFont="1" applyFill="1" applyBorder="1" applyAlignment="1">
      <alignment horizontal="center" vertical="center"/>
    </xf>
    <xf numFmtId="177" fontId="1" fillId="0" borderId="2" xfId="50" applyNumberFormat="1" applyFont="1" applyFill="1" applyBorder="1" applyAlignment="1">
      <alignment horizontal="right" vertical="center" shrinkToFit="1"/>
    </xf>
    <xf numFmtId="177" fontId="1" fillId="0" borderId="5" xfId="50" applyNumberFormat="1" applyFont="1" applyFill="1" applyBorder="1" applyAlignment="1">
      <alignment horizontal="center" vertical="center" wrapText="1"/>
    </xf>
    <xf numFmtId="177" fontId="12" fillId="0" borderId="2" xfId="50" applyNumberFormat="1" applyFont="1" applyFill="1" applyBorder="1" applyAlignment="1">
      <alignment vertical="center" shrinkToFit="1"/>
    </xf>
    <xf numFmtId="177" fontId="12" fillId="0" borderId="2" xfId="50" applyNumberFormat="1" applyFont="1" applyFill="1" applyBorder="1" applyAlignment="1">
      <alignment horizontal="left" vertical="center" wrapText="1"/>
    </xf>
    <xf numFmtId="177" fontId="1" fillId="0" borderId="6" xfId="50" applyNumberFormat="1" applyFont="1" applyFill="1" applyBorder="1" applyAlignment="1">
      <alignment horizontal="center" vertical="center" wrapText="1"/>
    </xf>
    <xf numFmtId="177" fontId="6" fillId="0" borderId="2" xfId="50" applyNumberFormat="1" applyFont="1" applyFill="1" applyBorder="1" applyAlignment="1">
      <alignment vertical="center"/>
    </xf>
    <xf numFmtId="0" fontId="2" fillId="0" borderId="0" xfId="50" applyFont="1" applyFill="1" applyAlignment="1">
      <alignment horizontal="center" vertical="center"/>
    </xf>
    <xf numFmtId="0" fontId="4" fillId="3" borderId="2" xfId="50" applyFont="1" applyFill="1" applyBorder="1" applyAlignment="1">
      <alignment horizontal="center" vertical="center" shrinkToFit="1"/>
    </xf>
    <xf numFmtId="0" fontId="13" fillId="0" borderId="2" xfId="0" applyFont="1" applyBorder="1" applyAlignment="1">
      <alignment horizontal="left" vertical="center"/>
    </xf>
    <xf numFmtId="0" fontId="14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5" fillId="0" borderId="2" xfId="0" applyFont="1" applyBorder="1" applyAlignment="1">
      <alignment vertical="center" wrapText="1"/>
    </xf>
    <xf numFmtId="0" fontId="14" fillId="0" borderId="2" xfId="0" applyFont="1" applyBorder="1" applyAlignment="1">
      <alignment horizontal="left" vertical="center"/>
    </xf>
    <xf numFmtId="181" fontId="13" fillId="0" borderId="2" xfId="0" applyNumberFormat="1" applyFont="1" applyBorder="1" applyAlignment="1">
      <alignment horizontal="right" vertical="center" wrapText="1"/>
    </xf>
    <xf numFmtId="181" fontId="13" fillId="0" borderId="2" xfId="0" applyNumberFormat="1" applyFont="1" applyBorder="1" applyAlignment="1">
      <alignment horizontal="center" vertical="center"/>
    </xf>
    <xf numFmtId="0" fontId="16" fillId="0" borderId="0" xfId="0" applyFont="1">
      <alignment vertical="center"/>
    </xf>
    <xf numFmtId="0" fontId="17" fillId="4" borderId="0" xfId="0" applyFont="1" applyFill="1" applyAlignment="1">
      <alignment horizontal="justify" vertical="center"/>
    </xf>
    <xf numFmtId="0" fontId="13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177" fontId="2" fillId="0" borderId="2" xfId="50" applyNumberFormat="1" applyFont="1" applyFill="1" applyBorder="1" applyAlignment="1">
      <alignment horizontal="right" vertical="center" wrapText="1"/>
    </xf>
    <xf numFmtId="14" fontId="1" fillId="2" borderId="2" xfId="50" applyNumberFormat="1" applyFont="1" applyFill="1" applyBorder="1" applyAlignment="1">
      <alignment horizontal="center" vertical="center" wrapText="1"/>
    </xf>
    <xf numFmtId="179" fontId="1" fillId="2" borderId="2" xfId="50" applyNumberFormat="1" applyFont="1" applyFill="1" applyBorder="1" applyAlignment="1">
      <alignment horizontal="center" vertical="center" wrapText="1"/>
    </xf>
    <xf numFmtId="180" fontId="1" fillId="0" borderId="2" xfId="49" applyNumberFormat="1" applyFont="1" applyFill="1" applyBorder="1" applyAlignment="1">
      <alignment horizontal="right" vertical="center"/>
    </xf>
    <xf numFmtId="0" fontId="2" fillId="0" borderId="10" xfId="50" applyFont="1" applyFill="1" applyBorder="1" applyAlignment="1">
      <alignment horizontal="left" vertical="center" wrapText="1"/>
    </xf>
    <xf numFmtId="0" fontId="2" fillId="0" borderId="11" xfId="50" applyFont="1" applyFill="1" applyBorder="1" applyAlignment="1">
      <alignment horizontal="left" vertical="center" wrapText="1"/>
    </xf>
    <xf numFmtId="0" fontId="19" fillId="2" borderId="2" xfId="50" applyFont="1" applyFill="1" applyBorder="1" applyAlignment="1">
      <alignment horizontal="center" vertical="center" wrapText="1"/>
    </xf>
    <xf numFmtId="0" fontId="1" fillId="2" borderId="5" xfId="50" applyFont="1" applyFill="1" applyBorder="1" applyAlignment="1">
      <alignment horizontal="center" vertical="center" wrapText="1"/>
    </xf>
    <xf numFmtId="176" fontId="1" fillId="2" borderId="5" xfId="50" applyNumberFormat="1" applyFont="1" applyFill="1" applyBorder="1" applyAlignment="1">
      <alignment horizontal="center" vertical="center" shrinkToFit="1"/>
    </xf>
    <xf numFmtId="14" fontId="1" fillId="2" borderId="5" xfId="50" applyNumberFormat="1" applyFont="1" applyFill="1" applyBorder="1" applyAlignment="1">
      <alignment horizontal="center" vertical="center" wrapText="1"/>
    </xf>
    <xf numFmtId="177" fontId="1" fillId="2" borderId="5" xfId="50" applyNumberFormat="1" applyFont="1" applyFill="1" applyBorder="1" applyAlignment="1">
      <alignment horizontal="center" vertical="center" shrinkToFit="1"/>
    </xf>
    <xf numFmtId="177" fontId="1" fillId="2" borderId="2" xfId="50" applyNumberFormat="1" applyFont="1" applyFill="1" applyBorder="1" applyAlignment="1">
      <alignment horizontal="right" vertical="center" shrinkToFit="1"/>
    </xf>
    <xf numFmtId="180" fontId="1" fillId="0" borderId="2" xfId="49" applyNumberFormat="1" applyFont="1" applyFill="1" applyBorder="1" applyAlignment="1">
      <alignment horizontal="center" vertical="center" wrapText="1"/>
    </xf>
    <xf numFmtId="0" fontId="1" fillId="2" borderId="6" xfId="50" applyFont="1" applyFill="1" applyBorder="1" applyAlignment="1">
      <alignment horizontal="center" vertical="center" wrapText="1"/>
    </xf>
    <xf numFmtId="176" fontId="1" fillId="2" borderId="6" xfId="50" applyNumberFormat="1" applyFont="1" applyFill="1" applyBorder="1" applyAlignment="1">
      <alignment horizontal="center" vertical="center" shrinkToFit="1"/>
    </xf>
    <xf numFmtId="14" fontId="1" fillId="2" borderId="6" xfId="50" applyNumberFormat="1" applyFont="1" applyFill="1" applyBorder="1" applyAlignment="1">
      <alignment horizontal="center" vertical="center" wrapText="1"/>
    </xf>
    <xf numFmtId="177" fontId="1" fillId="2" borderId="6" xfId="50" applyNumberFormat="1" applyFont="1" applyFill="1" applyBorder="1" applyAlignment="1">
      <alignment horizontal="center" vertical="center" shrinkToFit="1"/>
    </xf>
    <xf numFmtId="177" fontId="12" fillId="0" borderId="2" xfId="50" applyNumberFormat="1" applyFont="1" applyFill="1" applyBorder="1" applyAlignment="1">
      <alignment horizontal="right" vertical="center" shrinkToFit="1"/>
    </xf>
    <xf numFmtId="177" fontId="1" fillId="0" borderId="5" xfId="50" applyNumberFormat="1" applyFont="1" applyFill="1" applyBorder="1" applyAlignment="1">
      <alignment horizontal="right" vertical="center" shrinkToFit="1"/>
    </xf>
    <xf numFmtId="177" fontId="1" fillId="0" borderId="6" xfId="50" applyNumberFormat="1" applyFont="1" applyFill="1" applyBorder="1" applyAlignment="1">
      <alignment horizontal="right" vertical="center" shrinkToFi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百分比 2 2" xfId="49"/>
    <cellStyle name="常规 2" xfId="50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7.png"/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6" Type="http://schemas.openxmlformats.org/officeDocument/2006/relationships/image" Target="../media/image12.png"/><Relationship Id="rId5" Type="http://schemas.openxmlformats.org/officeDocument/2006/relationships/image" Target="../media/image11.png"/><Relationship Id="rId4" Type="http://schemas.openxmlformats.org/officeDocument/2006/relationships/image" Target="../media/image10.png"/><Relationship Id="rId3" Type="http://schemas.openxmlformats.org/officeDocument/2006/relationships/image" Target="../media/image9.png"/><Relationship Id="rId2" Type="http://schemas.openxmlformats.org/officeDocument/2006/relationships/image" Target="../media/image8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16</xdr:col>
      <xdr:colOff>66675</xdr:colOff>
      <xdr:row>2</xdr:row>
      <xdr:rowOff>247650</xdr:rowOff>
    </xdr:from>
    <xdr:to>
      <xdr:col>19</xdr:col>
      <xdr:colOff>1990090</xdr:colOff>
      <xdr:row>7</xdr:row>
      <xdr:rowOff>159385</xdr:rowOff>
    </xdr:to>
    <xdr:pic>
      <xdr:nvPicPr>
        <xdr:cNvPr id="3" name="图片 2" descr="YHAW(`YPGM)O0UTDHW@5}%L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865235" y="919480"/>
          <a:ext cx="4039235" cy="1769745"/>
        </a:xfrm>
        <a:prstGeom prst="rect">
          <a:avLst/>
        </a:prstGeom>
      </xdr:spPr>
    </xdr:pic>
    <xdr:clientData/>
  </xdr:twoCellAnchor>
  <xdr:twoCellAnchor editAs="oneCell">
    <xdr:from>
      <xdr:col>15</xdr:col>
      <xdr:colOff>628650</xdr:colOff>
      <xdr:row>2</xdr:row>
      <xdr:rowOff>285750</xdr:rowOff>
    </xdr:from>
    <xdr:to>
      <xdr:col>24</xdr:col>
      <xdr:colOff>351155</xdr:colOff>
      <xdr:row>20</xdr:row>
      <xdr:rowOff>15875</xdr:rowOff>
    </xdr:to>
    <xdr:pic>
      <xdr:nvPicPr>
        <xdr:cNvPr id="2" name="图片 1" descr="1XO%_[JZB675T{KM1ZIE_5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741410" y="957580"/>
          <a:ext cx="7811135" cy="5222875"/>
        </a:xfrm>
        <a:prstGeom prst="rect">
          <a:avLst/>
        </a:prstGeom>
      </xdr:spPr>
    </xdr:pic>
    <xdr:clientData/>
  </xdr:twoCellAnchor>
  <xdr:twoCellAnchor editAs="oneCell">
    <xdr:from>
      <xdr:col>15</xdr:col>
      <xdr:colOff>247650</xdr:colOff>
      <xdr:row>6</xdr:row>
      <xdr:rowOff>238125</xdr:rowOff>
    </xdr:from>
    <xdr:to>
      <xdr:col>20</xdr:col>
      <xdr:colOff>0</xdr:colOff>
      <xdr:row>9</xdr:row>
      <xdr:rowOff>146685</xdr:rowOff>
    </xdr:to>
    <xdr:pic>
      <xdr:nvPicPr>
        <xdr:cNvPr id="4" name="图片 3" descr="X[NV(DZ(06JHYUBP$MLLIWR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360410" y="2329815"/>
          <a:ext cx="4926330" cy="117348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42</xdr:row>
      <xdr:rowOff>64770</xdr:rowOff>
    </xdr:from>
    <xdr:to>
      <xdr:col>14</xdr:col>
      <xdr:colOff>360680</xdr:colOff>
      <xdr:row>82</xdr:row>
      <xdr:rowOff>75565</xdr:rowOff>
    </xdr:to>
    <xdr:pic>
      <xdr:nvPicPr>
        <xdr:cNvPr id="5" name="图片 4" descr="[3CN5ZBG@28F{3SULSZ@Q0R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95250" y="12567285"/>
          <a:ext cx="7682230" cy="572579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16</xdr:col>
      <xdr:colOff>66675</xdr:colOff>
      <xdr:row>2</xdr:row>
      <xdr:rowOff>247650</xdr:rowOff>
    </xdr:from>
    <xdr:to>
      <xdr:col>19</xdr:col>
      <xdr:colOff>1990090</xdr:colOff>
      <xdr:row>7</xdr:row>
      <xdr:rowOff>159385</xdr:rowOff>
    </xdr:to>
    <xdr:pic>
      <xdr:nvPicPr>
        <xdr:cNvPr id="2" name="图片 1" descr="YHAW(`YPGM)O0UTDHW@5}%L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808085" y="919480"/>
          <a:ext cx="4039235" cy="1769745"/>
        </a:xfrm>
        <a:prstGeom prst="rect">
          <a:avLst/>
        </a:prstGeom>
      </xdr:spPr>
    </xdr:pic>
    <xdr:clientData/>
  </xdr:twoCellAnchor>
  <xdr:twoCellAnchor editAs="oneCell">
    <xdr:from>
      <xdr:col>16</xdr:col>
      <xdr:colOff>266700</xdr:colOff>
      <xdr:row>7</xdr:row>
      <xdr:rowOff>330200</xdr:rowOff>
    </xdr:from>
    <xdr:to>
      <xdr:col>25</xdr:col>
      <xdr:colOff>0</xdr:colOff>
      <xdr:row>26</xdr:row>
      <xdr:rowOff>66040</xdr:rowOff>
    </xdr:to>
    <xdr:pic>
      <xdr:nvPicPr>
        <xdr:cNvPr id="6" name="图片 5" descr="]27$_{B2KNM(M)6TC7FOEAQ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008110" y="2860040"/>
          <a:ext cx="7821930" cy="5126990"/>
        </a:xfrm>
        <a:prstGeom prst="rect">
          <a:avLst/>
        </a:prstGeom>
      </xdr:spPr>
    </xdr:pic>
    <xdr:clientData/>
  </xdr:twoCellAnchor>
  <xdr:twoCellAnchor editAs="oneCell">
    <xdr:from>
      <xdr:col>16</xdr:col>
      <xdr:colOff>161925</xdr:colOff>
      <xdr:row>9</xdr:row>
      <xdr:rowOff>371475</xdr:rowOff>
    </xdr:from>
    <xdr:to>
      <xdr:col>19</xdr:col>
      <xdr:colOff>266700</xdr:colOff>
      <xdr:row>11</xdr:row>
      <xdr:rowOff>212090</xdr:rowOff>
    </xdr:to>
    <xdr:pic>
      <xdr:nvPicPr>
        <xdr:cNvPr id="3" name="图片 2" descr="9XQA8}VS`CD4S]T35LBT%2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03335" y="3486785"/>
          <a:ext cx="2220595" cy="565785"/>
        </a:xfrm>
        <a:prstGeom prst="rect">
          <a:avLst/>
        </a:prstGeom>
      </xdr:spPr>
    </xdr:pic>
    <xdr:clientData/>
  </xdr:twoCellAnchor>
  <xdr:twoCellAnchor editAs="oneCell">
    <xdr:from>
      <xdr:col>1</xdr:col>
      <xdr:colOff>238125</xdr:colOff>
      <xdr:row>37</xdr:row>
      <xdr:rowOff>47625</xdr:rowOff>
    </xdr:from>
    <xdr:to>
      <xdr:col>14</xdr:col>
      <xdr:colOff>18415</xdr:colOff>
      <xdr:row>75</xdr:row>
      <xdr:rowOff>5080</xdr:rowOff>
    </xdr:to>
    <xdr:pic>
      <xdr:nvPicPr>
        <xdr:cNvPr id="4" name="图片 3" descr="NEWT6OJ}`7]6GG)_(QQ}V(L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485775" y="11809095"/>
          <a:ext cx="6892290" cy="538670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16</xdr:col>
      <xdr:colOff>66675</xdr:colOff>
      <xdr:row>2</xdr:row>
      <xdr:rowOff>247650</xdr:rowOff>
    </xdr:from>
    <xdr:to>
      <xdr:col>19</xdr:col>
      <xdr:colOff>1866265</xdr:colOff>
      <xdr:row>7</xdr:row>
      <xdr:rowOff>159385</xdr:rowOff>
    </xdr:to>
    <xdr:pic>
      <xdr:nvPicPr>
        <xdr:cNvPr id="2" name="图片 1" descr="YHAW(`YPGM)O0UTDHW@5}%L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278620" y="919480"/>
          <a:ext cx="4039870" cy="1769745"/>
        </a:xfrm>
        <a:prstGeom prst="rect">
          <a:avLst/>
        </a:prstGeom>
      </xdr:spPr>
    </xdr:pic>
    <xdr:clientData/>
  </xdr:twoCellAnchor>
  <xdr:twoCellAnchor editAs="oneCell">
    <xdr:from>
      <xdr:col>7</xdr:col>
      <xdr:colOff>76200</xdr:colOff>
      <xdr:row>12</xdr:row>
      <xdr:rowOff>600075</xdr:rowOff>
    </xdr:from>
    <xdr:to>
      <xdr:col>9</xdr:col>
      <xdr:colOff>561975</xdr:colOff>
      <xdr:row>13</xdr:row>
      <xdr:rowOff>274320</xdr:rowOff>
    </xdr:to>
    <xdr:pic>
      <xdr:nvPicPr>
        <xdr:cNvPr id="3" name="图片 2" descr="{`8BL[F%~UQC`0($`RQ3O}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359785" y="4695825"/>
          <a:ext cx="2038985" cy="296545"/>
        </a:xfrm>
        <a:prstGeom prst="rect">
          <a:avLst/>
        </a:prstGeom>
      </xdr:spPr>
    </xdr:pic>
    <xdr:clientData/>
  </xdr:twoCellAnchor>
  <xdr:twoCellAnchor editAs="oneCell">
    <xdr:from>
      <xdr:col>19</xdr:col>
      <xdr:colOff>476250</xdr:colOff>
      <xdr:row>7</xdr:row>
      <xdr:rowOff>295275</xdr:rowOff>
    </xdr:from>
    <xdr:to>
      <xdr:col>22</xdr:col>
      <xdr:colOff>19050</xdr:colOff>
      <xdr:row>15</xdr:row>
      <xdr:rowOff>111125</xdr:rowOff>
    </xdr:to>
    <xdr:pic>
      <xdr:nvPicPr>
        <xdr:cNvPr id="4" name="图片 3" descr="UCR3IOWB4`6I4ZHYLJ)SOI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1928475" y="2825115"/>
          <a:ext cx="3458210" cy="2691130"/>
        </a:xfrm>
        <a:prstGeom prst="rect">
          <a:avLst/>
        </a:prstGeom>
      </xdr:spPr>
    </xdr:pic>
    <xdr:clientData/>
  </xdr:twoCellAnchor>
  <xdr:twoCellAnchor editAs="oneCell">
    <xdr:from>
      <xdr:col>19</xdr:col>
      <xdr:colOff>409575</xdr:colOff>
      <xdr:row>14</xdr:row>
      <xdr:rowOff>6350</xdr:rowOff>
    </xdr:from>
    <xdr:to>
      <xdr:col>28</xdr:col>
      <xdr:colOff>342900</xdr:colOff>
      <xdr:row>49</xdr:row>
      <xdr:rowOff>114935</xdr:rowOff>
    </xdr:to>
    <xdr:pic>
      <xdr:nvPicPr>
        <xdr:cNvPr id="5" name="图片 4" descr="}`VR)SGCJ{2OCS9PLWXQ]}Y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1861800" y="5156200"/>
          <a:ext cx="9116695" cy="5646420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25</xdr:row>
      <xdr:rowOff>114300</xdr:rowOff>
    </xdr:from>
    <xdr:to>
      <xdr:col>7</xdr:col>
      <xdr:colOff>172720</xdr:colOff>
      <xdr:row>43</xdr:row>
      <xdr:rowOff>28575</xdr:rowOff>
    </xdr:to>
    <xdr:pic>
      <xdr:nvPicPr>
        <xdr:cNvPr id="6" name="图片 5" descr="UNBVR8R7SIGLD$UFBMF1C(M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33350" y="7315835"/>
          <a:ext cx="3322955" cy="2543175"/>
        </a:xfrm>
        <a:prstGeom prst="rect">
          <a:avLst/>
        </a:prstGeom>
      </xdr:spPr>
    </xdr:pic>
    <xdr:clientData/>
  </xdr:twoCellAnchor>
  <xdr:twoCellAnchor editAs="oneCell">
    <xdr:from>
      <xdr:col>7</xdr:col>
      <xdr:colOff>485775</xdr:colOff>
      <xdr:row>26</xdr:row>
      <xdr:rowOff>66675</xdr:rowOff>
    </xdr:from>
    <xdr:to>
      <xdr:col>19</xdr:col>
      <xdr:colOff>485775</xdr:colOff>
      <xdr:row>35</xdr:row>
      <xdr:rowOff>133350</xdr:rowOff>
    </xdr:to>
    <xdr:pic>
      <xdr:nvPicPr>
        <xdr:cNvPr id="7" name="图片 6" descr="Q@W5K7N26SD91}G62US{@}1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3769360" y="7411085"/>
          <a:ext cx="8168640" cy="1409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AO37"/>
  <sheetViews>
    <sheetView topLeftCell="A31" workbookViewId="0">
      <selection activeCell="B42" sqref="B42"/>
    </sheetView>
  </sheetViews>
  <sheetFormatPr defaultColWidth="9" defaultRowHeight="11.25"/>
  <cols>
    <col min="1" max="1" width="3.25" style="2" customWidth="1"/>
    <col min="2" max="2" width="4.88333333333333" style="3" customWidth="1"/>
    <col min="3" max="3" width="3.63333333333333" style="2" customWidth="1"/>
    <col min="4" max="4" width="9" style="4" customWidth="1"/>
    <col min="5" max="5" width="6.63333333333333" style="3" customWidth="1"/>
    <col min="6" max="6" width="10.1333333333333" style="4" customWidth="1"/>
    <col min="7" max="7" width="3.63333333333333" style="2" customWidth="1"/>
    <col min="8" max="8" width="11" style="4" customWidth="1"/>
    <col min="9" max="9" width="9.38333333333333" style="2" customWidth="1"/>
    <col min="10" max="10" width="9.63333333333333" style="4" customWidth="1"/>
    <col min="11" max="11" width="9" style="2" customWidth="1"/>
    <col min="12" max="12" width="5.88333333333333" style="2" customWidth="1"/>
    <col min="13" max="14" width="5.63333333333333" style="2" customWidth="1"/>
    <col min="15" max="15" width="9.13333333333333" style="4" customWidth="1"/>
    <col min="16" max="16" width="9" style="2"/>
    <col min="17" max="17" width="11.8833333333333" style="2" customWidth="1"/>
    <col min="18" max="18" width="6.75" style="2" customWidth="1"/>
    <col min="19" max="19" width="9.13333333333333" style="2" customWidth="1"/>
    <col min="20" max="20" width="31.1333333333333" style="2" customWidth="1"/>
    <col min="21" max="21" width="9" style="2"/>
    <col min="22" max="22" width="11.25" style="2" customWidth="1"/>
    <col min="23" max="25" width="9" style="2"/>
    <col min="26" max="26" width="14.5" style="2" customWidth="1"/>
    <col min="27" max="27" width="13.1333333333333" style="2" customWidth="1"/>
    <col min="28" max="28" width="14.5" style="2" customWidth="1"/>
    <col min="29" max="16384" width="9" style="2"/>
  </cols>
  <sheetData>
    <row r="1" ht="24.95" customHeight="1" spans="1:17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Q1" s="28" t="s">
        <v>1</v>
      </c>
    </row>
    <row r="2" ht="27.95" customHeight="1" spans="1:41">
      <c r="A2" s="6" t="s">
        <v>2</v>
      </c>
      <c r="B2" s="6"/>
      <c r="C2" s="7" t="s">
        <v>3</v>
      </c>
      <c r="D2" s="7"/>
      <c r="E2" s="7"/>
      <c r="F2" s="7"/>
      <c r="G2" s="7"/>
      <c r="H2" s="7"/>
      <c r="I2" s="7"/>
      <c r="J2" s="7"/>
      <c r="K2" s="7"/>
      <c r="L2" s="50" t="s">
        <v>4</v>
      </c>
      <c r="M2" s="51">
        <v>7478</v>
      </c>
      <c r="N2" s="52" t="s">
        <v>5</v>
      </c>
      <c r="O2" s="52" t="s">
        <v>6</v>
      </c>
      <c r="Q2" s="79" t="s">
        <v>6</v>
      </c>
      <c r="R2" s="80">
        <v>58</v>
      </c>
      <c r="S2" s="81">
        <v>7478</v>
      </c>
      <c r="T2" s="82" t="s">
        <v>3</v>
      </c>
      <c r="U2" s="83" t="s">
        <v>7</v>
      </c>
      <c r="V2" s="84">
        <v>1371409.72</v>
      </c>
      <c r="W2" s="85" t="s">
        <v>8</v>
      </c>
      <c r="X2" s="85" t="s">
        <v>9</v>
      </c>
      <c r="Y2" s="88" t="s">
        <v>10</v>
      </c>
      <c r="Z2" s="89" t="s">
        <v>11</v>
      </c>
      <c r="AA2" s="89" t="s">
        <v>12</v>
      </c>
      <c r="AB2" s="90" t="s">
        <v>13</v>
      </c>
      <c r="AC2" s="89"/>
      <c r="AD2" s="91" t="s">
        <v>14</v>
      </c>
      <c r="AE2" s="92"/>
      <c r="AF2" s="93"/>
      <c r="AG2" s="93"/>
      <c r="AH2" s="93"/>
      <c r="AI2" s="93"/>
      <c r="AJ2" s="93"/>
      <c r="AK2" s="93"/>
      <c r="AL2" s="93"/>
      <c r="AM2" s="93"/>
      <c r="AN2" s="93"/>
      <c r="AO2" s="93"/>
    </row>
    <row r="3" ht="27.95" customHeight="1" spans="1:15">
      <c r="A3" s="6" t="s">
        <v>15</v>
      </c>
      <c r="B3" s="6"/>
      <c r="C3" s="8">
        <v>1371409.72</v>
      </c>
      <c r="D3" s="8"/>
      <c r="E3" s="8" t="s">
        <v>16</v>
      </c>
      <c r="F3" s="9" t="s">
        <v>7</v>
      </c>
      <c r="G3" s="9"/>
      <c r="H3" s="10" t="s">
        <v>17</v>
      </c>
      <c r="I3" s="98" t="s">
        <v>13</v>
      </c>
      <c r="J3" s="99"/>
      <c r="K3" s="99"/>
      <c r="L3" s="99"/>
      <c r="M3" s="100" t="s">
        <v>18</v>
      </c>
      <c r="N3" s="6" t="s">
        <v>19</v>
      </c>
      <c r="O3" s="56" t="s">
        <v>20</v>
      </c>
    </row>
    <row r="4" ht="27.95" customHeight="1" spans="1:15">
      <c r="A4" s="6" t="s">
        <v>21</v>
      </c>
      <c r="B4" s="6"/>
      <c r="C4" s="94"/>
      <c r="D4" s="94"/>
      <c r="E4" s="8" t="s">
        <v>22</v>
      </c>
      <c r="F4" s="9"/>
      <c r="G4" s="9"/>
      <c r="H4" s="12"/>
      <c r="I4" s="57">
        <v>0</v>
      </c>
      <c r="J4" s="58"/>
      <c r="K4" s="58"/>
      <c r="L4" s="58"/>
      <c r="M4" s="100" t="s">
        <v>23</v>
      </c>
      <c r="N4" s="8" t="s">
        <v>24</v>
      </c>
      <c r="O4" s="60" t="s">
        <v>12</v>
      </c>
    </row>
    <row r="5" ht="27.95" customHeight="1" spans="1:15">
      <c r="A5" s="6" t="s">
        <v>25</v>
      </c>
      <c r="B5" s="6" t="s">
        <v>26</v>
      </c>
      <c r="C5" s="6"/>
      <c r="D5" s="6"/>
      <c r="E5" s="6" t="s">
        <v>27</v>
      </c>
      <c r="F5" s="6"/>
      <c r="G5" s="6" t="s">
        <v>28</v>
      </c>
      <c r="H5" s="6"/>
      <c r="I5" s="6" t="s">
        <v>29</v>
      </c>
      <c r="J5" s="6" t="s">
        <v>30</v>
      </c>
      <c r="K5" s="6"/>
      <c r="L5" s="6" t="s">
        <v>31</v>
      </c>
      <c r="M5" s="6"/>
      <c r="N5" s="8" t="s">
        <v>32</v>
      </c>
      <c r="O5" s="8"/>
    </row>
    <row r="6" ht="27.95" customHeight="1" spans="1:15">
      <c r="A6" s="6"/>
      <c r="B6" s="13" t="s">
        <v>33</v>
      </c>
      <c r="C6" s="6" t="s">
        <v>34</v>
      </c>
      <c r="D6" s="8" t="s">
        <v>35</v>
      </c>
      <c r="E6" s="13" t="s">
        <v>33</v>
      </c>
      <c r="F6" s="8" t="s">
        <v>35</v>
      </c>
      <c r="G6" s="6" t="s">
        <v>36</v>
      </c>
      <c r="H6" s="8" t="s">
        <v>35</v>
      </c>
      <c r="I6" s="52" t="s">
        <v>35</v>
      </c>
      <c r="J6" s="8" t="s">
        <v>35</v>
      </c>
      <c r="K6" s="6" t="s">
        <v>37</v>
      </c>
      <c r="L6" s="6" t="s">
        <v>35</v>
      </c>
      <c r="M6" s="6" t="s">
        <v>37</v>
      </c>
      <c r="N6" s="8" t="s">
        <v>38</v>
      </c>
      <c r="O6" s="8" t="s">
        <v>35</v>
      </c>
    </row>
    <row r="7" s="1" customFormat="1" ht="34.5" customHeight="1" spans="1:17">
      <c r="A7" s="101">
        <v>1</v>
      </c>
      <c r="B7" s="102">
        <v>43144</v>
      </c>
      <c r="C7" s="103" t="s">
        <v>39</v>
      </c>
      <c r="D7" s="104">
        <v>500000</v>
      </c>
      <c r="E7" s="96">
        <v>43411</v>
      </c>
      <c r="F7" s="105">
        <v>300000</v>
      </c>
      <c r="G7" s="106">
        <v>0.02</v>
      </c>
      <c r="H7" s="42">
        <f>ROUNDUP(D7*G7,2)</f>
        <v>10000</v>
      </c>
      <c r="I7" s="42">
        <v>9382</v>
      </c>
      <c r="J7" s="71">
        <v>500</v>
      </c>
      <c r="K7" s="72" t="s">
        <v>40</v>
      </c>
      <c r="L7" s="111"/>
      <c r="M7" s="68"/>
      <c r="N7" s="72" t="s">
        <v>41</v>
      </c>
      <c r="O7" s="112">
        <f>ROUNDUP(D7-H7-I7-J7-L7,2)</f>
        <v>480118</v>
      </c>
      <c r="Q7" s="86"/>
    </row>
    <row r="8" s="1" customFormat="1" ht="45" customHeight="1" spans="1:15">
      <c r="A8" s="107"/>
      <c r="B8" s="108"/>
      <c r="C8" s="109"/>
      <c r="D8" s="110"/>
      <c r="E8" s="96">
        <v>43140</v>
      </c>
      <c r="F8" s="105">
        <v>522000</v>
      </c>
      <c r="G8" s="41" t="s">
        <v>42</v>
      </c>
      <c r="H8" s="42"/>
      <c r="I8" s="42"/>
      <c r="J8" s="71"/>
      <c r="K8" s="75"/>
      <c r="L8" s="71"/>
      <c r="M8" s="68"/>
      <c r="N8" s="75"/>
      <c r="O8" s="113"/>
    </row>
    <row r="9" ht="20.1" customHeight="1" spans="1:15">
      <c r="A9" s="27"/>
      <c r="B9" s="33"/>
      <c r="C9" s="29"/>
      <c r="D9" s="30"/>
      <c r="E9" s="18"/>
      <c r="F9" s="30"/>
      <c r="G9" s="32"/>
      <c r="H9" s="21"/>
      <c r="I9" s="21"/>
      <c r="J9" s="61"/>
      <c r="K9" s="67"/>
      <c r="L9" s="61"/>
      <c r="M9" s="68"/>
      <c r="N9" s="69"/>
      <c r="O9" s="42"/>
    </row>
    <row r="10" ht="20.1" customHeight="1" spans="1:15">
      <c r="A10" s="27"/>
      <c r="B10" s="33"/>
      <c r="C10" s="29"/>
      <c r="D10" s="30"/>
      <c r="E10" s="18"/>
      <c r="F10" s="30"/>
      <c r="G10" s="32"/>
      <c r="H10" s="21"/>
      <c r="I10" s="21"/>
      <c r="J10" s="61"/>
      <c r="K10" s="67"/>
      <c r="L10" s="61"/>
      <c r="M10" s="68"/>
      <c r="N10" s="69"/>
      <c r="O10" s="42"/>
    </row>
    <row r="11" ht="20.1" customHeight="1" spans="1:17">
      <c r="A11" s="27"/>
      <c r="B11" s="33"/>
      <c r="C11" s="29"/>
      <c r="D11" s="30"/>
      <c r="E11" s="18"/>
      <c r="F11" s="30"/>
      <c r="G11" s="32"/>
      <c r="H11" s="21"/>
      <c r="I11" s="21"/>
      <c r="J11" s="61"/>
      <c r="K11" s="67"/>
      <c r="L11" s="61"/>
      <c r="M11" s="68"/>
      <c r="N11" s="69"/>
      <c r="O11" s="21"/>
      <c r="Q11"/>
    </row>
    <row r="12" ht="20.1" customHeight="1" spans="1:15">
      <c r="A12" s="27"/>
      <c r="B12" s="33"/>
      <c r="C12" s="29"/>
      <c r="D12" s="30"/>
      <c r="E12" s="18"/>
      <c r="F12" s="30"/>
      <c r="G12" s="32"/>
      <c r="H12" s="21"/>
      <c r="I12" s="21"/>
      <c r="J12" s="61"/>
      <c r="K12" s="69"/>
      <c r="L12" s="61"/>
      <c r="M12" s="69"/>
      <c r="N12" s="69"/>
      <c r="O12" s="21"/>
    </row>
    <row r="13" ht="20.1" customHeight="1" spans="1:15">
      <c r="A13" s="27"/>
      <c r="B13" s="33"/>
      <c r="C13" s="29"/>
      <c r="D13" s="30"/>
      <c r="E13" s="18"/>
      <c r="F13" s="30"/>
      <c r="G13" s="32"/>
      <c r="H13" s="21"/>
      <c r="I13" s="21"/>
      <c r="J13" s="61"/>
      <c r="K13" s="69"/>
      <c r="L13" s="61"/>
      <c r="M13" s="69"/>
      <c r="N13" s="69"/>
      <c r="O13" s="21"/>
    </row>
    <row r="14" ht="20.1" customHeight="1" spans="1:15">
      <c r="A14" s="27"/>
      <c r="B14" s="33"/>
      <c r="C14" s="29"/>
      <c r="D14" s="30"/>
      <c r="E14" s="18"/>
      <c r="F14" s="30"/>
      <c r="G14" s="32"/>
      <c r="H14" s="21"/>
      <c r="I14" s="21"/>
      <c r="J14" s="61"/>
      <c r="K14" s="69"/>
      <c r="L14" s="61"/>
      <c r="M14" s="69"/>
      <c r="N14" s="69"/>
      <c r="O14" s="21"/>
    </row>
    <row r="15" ht="20.1" customHeight="1" spans="1:15">
      <c r="A15" s="27"/>
      <c r="B15" s="33"/>
      <c r="C15" s="29"/>
      <c r="D15" s="30"/>
      <c r="E15" s="18"/>
      <c r="F15" s="30"/>
      <c r="G15" s="32"/>
      <c r="H15" s="21"/>
      <c r="I15" s="21"/>
      <c r="J15" s="61"/>
      <c r="K15" s="69"/>
      <c r="L15" s="61"/>
      <c r="M15" s="69"/>
      <c r="N15" s="69"/>
      <c r="O15" s="21"/>
    </row>
    <row r="16" ht="20.1" customHeight="1" spans="1:15">
      <c r="A16" s="27"/>
      <c r="B16" s="33"/>
      <c r="C16" s="29"/>
      <c r="D16" s="30"/>
      <c r="E16" s="18"/>
      <c r="F16" s="30"/>
      <c r="G16" s="32"/>
      <c r="H16" s="21"/>
      <c r="I16" s="21"/>
      <c r="J16" s="61"/>
      <c r="K16" s="69"/>
      <c r="L16" s="61"/>
      <c r="M16" s="69"/>
      <c r="N16" s="69"/>
      <c r="O16" s="21"/>
    </row>
    <row r="17" ht="20.1" customHeight="1" spans="1:15">
      <c r="A17" s="27"/>
      <c r="B17" s="33"/>
      <c r="C17" s="29"/>
      <c r="D17" s="30"/>
      <c r="E17" s="18"/>
      <c r="F17" s="30"/>
      <c r="G17" s="32"/>
      <c r="H17" s="21"/>
      <c r="I17" s="21"/>
      <c r="J17" s="61"/>
      <c r="K17" s="69"/>
      <c r="L17" s="61"/>
      <c r="M17" s="69"/>
      <c r="N17" s="69"/>
      <c r="O17" s="21"/>
    </row>
    <row r="18" ht="20.1" customHeight="1" spans="1:15">
      <c r="A18" s="27"/>
      <c r="B18" s="33"/>
      <c r="C18" s="29"/>
      <c r="D18" s="30"/>
      <c r="E18" s="18"/>
      <c r="F18" s="30"/>
      <c r="G18" s="32"/>
      <c r="H18" s="21"/>
      <c r="I18" s="21"/>
      <c r="J18" s="61"/>
      <c r="K18" s="69"/>
      <c r="L18" s="61"/>
      <c r="M18" s="69"/>
      <c r="N18" s="69"/>
      <c r="O18" s="21"/>
    </row>
    <row r="19" ht="20.1" customHeight="1" spans="1:15">
      <c r="A19" s="27"/>
      <c r="B19" s="33"/>
      <c r="C19" s="29"/>
      <c r="D19" s="30"/>
      <c r="E19" s="18"/>
      <c r="F19" s="30"/>
      <c r="G19" s="32"/>
      <c r="H19" s="21"/>
      <c r="I19" s="21"/>
      <c r="J19" s="61"/>
      <c r="K19" s="69"/>
      <c r="L19" s="61"/>
      <c r="M19" s="69"/>
      <c r="N19" s="69"/>
      <c r="O19" s="21"/>
    </row>
    <row r="20" ht="20.1" customHeight="1" spans="1:15">
      <c r="A20" s="27"/>
      <c r="B20" s="33"/>
      <c r="C20" s="29"/>
      <c r="D20" s="30"/>
      <c r="E20" s="18"/>
      <c r="F20" s="30"/>
      <c r="G20" s="32"/>
      <c r="H20" s="21"/>
      <c r="I20" s="21"/>
      <c r="J20" s="61"/>
      <c r="K20" s="69"/>
      <c r="L20" s="61"/>
      <c r="M20" s="69"/>
      <c r="N20" s="69"/>
      <c r="O20" s="21"/>
    </row>
    <row r="21" ht="20.1" customHeight="1" spans="1:15">
      <c r="A21" s="27"/>
      <c r="B21" s="33"/>
      <c r="C21" s="29"/>
      <c r="D21" s="30"/>
      <c r="E21" s="18"/>
      <c r="F21" s="30"/>
      <c r="G21" s="32"/>
      <c r="H21" s="21"/>
      <c r="I21" s="21"/>
      <c r="J21" s="61"/>
      <c r="K21" s="69"/>
      <c r="L21" s="61"/>
      <c r="M21" s="69"/>
      <c r="N21" s="69"/>
      <c r="O21" s="21"/>
    </row>
    <row r="22" ht="20.1" customHeight="1" spans="1:15">
      <c r="A22" s="27"/>
      <c r="B22" s="33"/>
      <c r="C22" s="29"/>
      <c r="D22" s="30"/>
      <c r="E22" s="18"/>
      <c r="F22" s="30"/>
      <c r="G22" s="32"/>
      <c r="H22" s="21"/>
      <c r="I22" s="21"/>
      <c r="J22" s="61"/>
      <c r="K22" s="69"/>
      <c r="L22" s="61"/>
      <c r="M22" s="69"/>
      <c r="N22" s="69"/>
      <c r="O22" s="21"/>
    </row>
    <row r="23" ht="20.1" customHeight="1" spans="1:15">
      <c r="A23" s="27"/>
      <c r="B23" s="33"/>
      <c r="C23" s="29"/>
      <c r="D23" s="30"/>
      <c r="E23" s="18"/>
      <c r="F23" s="30"/>
      <c r="G23" s="32"/>
      <c r="H23" s="21"/>
      <c r="I23" s="21"/>
      <c r="J23" s="61"/>
      <c r="K23" s="69"/>
      <c r="L23" s="61"/>
      <c r="M23" s="69"/>
      <c r="N23" s="69"/>
      <c r="O23" s="21"/>
    </row>
    <row r="24" ht="20.1" customHeight="1" spans="1:15">
      <c r="A24" s="27"/>
      <c r="B24" s="33"/>
      <c r="C24" s="29"/>
      <c r="D24" s="30"/>
      <c r="E24" s="18"/>
      <c r="F24" s="30"/>
      <c r="G24" s="32"/>
      <c r="H24" s="21"/>
      <c r="I24" s="21"/>
      <c r="J24" s="61"/>
      <c r="K24" s="69"/>
      <c r="L24" s="61"/>
      <c r="M24" s="69"/>
      <c r="N24" s="69"/>
      <c r="O24" s="21"/>
    </row>
    <row r="25" ht="30" customHeight="1" spans="1:15">
      <c r="A25" s="6" t="s">
        <v>43</v>
      </c>
      <c r="B25" s="6"/>
      <c r="C25" s="44" t="s">
        <v>44</v>
      </c>
      <c r="D25" s="45">
        <f t="shared" ref="D25:J25" si="0">SUM(D7:D24)</f>
        <v>500000</v>
      </c>
      <c r="E25" s="44" t="s">
        <v>44</v>
      </c>
      <c r="F25" s="45">
        <f t="shared" si="0"/>
        <v>822000</v>
      </c>
      <c r="G25" s="44" t="s">
        <v>44</v>
      </c>
      <c r="H25" s="45">
        <f t="shared" si="0"/>
        <v>10000</v>
      </c>
      <c r="I25" s="45">
        <f t="shared" si="0"/>
        <v>9382</v>
      </c>
      <c r="J25" s="45">
        <f t="shared" si="0"/>
        <v>500</v>
      </c>
      <c r="K25" s="44" t="s">
        <v>44</v>
      </c>
      <c r="L25" s="45">
        <f>SUM(L7:L24)</f>
        <v>0</v>
      </c>
      <c r="M25" s="44" t="s">
        <v>44</v>
      </c>
      <c r="N25" s="44" t="s">
        <v>44</v>
      </c>
      <c r="O25" s="45">
        <f>SUM(O7:O24)</f>
        <v>480118</v>
      </c>
    </row>
    <row r="26" ht="30" customHeight="1" spans="1:15">
      <c r="A26" s="6" t="s">
        <v>45</v>
      </c>
      <c r="B26" s="6"/>
      <c r="C26" s="6" t="s">
        <v>46</v>
      </c>
      <c r="D26" s="6"/>
      <c r="E26" s="46">
        <f>O7+O8</f>
        <v>480118</v>
      </c>
      <c r="F26" s="46"/>
      <c r="G26" s="46"/>
      <c r="H26" s="46"/>
      <c r="I26" s="6" t="s">
        <v>47</v>
      </c>
      <c r="J26" s="6"/>
      <c r="K26" s="6" t="s">
        <v>48</v>
      </c>
      <c r="L26" s="46">
        <v>0</v>
      </c>
      <c r="M26" s="46"/>
      <c r="N26" s="46"/>
      <c r="O26" s="46"/>
    </row>
    <row r="27" ht="30" customHeight="1" spans="1:15">
      <c r="A27" s="6"/>
      <c r="B27" s="6"/>
      <c r="C27" s="6" t="s">
        <v>49</v>
      </c>
      <c r="D27" s="6"/>
      <c r="E27" s="47">
        <f>O7</f>
        <v>480118</v>
      </c>
      <c r="F27" s="47"/>
      <c r="G27" s="47"/>
      <c r="H27" s="47"/>
      <c r="I27" s="6"/>
      <c r="J27" s="6"/>
      <c r="K27" s="6" t="s">
        <v>50</v>
      </c>
      <c r="L27" s="78" t="str">
        <f>SUBSTITUTE(SUBSTITUTE(TEXT(INT(L26),"[DBNum2][$-804]G/通用格式元"&amp;IF(INT(L26)=L26,"整",""))&amp;TEXT(MID(L26,FIND(".",L26&amp;".0")+1,1),"[DBNum2][$-804]G/通用格式角")&amp;TEXT(MID(L26,FIND(".",L26&amp;".0")+2,1),"[DBNum2][$-804]G/通用格式分"),"零角","零"),"零分","")</f>
        <v>零元整</v>
      </c>
      <c r="M27" s="78"/>
      <c r="N27" s="78"/>
      <c r="O27" s="78"/>
    </row>
    <row r="28" ht="50.1" customHeight="1" spans="1:15">
      <c r="A28" s="6" t="s">
        <v>51</v>
      </c>
      <c r="B28" s="6"/>
      <c r="C28" s="48"/>
      <c r="D28" s="48"/>
      <c r="E28" s="48"/>
      <c r="F28" s="48"/>
      <c r="G28" s="48"/>
      <c r="H28" s="48"/>
      <c r="I28" s="6" t="s">
        <v>52</v>
      </c>
      <c r="J28" s="6"/>
      <c r="K28" s="6" t="s">
        <v>53</v>
      </c>
      <c r="L28" s="6"/>
      <c r="M28" s="6"/>
      <c r="N28" s="6"/>
      <c r="O28" s="6"/>
    </row>
    <row r="29" ht="50.1" customHeight="1" spans="1:15">
      <c r="A29" s="6" t="s">
        <v>54</v>
      </c>
      <c r="B29" s="6"/>
      <c r="C29" s="48"/>
      <c r="D29" s="48"/>
      <c r="E29" s="48"/>
      <c r="F29" s="48"/>
      <c r="G29" s="48"/>
      <c r="H29" s="48"/>
      <c r="I29" s="6" t="s">
        <v>55</v>
      </c>
      <c r="J29" s="6"/>
      <c r="K29" s="48"/>
      <c r="L29" s="48"/>
      <c r="M29" s="48"/>
      <c r="N29" s="48"/>
      <c r="O29" s="48"/>
    </row>
    <row r="30" ht="50.1" customHeight="1" spans="1:15">
      <c r="A30" s="6" t="s">
        <v>56</v>
      </c>
      <c r="B30" s="6"/>
      <c r="C30" s="49"/>
      <c r="D30" s="49"/>
      <c r="E30" s="49"/>
      <c r="F30" s="49"/>
      <c r="G30" s="49"/>
      <c r="H30" s="49"/>
      <c r="I30" s="6" t="s">
        <v>57</v>
      </c>
      <c r="J30" s="6"/>
      <c r="K30" s="49"/>
      <c r="L30" s="49"/>
      <c r="M30" s="49"/>
      <c r="N30" s="49"/>
      <c r="O30" s="49"/>
    </row>
    <row r="31" ht="50.1" customHeight="1" spans="1:15">
      <c r="A31" s="6" t="s">
        <v>58</v>
      </c>
      <c r="B31" s="6"/>
      <c r="C31" s="49"/>
      <c r="D31" s="49"/>
      <c r="E31" s="49"/>
      <c r="F31" s="49"/>
      <c r="G31" s="49"/>
      <c r="H31" s="49"/>
      <c r="I31" s="6" t="s">
        <v>59</v>
      </c>
      <c r="J31" s="6"/>
      <c r="K31" s="49"/>
      <c r="L31" s="49"/>
      <c r="M31" s="49"/>
      <c r="N31" s="49"/>
      <c r="O31" s="49"/>
    </row>
    <row r="34" ht="13.5" spans="17:17">
      <c r="Q34"/>
    </row>
    <row r="37" ht="13.5" spans="2:2">
      <c r="B37"/>
    </row>
  </sheetData>
  <mergeCells count="51">
    <mergeCell ref="A1:O1"/>
    <mergeCell ref="A2:B2"/>
    <mergeCell ref="C2:K2"/>
    <mergeCell ref="A3:B3"/>
    <mergeCell ref="C3:D3"/>
    <mergeCell ref="F3:G3"/>
    <mergeCell ref="I3:L3"/>
    <mergeCell ref="A4:B4"/>
    <mergeCell ref="C4:D4"/>
    <mergeCell ref="F4:G4"/>
    <mergeCell ref="I4:L4"/>
    <mergeCell ref="B5:D5"/>
    <mergeCell ref="E5:F5"/>
    <mergeCell ref="G5:H5"/>
    <mergeCell ref="J5:K5"/>
    <mergeCell ref="L5:M5"/>
    <mergeCell ref="N5:O5"/>
    <mergeCell ref="A25:B25"/>
    <mergeCell ref="C26:D26"/>
    <mergeCell ref="E26:H26"/>
    <mergeCell ref="L26:O26"/>
    <mergeCell ref="C27:D27"/>
    <mergeCell ref="E27:H27"/>
    <mergeCell ref="L27:O27"/>
    <mergeCell ref="A28:B28"/>
    <mergeCell ref="C28:H28"/>
    <mergeCell ref="I28:J28"/>
    <mergeCell ref="K28:O28"/>
    <mergeCell ref="A29:B29"/>
    <mergeCell ref="C29:H29"/>
    <mergeCell ref="I29:J29"/>
    <mergeCell ref="K29:O29"/>
    <mergeCell ref="A30:B30"/>
    <mergeCell ref="C30:H30"/>
    <mergeCell ref="I30:J30"/>
    <mergeCell ref="K30:O30"/>
    <mergeCell ref="A31:B31"/>
    <mergeCell ref="C31:H31"/>
    <mergeCell ref="I31:J31"/>
    <mergeCell ref="K31:O31"/>
    <mergeCell ref="A5:A6"/>
    <mergeCell ref="A7:A8"/>
    <mergeCell ref="B7:B8"/>
    <mergeCell ref="C7:C8"/>
    <mergeCell ref="D7:D8"/>
    <mergeCell ref="H3:H4"/>
    <mergeCell ref="K7:K8"/>
    <mergeCell ref="N7:N8"/>
    <mergeCell ref="O7:O8"/>
    <mergeCell ref="A26:B27"/>
    <mergeCell ref="I26:J27"/>
  </mergeCells>
  <printOptions horizontalCentered="1" verticalCentered="1"/>
  <pageMargins left="0" right="0" top="0" bottom="0" header="0" footer="0"/>
  <pageSetup paperSize="9" scale="90" fitToHeight="0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AO37"/>
  <sheetViews>
    <sheetView topLeftCell="A10" workbookViewId="0">
      <selection activeCell="D38" sqref="D38"/>
    </sheetView>
  </sheetViews>
  <sheetFormatPr defaultColWidth="9" defaultRowHeight="11.25"/>
  <cols>
    <col min="1" max="1" width="3.25" style="2" customWidth="1"/>
    <col min="2" max="2" width="4.88333333333333" style="3" customWidth="1"/>
    <col min="3" max="3" width="3.63333333333333" style="2" customWidth="1"/>
    <col min="4" max="4" width="9" style="4" customWidth="1"/>
    <col min="5" max="5" width="6.63333333333333" style="3" customWidth="1"/>
    <col min="6" max="6" width="10.1333333333333" style="4" customWidth="1"/>
    <col min="7" max="7" width="3.63333333333333" style="2" customWidth="1"/>
    <col min="8" max="8" width="11" style="4" customWidth="1"/>
    <col min="9" max="9" width="9.38333333333333" style="2" customWidth="1"/>
    <col min="10" max="10" width="9.63333333333333" style="4" customWidth="1"/>
    <col min="11" max="11" width="8.25" style="2" customWidth="1"/>
    <col min="12" max="12" width="5.88333333333333" style="2" customWidth="1"/>
    <col min="13" max="14" width="5.63333333333333" style="2" customWidth="1"/>
    <col min="15" max="15" width="9.13333333333333" style="4" customWidth="1"/>
    <col min="16" max="16" width="9" style="2"/>
    <col min="17" max="17" width="11.8833333333333" style="2" customWidth="1"/>
    <col min="18" max="18" width="6.75" style="2" customWidth="1"/>
    <col min="19" max="19" width="9.13333333333333" style="2" customWidth="1"/>
    <col min="20" max="20" width="31.1333333333333" style="2" customWidth="1"/>
    <col min="21" max="21" width="9" style="2"/>
    <col min="22" max="22" width="11.25" style="2" customWidth="1"/>
    <col min="23" max="25" width="9" style="2"/>
    <col min="26" max="26" width="14.5" style="2" customWidth="1"/>
    <col min="27" max="27" width="13.1333333333333" style="2" customWidth="1"/>
    <col min="28" max="28" width="14.5" style="2" customWidth="1"/>
    <col min="29" max="16384" width="9" style="2"/>
  </cols>
  <sheetData>
    <row r="1" ht="24.95" customHeight="1" spans="1:17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Q1" s="28" t="s">
        <v>1</v>
      </c>
    </row>
    <row r="2" ht="27.95" customHeight="1" spans="1:41">
      <c r="A2" s="6" t="s">
        <v>2</v>
      </c>
      <c r="B2" s="6"/>
      <c r="C2" s="7" t="s">
        <v>3</v>
      </c>
      <c r="D2" s="7"/>
      <c r="E2" s="7"/>
      <c r="F2" s="7"/>
      <c r="G2" s="7"/>
      <c r="H2" s="7"/>
      <c r="I2" s="7"/>
      <c r="J2" s="7"/>
      <c r="K2" s="7"/>
      <c r="L2" s="50" t="s">
        <v>4</v>
      </c>
      <c r="M2" s="51">
        <v>7478</v>
      </c>
      <c r="N2" s="52" t="s">
        <v>5</v>
      </c>
      <c r="O2" s="52" t="s">
        <v>6</v>
      </c>
      <c r="Q2" s="79" t="s">
        <v>6</v>
      </c>
      <c r="R2" s="80">
        <v>58</v>
      </c>
      <c r="S2" s="81">
        <v>7478</v>
      </c>
      <c r="T2" s="82" t="s">
        <v>3</v>
      </c>
      <c r="U2" s="83" t="s">
        <v>7</v>
      </c>
      <c r="V2" s="84">
        <v>1371409.72</v>
      </c>
      <c r="W2" s="85" t="s">
        <v>8</v>
      </c>
      <c r="X2" s="85" t="s">
        <v>9</v>
      </c>
      <c r="Y2" s="88" t="s">
        <v>10</v>
      </c>
      <c r="Z2" s="89" t="s">
        <v>11</v>
      </c>
      <c r="AA2" s="89" t="s">
        <v>12</v>
      </c>
      <c r="AB2" s="90" t="s">
        <v>13</v>
      </c>
      <c r="AC2" s="89"/>
      <c r="AD2" s="91" t="s">
        <v>14</v>
      </c>
      <c r="AE2" s="92"/>
      <c r="AF2" s="93"/>
      <c r="AG2" s="93"/>
      <c r="AH2" s="93"/>
      <c r="AI2" s="93"/>
      <c r="AJ2" s="93"/>
      <c r="AK2" s="93"/>
      <c r="AL2" s="93"/>
      <c r="AM2" s="93"/>
      <c r="AN2" s="93"/>
      <c r="AO2" s="93"/>
    </row>
    <row r="3" ht="27.95" customHeight="1" spans="1:15">
      <c r="A3" s="6" t="s">
        <v>15</v>
      </c>
      <c r="B3" s="6"/>
      <c r="C3" s="8">
        <v>1371409.72</v>
      </c>
      <c r="D3" s="8"/>
      <c r="E3" s="8" t="s">
        <v>16</v>
      </c>
      <c r="F3" s="9" t="s">
        <v>7</v>
      </c>
      <c r="G3" s="9"/>
      <c r="H3" s="10" t="s">
        <v>17</v>
      </c>
      <c r="I3" s="98" t="s">
        <v>13</v>
      </c>
      <c r="J3" s="99"/>
      <c r="K3" s="99"/>
      <c r="L3" s="99"/>
      <c r="M3" s="100" t="s">
        <v>18</v>
      </c>
      <c r="N3" s="6" t="s">
        <v>19</v>
      </c>
      <c r="O3" s="56" t="s">
        <v>20</v>
      </c>
    </row>
    <row r="4" ht="27.95" customHeight="1" spans="1:15">
      <c r="A4" s="6" t="s">
        <v>21</v>
      </c>
      <c r="B4" s="6"/>
      <c r="C4" s="94"/>
      <c r="D4" s="94"/>
      <c r="E4" s="8" t="s">
        <v>22</v>
      </c>
      <c r="F4" s="9"/>
      <c r="G4" s="9"/>
      <c r="H4" s="12"/>
      <c r="I4" s="57">
        <v>0</v>
      </c>
      <c r="J4" s="58"/>
      <c r="K4" s="58"/>
      <c r="L4" s="58"/>
      <c r="M4" s="100" t="s">
        <v>23</v>
      </c>
      <c r="N4" s="8" t="s">
        <v>24</v>
      </c>
      <c r="O4" s="60" t="s">
        <v>12</v>
      </c>
    </row>
    <row r="5" ht="27.95" customHeight="1" spans="1:15">
      <c r="A5" s="6" t="s">
        <v>25</v>
      </c>
      <c r="B5" s="6" t="s">
        <v>26</v>
      </c>
      <c r="C5" s="6"/>
      <c r="D5" s="6"/>
      <c r="E5" s="6" t="s">
        <v>27</v>
      </c>
      <c r="F5" s="6"/>
      <c r="G5" s="6" t="s">
        <v>28</v>
      </c>
      <c r="H5" s="6"/>
      <c r="I5" s="6" t="s">
        <v>29</v>
      </c>
      <c r="J5" s="6" t="s">
        <v>30</v>
      </c>
      <c r="K5" s="6"/>
      <c r="L5" s="6" t="s">
        <v>31</v>
      </c>
      <c r="M5" s="6"/>
      <c r="N5" s="8" t="s">
        <v>32</v>
      </c>
      <c r="O5" s="8"/>
    </row>
    <row r="6" ht="27.95" customHeight="1" spans="1:15">
      <c r="A6" s="6"/>
      <c r="B6" s="13" t="s">
        <v>33</v>
      </c>
      <c r="C6" s="6" t="s">
        <v>34</v>
      </c>
      <c r="D6" s="8" t="s">
        <v>35</v>
      </c>
      <c r="E6" s="13" t="s">
        <v>33</v>
      </c>
      <c r="F6" s="8" t="s">
        <v>35</v>
      </c>
      <c r="G6" s="6" t="s">
        <v>36</v>
      </c>
      <c r="H6" s="8" t="s">
        <v>35</v>
      </c>
      <c r="I6" s="52" t="s">
        <v>35</v>
      </c>
      <c r="J6" s="8" t="s">
        <v>35</v>
      </c>
      <c r="K6" s="6" t="s">
        <v>37</v>
      </c>
      <c r="L6" s="6" t="s">
        <v>35</v>
      </c>
      <c r="M6" s="6" t="s">
        <v>37</v>
      </c>
      <c r="N6" s="8" t="s">
        <v>38</v>
      </c>
      <c r="O6" s="8" t="s">
        <v>35</v>
      </c>
    </row>
    <row r="7" s="1" customFormat="1" ht="34.5" customHeight="1" spans="1:17">
      <c r="A7" s="14">
        <v>1</v>
      </c>
      <c r="B7" s="15">
        <v>43144</v>
      </c>
      <c r="C7" s="16" t="s">
        <v>39</v>
      </c>
      <c r="D7" s="17">
        <v>500000</v>
      </c>
      <c r="E7" s="18">
        <v>43411</v>
      </c>
      <c r="F7" s="19">
        <v>300000</v>
      </c>
      <c r="G7" s="20">
        <v>0.02</v>
      </c>
      <c r="H7" s="21">
        <f>ROUNDUP(D7*G7,2)</f>
        <v>10000</v>
      </c>
      <c r="I7" s="21">
        <v>9382</v>
      </c>
      <c r="J7" s="61">
        <v>500</v>
      </c>
      <c r="K7" s="62" t="s">
        <v>40</v>
      </c>
      <c r="L7" s="63"/>
      <c r="M7" s="8"/>
      <c r="N7" s="62" t="s">
        <v>41</v>
      </c>
      <c r="O7" s="64">
        <f>ROUNDUP(D7-H7-I7-J7-L7,2)</f>
        <v>480118</v>
      </c>
      <c r="Q7" s="86"/>
    </row>
    <row r="8" s="1" customFormat="1" ht="26" customHeight="1" spans="1:15">
      <c r="A8" s="22"/>
      <c r="B8" s="23"/>
      <c r="C8" s="24"/>
      <c r="D8" s="25"/>
      <c r="E8" s="18">
        <v>43140</v>
      </c>
      <c r="F8" s="19">
        <v>522000</v>
      </c>
      <c r="G8" s="26" t="s">
        <v>42</v>
      </c>
      <c r="H8" s="21"/>
      <c r="I8" s="21"/>
      <c r="J8" s="61"/>
      <c r="K8" s="65"/>
      <c r="L8" s="61"/>
      <c r="M8" s="8"/>
      <c r="N8" s="65"/>
      <c r="O8" s="66"/>
    </row>
    <row r="9" ht="20.1" customHeight="1" spans="1:15">
      <c r="A9" s="27"/>
      <c r="B9" s="28" t="s">
        <v>1</v>
      </c>
      <c r="C9" s="29"/>
      <c r="D9" s="30"/>
      <c r="E9" s="18"/>
      <c r="F9" s="30"/>
      <c r="G9" s="32"/>
      <c r="H9" s="21"/>
      <c r="I9" s="21"/>
      <c r="J9" s="61"/>
      <c r="K9" s="67"/>
      <c r="L9" s="61"/>
      <c r="M9" s="68"/>
      <c r="N9" s="69"/>
      <c r="O9" s="42"/>
    </row>
    <row r="10" s="1" customFormat="1" ht="37" customHeight="1" spans="1:15">
      <c r="A10" s="35">
        <v>2</v>
      </c>
      <c r="B10" s="39">
        <v>43223</v>
      </c>
      <c r="C10" s="95" t="s">
        <v>39</v>
      </c>
      <c r="D10" s="40">
        <v>300000</v>
      </c>
      <c r="E10" s="96"/>
      <c r="F10" s="40"/>
      <c r="G10" s="97" t="s">
        <v>60</v>
      </c>
      <c r="H10" s="42">
        <v>17430</v>
      </c>
      <c r="I10" s="42">
        <v>0</v>
      </c>
      <c r="J10" s="71">
        <v>0</v>
      </c>
      <c r="K10" s="67"/>
      <c r="L10" s="71"/>
      <c r="M10" s="11"/>
      <c r="N10" s="67" t="s">
        <v>41</v>
      </c>
      <c r="O10" s="71">
        <f>D10-H10-I10-J10-L10</f>
        <v>282570</v>
      </c>
    </row>
    <row r="11" ht="20.1" customHeight="1" spans="1:17">
      <c r="A11" s="27"/>
      <c r="B11" s="33"/>
      <c r="C11" s="29"/>
      <c r="D11" s="30"/>
      <c r="E11" s="18"/>
      <c r="F11" s="30"/>
      <c r="G11" s="32"/>
      <c r="H11" s="21"/>
      <c r="I11" s="21"/>
      <c r="J11" s="61"/>
      <c r="K11" s="67"/>
      <c r="L11" s="61"/>
      <c r="M11" s="68"/>
      <c r="N11" s="69"/>
      <c r="O11" s="21"/>
      <c r="Q11"/>
    </row>
    <row r="12" ht="20.1" customHeight="1" spans="1:15">
      <c r="A12" s="27"/>
      <c r="B12" s="33"/>
      <c r="C12" s="29"/>
      <c r="D12" s="30"/>
      <c r="E12" s="18"/>
      <c r="F12" s="30"/>
      <c r="G12" s="32"/>
      <c r="H12" s="21"/>
      <c r="I12" s="21"/>
      <c r="J12" s="61"/>
      <c r="K12" s="69"/>
      <c r="L12" s="61"/>
      <c r="M12" s="69"/>
      <c r="N12" s="69"/>
      <c r="O12" s="21"/>
    </row>
    <row r="13" ht="20.1" customHeight="1" spans="1:15">
      <c r="A13" s="27"/>
      <c r="B13" s="33"/>
      <c r="C13" s="29"/>
      <c r="D13" s="30"/>
      <c r="E13" s="18"/>
      <c r="F13" s="30"/>
      <c r="G13" s="32"/>
      <c r="H13" s="21"/>
      <c r="I13" s="21"/>
      <c r="J13" s="61"/>
      <c r="K13" s="69"/>
      <c r="L13" s="61"/>
      <c r="M13" s="69"/>
      <c r="N13" s="69"/>
      <c r="O13" s="21"/>
    </row>
    <row r="14" ht="20.1" customHeight="1" spans="1:15">
      <c r="A14" s="27"/>
      <c r="B14" s="33"/>
      <c r="C14" s="29"/>
      <c r="D14" s="30"/>
      <c r="E14" s="18"/>
      <c r="F14" s="30"/>
      <c r="G14" s="32"/>
      <c r="H14" s="21"/>
      <c r="I14" s="21"/>
      <c r="J14" s="61"/>
      <c r="K14" s="69"/>
      <c r="L14" s="61"/>
      <c r="M14" s="69"/>
      <c r="N14" s="69"/>
      <c r="O14" s="21"/>
    </row>
    <row r="15" ht="20.1" customHeight="1" spans="1:15">
      <c r="A15" s="27"/>
      <c r="B15" s="33"/>
      <c r="C15" s="29"/>
      <c r="D15" s="30"/>
      <c r="E15" s="18"/>
      <c r="F15" s="30"/>
      <c r="G15" s="32"/>
      <c r="H15" s="21"/>
      <c r="I15" s="21"/>
      <c r="J15" s="61"/>
      <c r="K15" s="69"/>
      <c r="L15" s="61"/>
      <c r="M15" s="69"/>
      <c r="N15" s="69"/>
      <c r="O15" s="21"/>
    </row>
    <row r="16" ht="20.1" customHeight="1" spans="1:15">
      <c r="A16" s="27"/>
      <c r="B16" s="33"/>
      <c r="C16" s="29"/>
      <c r="D16" s="30"/>
      <c r="E16" s="18"/>
      <c r="F16" s="30"/>
      <c r="G16" s="32"/>
      <c r="H16" s="21"/>
      <c r="I16" s="21"/>
      <c r="J16" s="61"/>
      <c r="K16" s="69"/>
      <c r="L16" s="61"/>
      <c r="M16" s="69"/>
      <c r="N16" s="69"/>
      <c r="O16" s="21"/>
    </row>
    <row r="17" ht="20.1" customHeight="1" spans="1:15">
      <c r="A17" s="27"/>
      <c r="B17" s="33"/>
      <c r="C17" s="29"/>
      <c r="D17" s="30"/>
      <c r="E17" s="18"/>
      <c r="F17" s="30"/>
      <c r="G17" s="32"/>
      <c r="H17" s="21"/>
      <c r="I17" s="21"/>
      <c r="J17" s="61"/>
      <c r="K17" s="69"/>
      <c r="L17" s="61"/>
      <c r="M17" s="69"/>
      <c r="N17" s="69"/>
      <c r="O17" s="21"/>
    </row>
    <row r="18" ht="20.1" customHeight="1" spans="1:15">
      <c r="A18" s="27"/>
      <c r="B18" s="33"/>
      <c r="C18" s="29"/>
      <c r="D18" s="30"/>
      <c r="E18" s="18"/>
      <c r="F18" s="30"/>
      <c r="G18" s="32"/>
      <c r="H18" s="21"/>
      <c r="I18" s="21"/>
      <c r="J18" s="61"/>
      <c r="K18" s="69"/>
      <c r="L18" s="61"/>
      <c r="M18" s="69"/>
      <c r="N18" s="69"/>
      <c r="O18" s="21"/>
    </row>
    <row r="19" ht="20.1" customHeight="1" spans="1:15">
      <c r="A19" s="27"/>
      <c r="B19" s="33"/>
      <c r="C19" s="29"/>
      <c r="D19" s="30"/>
      <c r="E19" s="18"/>
      <c r="F19" s="30"/>
      <c r="G19" s="32"/>
      <c r="H19" s="21"/>
      <c r="I19" s="21"/>
      <c r="J19" s="61"/>
      <c r="K19" s="69"/>
      <c r="L19" s="61"/>
      <c r="M19" s="69"/>
      <c r="N19" s="69"/>
      <c r="O19" s="21"/>
    </row>
    <row r="20" ht="20.1" customHeight="1" spans="1:15">
      <c r="A20" s="27"/>
      <c r="B20" s="33"/>
      <c r="C20" s="29"/>
      <c r="D20" s="30"/>
      <c r="E20" s="18"/>
      <c r="F20" s="30"/>
      <c r="G20" s="32"/>
      <c r="H20" s="21"/>
      <c r="I20" s="21"/>
      <c r="J20" s="61"/>
      <c r="K20" s="69"/>
      <c r="L20" s="61"/>
      <c r="M20" s="69"/>
      <c r="N20" s="69"/>
      <c r="O20" s="21"/>
    </row>
    <row r="21" ht="20.1" customHeight="1" spans="1:15">
      <c r="A21" s="27"/>
      <c r="B21" s="33"/>
      <c r="C21" s="29"/>
      <c r="D21" s="30"/>
      <c r="E21" s="18"/>
      <c r="F21" s="30"/>
      <c r="G21" s="32"/>
      <c r="H21" s="21"/>
      <c r="I21" s="21"/>
      <c r="J21" s="61"/>
      <c r="K21" s="69"/>
      <c r="L21" s="61"/>
      <c r="M21" s="69"/>
      <c r="N21" s="69"/>
      <c r="O21" s="21"/>
    </row>
    <row r="22" ht="20.1" customHeight="1" spans="1:15">
      <c r="A22" s="27"/>
      <c r="B22" s="33"/>
      <c r="C22" s="29"/>
      <c r="D22" s="30"/>
      <c r="E22" s="18"/>
      <c r="F22" s="30"/>
      <c r="G22" s="32"/>
      <c r="H22" s="21"/>
      <c r="I22" s="21"/>
      <c r="J22" s="61"/>
      <c r="K22" s="69"/>
      <c r="L22" s="61"/>
      <c r="M22" s="69"/>
      <c r="N22" s="69"/>
      <c r="O22" s="21"/>
    </row>
    <row r="23" ht="20.1" customHeight="1" spans="1:15">
      <c r="A23" s="27"/>
      <c r="B23" s="33"/>
      <c r="C23" s="29"/>
      <c r="D23" s="30"/>
      <c r="E23" s="18"/>
      <c r="F23" s="30"/>
      <c r="G23" s="32"/>
      <c r="H23" s="21"/>
      <c r="I23" s="21"/>
      <c r="J23" s="61"/>
      <c r="K23" s="69"/>
      <c r="L23" s="61"/>
      <c r="M23" s="69"/>
      <c r="N23" s="69"/>
      <c r="O23" s="21"/>
    </row>
    <row r="24" ht="20.1" customHeight="1" spans="1:15">
      <c r="A24" s="27"/>
      <c r="B24" s="33"/>
      <c r="C24" s="29"/>
      <c r="D24" s="30"/>
      <c r="E24" s="18"/>
      <c r="F24" s="30"/>
      <c r="G24" s="32"/>
      <c r="H24" s="21"/>
      <c r="I24" s="21"/>
      <c r="J24" s="61"/>
      <c r="K24" s="69"/>
      <c r="L24" s="61"/>
      <c r="M24" s="69"/>
      <c r="N24" s="69"/>
      <c r="O24" s="21"/>
    </row>
    <row r="25" ht="30" customHeight="1" spans="1:15">
      <c r="A25" s="6" t="s">
        <v>43</v>
      </c>
      <c r="B25" s="6"/>
      <c r="C25" s="44" t="s">
        <v>44</v>
      </c>
      <c r="D25" s="45">
        <f t="shared" ref="D25:J25" si="0">SUM(D7:D24)</f>
        <v>800000</v>
      </c>
      <c r="E25" s="44" t="s">
        <v>44</v>
      </c>
      <c r="F25" s="45">
        <f t="shared" si="0"/>
        <v>822000</v>
      </c>
      <c r="G25" s="44" t="s">
        <v>44</v>
      </c>
      <c r="H25" s="45">
        <f t="shared" si="0"/>
        <v>27430</v>
      </c>
      <c r="I25" s="45">
        <f t="shared" si="0"/>
        <v>9382</v>
      </c>
      <c r="J25" s="45">
        <f t="shared" si="0"/>
        <v>500</v>
      </c>
      <c r="K25" s="44" t="s">
        <v>44</v>
      </c>
      <c r="L25" s="45">
        <f>SUM(L7:L24)</f>
        <v>0</v>
      </c>
      <c r="M25" s="44" t="s">
        <v>44</v>
      </c>
      <c r="N25" s="44" t="s">
        <v>44</v>
      </c>
      <c r="O25" s="45">
        <f>SUM(O7:O24)</f>
        <v>762688</v>
      </c>
    </row>
    <row r="26" ht="30" customHeight="1" spans="1:15">
      <c r="A26" s="6" t="s">
        <v>45</v>
      </c>
      <c r="B26" s="6"/>
      <c r="C26" s="6" t="s">
        <v>46</v>
      </c>
      <c r="D26" s="6"/>
      <c r="E26" s="46">
        <f>E27+L26</f>
        <v>282570</v>
      </c>
      <c r="F26" s="46"/>
      <c r="G26" s="46"/>
      <c r="H26" s="46"/>
      <c r="I26" s="6" t="s">
        <v>47</v>
      </c>
      <c r="J26" s="6"/>
      <c r="K26" s="6" t="s">
        <v>48</v>
      </c>
      <c r="L26" s="46">
        <v>0</v>
      </c>
      <c r="M26" s="46"/>
      <c r="N26" s="46"/>
      <c r="O26" s="46"/>
    </row>
    <row r="27" ht="30" customHeight="1" spans="1:15">
      <c r="A27" s="6"/>
      <c r="B27" s="6"/>
      <c r="C27" s="6" t="s">
        <v>49</v>
      </c>
      <c r="D27" s="6"/>
      <c r="E27" s="47">
        <f>O10</f>
        <v>282570</v>
      </c>
      <c r="F27" s="47"/>
      <c r="G27" s="47"/>
      <c r="H27" s="47"/>
      <c r="I27" s="6"/>
      <c r="J27" s="6"/>
      <c r="K27" s="6" t="s">
        <v>50</v>
      </c>
      <c r="L27" s="78" t="str">
        <f>SUBSTITUTE(SUBSTITUTE(TEXT(INT(L26),"[DBNum2][$-804]G/通用格式元"&amp;IF(INT(L26)=L26,"整",""))&amp;TEXT(MID(L26,FIND(".",L26&amp;".0")+1,1),"[DBNum2][$-804]G/通用格式角")&amp;TEXT(MID(L26,FIND(".",L26&amp;".0")+2,1),"[DBNum2][$-804]G/通用格式分"),"零角","零"),"零分","")</f>
        <v>零元整</v>
      </c>
      <c r="M27" s="78"/>
      <c r="N27" s="78"/>
      <c r="O27" s="78"/>
    </row>
    <row r="28" ht="50.1" customHeight="1" spans="1:15">
      <c r="A28" s="6" t="s">
        <v>51</v>
      </c>
      <c r="B28" s="6"/>
      <c r="C28" s="48"/>
      <c r="D28" s="48"/>
      <c r="E28" s="48"/>
      <c r="F28" s="48"/>
      <c r="G28" s="48"/>
      <c r="H28" s="48"/>
      <c r="I28" s="6" t="s">
        <v>52</v>
      </c>
      <c r="J28" s="6"/>
      <c r="K28" s="6" t="s">
        <v>53</v>
      </c>
      <c r="L28" s="6"/>
      <c r="M28" s="6"/>
      <c r="N28" s="6"/>
      <c r="O28" s="6"/>
    </row>
    <row r="29" ht="50.1" customHeight="1" spans="1:15">
      <c r="A29" s="6" t="s">
        <v>54</v>
      </c>
      <c r="B29" s="6"/>
      <c r="C29" s="48"/>
      <c r="D29" s="48"/>
      <c r="E29" s="48"/>
      <c r="F29" s="48"/>
      <c r="G29" s="48"/>
      <c r="H29" s="48"/>
      <c r="I29" s="6" t="s">
        <v>55</v>
      </c>
      <c r="J29" s="6"/>
      <c r="K29" s="48"/>
      <c r="L29" s="48"/>
      <c r="M29" s="48"/>
      <c r="N29" s="48"/>
      <c r="O29" s="48"/>
    </row>
    <row r="30" ht="50.1" customHeight="1" spans="1:15">
      <c r="A30" s="6" t="s">
        <v>56</v>
      </c>
      <c r="B30" s="6"/>
      <c r="C30" s="49"/>
      <c r="D30" s="49"/>
      <c r="E30" s="49"/>
      <c r="F30" s="49"/>
      <c r="G30" s="49"/>
      <c r="H30" s="49"/>
      <c r="I30" s="6" t="s">
        <v>57</v>
      </c>
      <c r="J30" s="6"/>
      <c r="K30" s="49"/>
      <c r="L30" s="49"/>
      <c r="M30" s="49"/>
      <c r="N30" s="49"/>
      <c r="O30" s="49"/>
    </row>
    <row r="31" ht="50.1" customHeight="1" spans="1:15">
      <c r="A31" s="6" t="s">
        <v>58</v>
      </c>
      <c r="B31" s="6"/>
      <c r="C31" s="49"/>
      <c r="D31" s="49"/>
      <c r="E31" s="49"/>
      <c r="F31" s="49"/>
      <c r="G31" s="49"/>
      <c r="H31" s="49"/>
      <c r="I31" s="6" t="s">
        <v>59</v>
      </c>
      <c r="J31" s="6"/>
      <c r="K31" s="49"/>
      <c r="L31" s="49"/>
      <c r="M31" s="49"/>
      <c r="N31" s="49"/>
      <c r="O31" s="49"/>
    </row>
    <row r="34" ht="13.5" spans="17:17">
      <c r="Q34"/>
    </row>
    <row r="37" ht="13.5" spans="2:2">
      <c r="B37"/>
    </row>
  </sheetData>
  <mergeCells count="51">
    <mergeCell ref="A1:O1"/>
    <mergeCell ref="A2:B2"/>
    <mergeCell ref="C2:K2"/>
    <mergeCell ref="A3:B3"/>
    <mergeCell ref="C3:D3"/>
    <mergeCell ref="F3:G3"/>
    <mergeCell ref="I3:L3"/>
    <mergeCell ref="A4:B4"/>
    <mergeCell ref="C4:D4"/>
    <mergeCell ref="F4:G4"/>
    <mergeCell ref="I4:L4"/>
    <mergeCell ref="B5:D5"/>
    <mergeCell ref="E5:F5"/>
    <mergeCell ref="G5:H5"/>
    <mergeCell ref="J5:K5"/>
    <mergeCell ref="L5:M5"/>
    <mergeCell ref="N5:O5"/>
    <mergeCell ref="A25:B25"/>
    <mergeCell ref="C26:D26"/>
    <mergeCell ref="E26:H26"/>
    <mergeCell ref="L26:O26"/>
    <mergeCell ref="C27:D27"/>
    <mergeCell ref="E27:H27"/>
    <mergeCell ref="L27:O27"/>
    <mergeCell ref="A28:B28"/>
    <mergeCell ref="C28:H28"/>
    <mergeCell ref="I28:J28"/>
    <mergeCell ref="K28:O28"/>
    <mergeCell ref="A29:B29"/>
    <mergeCell ref="C29:H29"/>
    <mergeCell ref="I29:J29"/>
    <mergeCell ref="K29:O29"/>
    <mergeCell ref="A30:B30"/>
    <mergeCell ref="C30:H30"/>
    <mergeCell ref="I30:J30"/>
    <mergeCell ref="K30:O30"/>
    <mergeCell ref="A31:B31"/>
    <mergeCell ref="C31:H31"/>
    <mergeCell ref="I31:J31"/>
    <mergeCell ref="K31:O31"/>
    <mergeCell ref="A5:A6"/>
    <mergeCell ref="A7:A8"/>
    <mergeCell ref="B7:B8"/>
    <mergeCell ref="C7:C8"/>
    <mergeCell ref="D7:D8"/>
    <mergeCell ref="H3:H4"/>
    <mergeCell ref="K7:K8"/>
    <mergeCell ref="N7:N8"/>
    <mergeCell ref="O7:O8"/>
    <mergeCell ref="A26:B27"/>
    <mergeCell ref="I26:J27"/>
  </mergeCells>
  <printOptions horizontalCentered="1" verticalCentered="1"/>
  <pageMargins left="0" right="0" top="0" bottom="0" header="0" footer="0"/>
  <pageSetup paperSize="9" scale="90" fitToHeight="0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AO30"/>
  <sheetViews>
    <sheetView tabSelected="1" workbookViewId="0">
      <selection activeCell="R19" sqref="R19"/>
    </sheetView>
  </sheetViews>
  <sheetFormatPr defaultColWidth="9" defaultRowHeight="11.25"/>
  <cols>
    <col min="1" max="1" width="3.25" style="2" customWidth="1"/>
    <col min="2" max="2" width="4.88333333333333" style="3" customWidth="1"/>
    <col min="3" max="3" width="3.63333333333333" style="2" customWidth="1"/>
    <col min="4" max="4" width="10.3333333333333" style="4" customWidth="1"/>
    <col min="5" max="5" width="6.63333333333333" style="3" customWidth="1"/>
    <col min="6" max="6" width="10.1333333333333" style="4" customWidth="1"/>
    <col min="7" max="7" width="4.225" style="2" customWidth="1"/>
    <col min="8" max="8" width="11" style="4" customWidth="1"/>
    <col min="9" max="9" width="9.38333333333333" style="2" customWidth="1"/>
    <col min="10" max="10" width="9.63333333333333" style="4" customWidth="1"/>
    <col min="11" max="11" width="8.25" style="2" customWidth="1"/>
    <col min="12" max="12" width="8.88333333333333" style="2" customWidth="1"/>
    <col min="13" max="13" width="6.88333333333333" style="2" customWidth="1"/>
    <col min="14" max="14" width="5.63333333333333" style="2" customWidth="1"/>
    <col min="15" max="15" width="9.13333333333333" style="4" customWidth="1"/>
    <col min="16" max="16" width="9" style="2"/>
    <col min="17" max="17" width="11.8833333333333" style="2" customWidth="1"/>
    <col min="18" max="18" width="8.38333333333333" style="2" customWidth="1"/>
    <col min="19" max="19" width="9.13333333333333" style="2" customWidth="1"/>
    <col min="20" max="20" width="31.1333333333333" style="2" customWidth="1"/>
    <col min="21" max="21" width="9" style="2"/>
    <col min="22" max="22" width="11.25" style="2" customWidth="1"/>
    <col min="23" max="25" width="9" style="2"/>
    <col min="26" max="26" width="14.5" style="2" customWidth="1"/>
    <col min="27" max="27" width="13.1333333333333" style="2" customWidth="1"/>
    <col min="28" max="28" width="14.5" style="2" customWidth="1"/>
    <col min="29" max="16384" width="9" style="2"/>
  </cols>
  <sheetData>
    <row r="1" ht="24.95" customHeight="1" spans="1:17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Q1" s="28" t="s">
        <v>1</v>
      </c>
    </row>
    <row r="2" ht="27.95" customHeight="1" spans="1:41">
      <c r="A2" s="6" t="s">
        <v>2</v>
      </c>
      <c r="B2" s="6"/>
      <c r="C2" s="7" t="s">
        <v>3</v>
      </c>
      <c r="D2" s="7"/>
      <c r="E2" s="7"/>
      <c r="F2" s="7"/>
      <c r="G2" s="7"/>
      <c r="H2" s="7"/>
      <c r="I2" s="7"/>
      <c r="J2" s="7"/>
      <c r="K2" s="7"/>
      <c r="L2" s="50" t="s">
        <v>4</v>
      </c>
      <c r="M2" s="51">
        <v>7478</v>
      </c>
      <c r="N2" s="52" t="s">
        <v>5</v>
      </c>
      <c r="O2" s="52" t="s">
        <v>6</v>
      </c>
      <c r="Q2" s="79" t="s">
        <v>6</v>
      </c>
      <c r="R2" s="80">
        <v>58</v>
      </c>
      <c r="S2" s="81">
        <v>7478</v>
      </c>
      <c r="T2" s="82" t="s">
        <v>3</v>
      </c>
      <c r="U2" s="83" t="s">
        <v>7</v>
      </c>
      <c r="V2" s="84">
        <v>1371409.72</v>
      </c>
      <c r="W2" s="85" t="s">
        <v>8</v>
      </c>
      <c r="X2" s="85" t="s">
        <v>9</v>
      </c>
      <c r="Y2" s="88" t="s">
        <v>10</v>
      </c>
      <c r="Z2" s="89" t="s">
        <v>11</v>
      </c>
      <c r="AA2" s="89" t="s">
        <v>12</v>
      </c>
      <c r="AB2" s="90" t="s">
        <v>13</v>
      </c>
      <c r="AC2" s="89"/>
      <c r="AD2" s="91" t="s">
        <v>14</v>
      </c>
      <c r="AE2" s="92"/>
      <c r="AF2" s="93"/>
      <c r="AG2" s="93"/>
      <c r="AH2" s="93"/>
      <c r="AI2" s="93"/>
      <c r="AJ2" s="93"/>
      <c r="AK2" s="93"/>
      <c r="AL2" s="93"/>
      <c r="AM2" s="93"/>
      <c r="AN2" s="93"/>
      <c r="AO2" s="93"/>
    </row>
    <row r="3" ht="27.95" customHeight="1" spans="1:15">
      <c r="A3" s="6" t="s">
        <v>15</v>
      </c>
      <c r="B3" s="6"/>
      <c r="C3" s="8">
        <v>1371409.72</v>
      </c>
      <c r="D3" s="8"/>
      <c r="E3" s="8" t="s">
        <v>16</v>
      </c>
      <c r="F3" s="9" t="s">
        <v>7</v>
      </c>
      <c r="G3" s="9"/>
      <c r="H3" s="10" t="s">
        <v>17</v>
      </c>
      <c r="I3" s="53" t="s">
        <v>61</v>
      </c>
      <c r="J3" s="54"/>
      <c r="K3" s="54"/>
      <c r="L3" s="54"/>
      <c r="M3" s="55"/>
      <c r="N3" s="6" t="s">
        <v>19</v>
      </c>
      <c r="O3" s="56" t="s">
        <v>20</v>
      </c>
    </row>
    <row r="4" ht="27.95" customHeight="1" spans="1:15">
      <c r="A4" s="6" t="s">
        <v>21</v>
      </c>
      <c r="B4" s="6"/>
      <c r="C4" s="11">
        <v>1194455.88</v>
      </c>
      <c r="D4" s="11"/>
      <c r="E4" s="8" t="s">
        <v>22</v>
      </c>
      <c r="F4" s="9" t="s">
        <v>62</v>
      </c>
      <c r="G4" s="9"/>
      <c r="H4" s="12"/>
      <c r="I4" s="57"/>
      <c r="J4" s="58"/>
      <c r="K4" s="58"/>
      <c r="L4" s="58"/>
      <c r="M4" s="59"/>
      <c r="N4" s="8" t="s">
        <v>24</v>
      </c>
      <c r="O4" s="60" t="s">
        <v>12</v>
      </c>
    </row>
    <row r="5" ht="27.95" customHeight="1" spans="1:15">
      <c r="A5" s="6" t="s">
        <v>25</v>
      </c>
      <c r="B5" s="6" t="s">
        <v>26</v>
      </c>
      <c r="C5" s="6"/>
      <c r="D5" s="6"/>
      <c r="E5" s="6" t="s">
        <v>27</v>
      </c>
      <c r="F5" s="6"/>
      <c r="G5" s="6" t="s">
        <v>28</v>
      </c>
      <c r="H5" s="6"/>
      <c r="I5" s="6" t="s">
        <v>29</v>
      </c>
      <c r="J5" s="6" t="s">
        <v>30</v>
      </c>
      <c r="K5" s="6"/>
      <c r="L5" s="6" t="s">
        <v>31</v>
      </c>
      <c r="M5" s="6"/>
      <c r="N5" s="8" t="s">
        <v>32</v>
      </c>
      <c r="O5" s="8"/>
    </row>
    <row r="6" ht="27.95" customHeight="1" spans="1:15">
      <c r="A6" s="6"/>
      <c r="B6" s="13" t="s">
        <v>33</v>
      </c>
      <c r="C6" s="6" t="s">
        <v>34</v>
      </c>
      <c r="D6" s="8" t="s">
        <v>35</v>
      </c>
      <c r="E6" s="13" t="s">
        <v>33</v>
      </c>
      <c r="F6" s="8" t="s">
        <v>35</v>
      </c>
      <c r="G6" s="6" t="s">
        <v>36</v>
      </c>
      <c r="H6" s="8" t="s">
        <v>35</v>
      </c>
      <c r="I6" s="52" t="s">
        <v>35</v>
      </c>
      <c r="J6" s="8" t="s">
        <v>35</v>
      </c>
      <c r="K6" s="6" t="s">
        <v>37</v>
      </c>
      <c r="L6" s="6" t="s">
        <v>35</v>
      </c>
      <c r="M6" s="6" t="s">
        <v>37</v>
      </c>
      <c r="N6" s="8" t="s">
        <v>38</v>
      </c>
      <c r="O6" s="8" t="s">
        <v>35</v>
      </c>
    </row>
    <row r="7" s="1" customFormat="1" ht="34.5" customHeight="1" spans="1:17">
      <c r="A7" s="14">
        <v>1</v>
      </c>
      <c r="B7" s="15">
        <v>43144</v>
      </c>
      <c r="C7" s="16" t="s">
        <v>39</v>
      </c>
      <c r="D7" s="17">
        <v>500000</v>
      </c>
      <c r="E7" s="18">
        <v>43411</v>
      </c>
      <c r="F7" s="19">
        <v>300000</v>
      </c>
      <c r="G7" s="20">
        <v>0.02</v>
      </c>
      <c r="H7" s="21">
        <f>ROUNDUP(D7*G7,2)</f>
        <v>10000</v>
      </c>
      <c r="I7" s="21">
        <v>9382</v>
      </c>
      <c r="J7" s="61">
        <v>500</v>
      </c>
      <c r="K7" s="62" t="s">
        <v>40</v>
      </c>
      <c r="L7" s="63"/>
      <c r="M7" s="8"/>
      <c r="N7" s="62" t="s">
        <v>41</v>
      </c>
      <c r="O7" s="64">
        <f>ROUNDUP(D7-H7-I7-J7-L7,2)</f>
        <v>480118</v>
      </c>
      <c r="Q7" s="86"/>
    </row>
    <row r="8" s="1" customFormat="1" ht="26" customHeight="1" spans="1:15">
      <c r="A8" s="22"/>
      <c r="B8" s="23"/>
      <c r="C8" s="24"/>
      <c r="D8" s="25"/>
      <c r="E8" s="18">
        <v>43140</v>
      </c>
      <c r="F8" s="19">
        <v>522000</v>
      </c>
      <c r="G8" s="26" t="s">
        <v>42</v>
      </c>
      <c r="H8" s="21"/>
      <c r="I8" s="21"/>
      <c r="J8" s="61"/>
      <c r="K8" s="65"/>
      <c r="L8" s="61"/>
      <c r="M8" s="8"/>
      <c r="N8" s="65"/>
      <c r="O8" s="66"/>
    </row>
    <row r="9" ht="20.1" customHeight="1" spans="1:15">
      <c r="A9" s="27"/>
      <c r="B9" s="28"/>
      <c r="C9" s="29"/>
      <c r="D9" s="30"/>
      <c r="E9" s="18"/>
      <c r="F9" s="31"/>
      <c r="G9" s="32"/>
      <c r="H9" s="21"/>
      <c r="I9" s="21"/>
      <c r="J9" s="61"/>
      <c r="K9" s="67"/>
      <c r="L9" s="61"/>
      <c r="M9" s="68"/>
      <c r="N9" s="69"/>
      <c r="O9" s="42"/>
    </row>
    <row r="10" s="1" customFormat="1" ht="37" customHeight="1" spans="1:16">
      <c r="A10" s="27">
        <v>2</v>
      </c>
      <c r="B10" s="33">
        <v>43223</v>
      </c>
      <c r="C10" s="29" t="s">
        <v>39</v>
      </c>
      <c r="D10" s="30">
        <v>300000</v>
      </c>
      <c r="E10" s="18"/>
      <c r="F10" s="30"/>
      <c r="G10" s="34" t="s">
        <v>60</v>
      </c>
      <c r="H10" s="21">
        <v>17430</v>
      </c>
      <c r="I10" s="21">
        <v>0</v>
      </c>
      <c r="J10" s="61">
        <v>0</v>
      </c>
      <c r="K10" s="69"/>
      <c r="L10" s="61"/>
      <c r="M10" s="8"/>
      <c r="N10" s="69" t="s">
        <v>41</v>
      </c>
      <c r="O10" s="61">
        <f>D10-H10-I10-J10-L10</f>
        <v>282570</v>
      </c>
      <c r="P10" s="2"/>
    </row>
    <row r="11" ht="20.1" customHeight="1" spans="1:17">
      <c r="A11" s="27"/>
      <c r="B11" s="33"/>
      <c r="C11" s="29"/>
      <c r="D11" s="30"/>
      <c r="E11" s="18"/>
      <c r="F11" s="30"/>
      <c r="G11" s="32"/>
      <c r="H11" s="21"/>
      <c r="I11" s="21"/>
      <c r="J11" s="61"/>
      <c r="K11" s="67"/>
      <c r="L11" s="61"/>
      <c r="M11" s="68"/>
      <c r="N11" s="69"/>
      <c r="O11" s="21"/>
      <c r="Q11"/>
    </row>
    <row r="12" ht="20.1" customHeight="1" spans="1:19">
      <c r="A12" s="27"/>
      <c r="B12" s="28" t="s">
        <v>1</v>
      </c>
      <c r="C12" s="29"/>
      <c r="D12" s="30"/>
      <c r="E12" s="18"/>
      <c r="F12" s="30"/>
      <c r="G12" s="32"/>
      <c r="H12" s="21"/>
      <c r="I12" s="21"/>
      <c r="J12" s="61"/>
      <c r="K12" s="67"/>
      <c r="L12" s="61"/>
      <c r="M12" s="68"/>
      <c r="N12" s="69"/>
      <c r="O12" s="42"/>
      <c r="P12" s="70" t="s">
        <v>63</v>
      </c>
      <c r="Q12" s="2" t="s">
        <v>64</v>
      </c>
      <c r="R12" s="2" t="s">
        <v>65</v>
      </c>
      <c r="S12" s="87" t="s">
        <v>66</v>
      </c>
    </row>
    <row r="13" ht="49" customHeight="1" spans="1:19">
      <c r="A13" s="35">
        <v>3</v>
      </c>
      <c r="B13" s="36">
        <v>43913</v>
      </c>
      <c r="C13" s="37" t="s">
        <v>39</v>
      </c>
      <c r="D13" s="38">
        <v>394455</v>
      </c>
      <c r="E13" s="39">
        <v>43494</v>
      </c>
      <c r="F13" s="40">
        <v>200000</v>
      </c>
      <c r="G13" s="41" t="s">
        <v>67</v>
      </c>
      <c r="H13" s="42">
        <v>0</v>
      </c>
      <c r="I13" s="42">
        <v>4768</v>
      </c>
      <c r="J13" s="71">
        <v>1300</v>
      </c>
      <c r="K13" s="72" t="s">
        <v>68</v>
      </c>
      <c r="L13" s="73">
        <f>ROUNDUP(D13*1%,0)</f>
        <v>3945</v>
      </c>
      <c r="M13" s="74" t="s">
        <v>69</v>
      </c>
      <c r="N13" s="69"/>
      <c r="O13" s="42">
        <f>D13-H13-I13-J13-L13</f>
        <v>384442</v>
      </c>
      <c r="P13" s="40">
        <v>172420</v>
      </c>
      <c r="Q13" s="40">
        <v>120000</v>
      </c>
      <c r="R13" s="40">
        <v>60000</v>
      </c>
      <c r="S13" s="40">
        <v>32022</v>
      </c>
    </row>
    <row r="14" ht="34" customHeight="1" spans="1:19">
      <c r="A14" s="27"/>
      <c r="B14" s="33"/>
      <c r="C14" s="29"/>
      <c r="D14" s="30"/>
      <c r="E14" s="39">
        <v>43849</v>
      </c>
      <c r="F14" s="40">
        <v>172455</v>
      </c>
      <c r="G14" s="41"/>
      <c r="H14" s="42"/>
      <c r="I14" s="42"/>
      <c r="J14" s="71"/>
      <c r="K14" s="75"/>
      <c r="L14" s="73"/>
      <c r="M14" s="76" t="s">
        <v>70</v>
      </c>
      <c r="N14" s="69"/>
      <c r="O14" s="42"/>
      <c r="P14" s="77">
        <f>P13+Q13+R13+S13</f>
        <v>384442</v>
      </c>
      <c r="Q14" s="77"/>
      <c r="R14" s="77"/>
      <c r="S14" s="77"/>
    </row>
    <row r="15" ht="20.1" customHeight="1" spans="1:15">
      <c r="A15" s="27"/>
      <c r="B15" s="33"/>
      <c r="C15" s="29"/>
      <c r="D15" s="30"/>
      <c r="E15" s="18"/>
      <c r="F15" s="43"/>
      <c r="G15" s="32"/>
      <c r="H15" s="21"/>
      <c r="I15" s="21"/>
      <c r="J15" s="61"/>
      <c r="K15" s="69"/>
      <c r="L15" s="61"/>
      <c r="M15" s="69"/>
      <c r="N15" s="69"/>
      <c r="O15" s="21"/>
    </row>
    <row r="16" ht="20.1" customHeight="1" spans="1:15">
      <c r="A16" s="27"/>
      <c r="B16" s="33"/>
      <c r="C16" s="29"/>
      <c r="D16" s="30"/>
      <c r="E16" s="18"/>
      <c r="F16" s="30"/>
      <c r="G16" s="32"/>
      <c r="H16" s="21"/>
      <c r="I16" s="21"/>
      <c r="J16" s="61"/>
      <c r="K16" s="69"/>
      <c r="L16" s="61"/>
      <c r="M16" s="69"/>
      <c r="N16" s="69"/>
      <c r="O16" s="21"/>
    </row>
    <row r="17" ht="20.1" customHeight="1" spans="1:15">
      <c r="A17" s="27"/>
      <c r="B17" s="33"/>
      <c r="C17" s="29"/>
      <c r="D17" s="30"/>
      <c r="E17" s="18"/>
      <c r="F17" s="30"/>
      <c r="G17" s="32"/>
      <c r="H17" s="21"/>
      <c r="I17" s="21"/>
      <c r="J17" s="61"/>
      <c r="K17" s="69"/>
      <c r="L17" s="61"/>
      <c r="M17" s="69"/>
      <c r="N17" s="69"/>
      <c r="O17" s="21"/>
    </row>
    <row r="18" ht="30" customHeight="1" spans="1:19">
      <c r="A18" s="6" t="s">
        <v>43</v>
      </c>
      <c r="B18" s="6"/>
      <c r="C18" s="44" t="s">
        <v>44</v>
      </c>
      <c r="D18" s="45">
        <f>SUM(D7:D17)</f>
        <v>1194455</v>
      </c>
      <c r="E18" s="44" t="s">
        <v>44</v>
      </c>
      <c r="F18" s="45">
        <f>SUM(F7:F17)</f>
        <v>1194455</v>
      </c>
      <c r="G18" s="44" t="s">
        <v>44</v>
      </c>
      <c r="H18" s="45">
        <f>SUM(H7:H17)</f>
        <v>27430</v>
      </c>
      <c r="I18" s="45">
        <f>SUM(I7:I17)</f>
        <v>14150</v>
      </c>
      <c r="J18" s="45">
        <f>SUM(J7:J17)</f>
        <v>1800</v>
      </c>
      <c r="K18" s="44" t="s">
        <v>44</v>
      </c>
      <c r="L18" s="45">
        <f>SUM(L7:L17)</f>
        <v>3945</v>
      </c>
      <c r="M18" s="44" t="s">
        <v>44</v>
      </c>
      <c r="N18" s="44" t="s">
        <v>44</v>
      </c>
      <c r="O18" s="45">
        <f>SUM(O7:O17)</f>
        <v>1147130</v>
      </c>
      <c r="S18" s="4"/>
    </row>
    <row r="19" ht="30" customHeight="1" spans="1:15">
      <c r="A19" s="6" t="s">
        <v>45</v>
      </c>
      <c r="B19" s="6"/>
      <c r="C19" s="6" t="s">
        <v>46</v>
      </c>
      <c r="D19" s="6"/>
      <c r="E19" s="46">
        <f>O13</f>
        <v>384442</v>
      </c>
      <c r="F19" s="46"/>
      <c r="G19" s="46"/>
      <c r="H19" s="46"/>
      <c r="I19" s="6" t="s">
        <v>47</v>
      </c>
      <c r="J19" s="6"/>
      <c r="K19" s="6" t="s">
        <v>48</v>
      </c>
      <c r="L19" s="46">
        <v>0</v>
      </c>
      <c r="M19" s="46"/>
      <c r="N19" s="46"/>
      <c r="O19" s="46"/>
    </row>
    <row r="20" ht="30" customHeight="1" spans="1:15">
      <c r="A20" s="6"/>
      <c r="B20" s="6"/>
      <c r="C20" s="6" t="s">
        <v>49</v>
      </c>
      <c r="D20" s="6"/>
      <c r="E20" s="47">
        <v>0</v>
      </c>
      <c r="F20" s="47"/>
      <c r="G20" s="47"/>
      <c r="H20" s="47"/>
      <c r="I20" s="6"/>
      <c r="J20" s="6"/>
      <c r="K20" s="6" t="s">
        <v>50</v>
      </c>
      <c r="L20" s="78" t="str">
        <f>SUBSTITUTE(SUBSTITUTE(TEXT(INT(L19),"[DBNum2][$-804]G/通用格式元"&amp;IF(INT(L19)=L19,"整",""))&amp;TEXT(MID(L19,FIND(".",L19&amp;".0")+1,1),"[DBNum2][$-804]G/通用格式角")&amp;TEXT(MID(L19,FIND(".",L19&amp;".0")+2,1),"[DBNum2][$-804]G/通用格式分"),"零角","零"),"零分","")</f>
        <v>零元整</v>
      </c>
      <c r="M20" s="78"/>
      <c r="N20" s="78"/>
      <c r="O20" s="78"/>
    </row>
    <row r="21" ht="50.1" hidden="1" customHeight="1" spans="1:15">
      <c r="A21" s="6" t="s">
        <v>51</v>
      </c>
      <c r="B21" s="6"/>
      <c r="C21" s="48"/>
      <c r="D21" s="48"/>
      <c r="E21" s="48"/>
      <c r="F21" s="48"/>
      <c r="G21" s="48"/>
      <c r="H21" s="48"/>
      <c r="I21" s="6" t="s">
        <v>52</v>
      </c>
      <c r="J21" s="6"/>
      <c r="K21" s="6" t="s">
        <v>53</v>
      </c>
      <c r="L21" s="6"/>
      <c r="M21" s="6"/>
      <c r="N21" s="6"/>
      <c r="O21" s="6"/>
    </row>
    <row r="22" ht="50.1" hidden="1" customHeight="1" spans="1:15">
      <c r="A22" s="6" t="s">
        <v>54</v>
      </c>
      <c r="B22" s="6"/>
      <c r="C22" s="48"/>
      <c r="D22" s="48"/>
      <c r="E22" s="48"/>
      <c r="F22" s="48"/>
      <c r="G22" s="48"/>
      <c r="H22" s="48"/>
      <c r="I22" s="6" t="s">
        <v>55</v>
      </c>
      <c r="J22" s="6"/>
      <c r="K22" s="48"/>
      <c r="L22" s="48"/>
      <c r="M22" s="48"/>
      <c r="N22" s="48"/>
      <c r="O22" s="48"/>
    </row>
    <row r="23" ht="50.1" hidden="1" customHeight="1" spans="1:15">
      <c r="A23" s="6" t="s">
        <v>56</v>
      </c>
      <c r="B23" s="6"/>
      <c r="C23" s="49"/>
      <c r="D23" s="49"/>
      <c r="E23" s="49"/>
      <c r="F23" s="49"/>
      <c r="G23" s="49"/>
      <c r="H23" s="49"/>
      <c r="I23" s="6" t="s">
        <v>57</v>
      </c>
      <c r="J23" s="6"/>
      <c r="K23" s="49"/>
      <c r="L23" s="49"/>
      <c r="M23" s="49"/>
      <c r="N23" s="49"/>
      <c r="O23" s="49"/>
    </row>
    <row r="24" ht="50.1" hidden="1" customHeight="1" spans="1:15">
      <c r="A24" s="6" t="s">
        <v>58</v>
      </c>
      <c r="B24" s="6"/>
      <c r="C24" s="49"/>
      <c r="D24" s="49"/>
      <c r="E24" s="49"/>
      <c r="F24" s="49"/>
      <c r="G24" s="49"/>
      <c r="H24" s="49"/>
      <c r="I24" s="6" t="s">
        <v>59</v>
      </c>
      <c r="J24" s="6"/>
      <c r="K24" s="49"/>
      <c r="L24" s="49"/>
      <c r="M24" s="49"/>
      <c r="N24" s="49"/>
      <c r="O24" s="49"/>
    </row>
    <row r="27" ht="13.5" spans="17:17">
      <c r="Q27"/>
    </row>
    <row r="30" ht="13.5" spans="2:2">
      <c r="B30"/>
    </row>
  </sheetData>
  <mergeCells count="52">
    <mergeCell ref="A1:O1"/>
    <mergeCell ref="A2:B2"/>
    <mergeCell ref="C2:K2"/>
    <mergeCell ref="A3:B3"/>
    <mergeCell ref="C3:D3"/>
    <mergeCell ref="F3:G3"/>
    <mergeCell ref="A4:B4"/>
    <mergeCell ref="C4:D4"/>
    <mergeCell ref="F4:G4"/>
    <mergeCell ref="B5:D5"/>
    <mergeCell ref="E5:F5"/>
    <mergeCell ref="G5:H5"/>
    <mergeCell ref="J5:K5"/>
    <mergeCell ref="L5:M5"/>
    <mergeCell ref="N5:O5"/>
    <mergeCell ref="P14:S14"/>
    <mergeCell ref="A18:B18"/>
    <mergeCell ref="C19:D19"/>
    <mergeCell ref="E19:H19"/>
    <mergeCell ref="L19:O19"/>
    <mergeCell ref="C20:D20"/>
    <mergeCell ref="E20:H20"/>
    <mergeCell ref="L20:O20"/>
    <mergeCell ref="A21:B21"/>
    <mergeCell ref="C21:H21"/>
    <mergeCell ref="I21:J21"/>
    <mergeCell ref="K21:O21"/>
    <mergeCell ref="A22:B22"/>
    <mergeCell ref="C22:H22"/>
    <mergeCell ref="I22:J22"/>
    <mergeCell ref="K22:O22"/>
    <mergeCell ref="A23:B23"/>
    <mergeCell ref="C23:H23"/>
    <mergeCell ref="I23:J23"/>
    <mergeCell ref="K23:O23"/>
    <mergeCell ref="A24:B24"/>
    <mergeCell ref="C24:H24"/>
    <mergeCell ref="I24:J24"/>
    <mergeCell ref="K24:O24"/>
    <mergeCell ref="A5:A6"/>
    <mergeCell ref="A7:A8"/>
    <mergeCell ref="B7:B8"/>
    <mergeCell ref="C7:C8"/>
    <mergeCell ref="D7:D8"/>
    <mergeCell ref="H3:H4"/>
    <mergeCell ref="K7:K8"/>
    <mergeCell ref="K13:K14"/>
    <mergeCell ref="N7:N8"/>
    <mergeCell ref="O7:O8"/>
    <mergeCell ref="I3:M4"/>
    <mergeCell ref="A19:B20"/>
    <mergeCell ref="I19:J20"/>
  </mergeCells>
  <printOptions horizontalCentered="1" verticalCentered="1"/>
  <pageMargins left="0" right="0" top="0" bottom="0" header="0" footer="0"/>
  <pageSetup paperSize="9" scale="90" fitToHeight="0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</vt:lpstr>
      <vt:lpstr>2</vt:lpstr>
      <vt:lpstr>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朱大金</cp:lastModifiedBy>
  <dcterms:created xsi:type="dcterms:W3CDTF">2018-01-13T07:03:00Z</dcterms:created>
  <dcterms:modified xsi:type="dcterms:W3CDTF">2024-01-30T08:31:44Z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ICV">
    <vt:lpwstr>4FA03F3F5F6F4DEDB8918F04E1A5FE15_12</vt:lpwstr>
  </property>
</Properties>
</file>