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1"/>
  </bookViews>
  <sheets>
    <sheet name="1" sheetId="14" r:id="rId1"/>
    <sheet name="2" sheetId="15" r:id="rId2"/>
  </sheets>
  <calcPr calcId="144525" concurrentCalc="0"/>
</workbook>
</file>

<file path=xl/sharedStrings.xml><?xml version="1.0" encoding="utf-8"?>
<sst xmlns="http://schemas.openxmlformats.org/spreadsheetml/2006/main" count="167" uniqueCount="67">
  <si>
    <t xml:space="preserve">工程款支付证书 </t>
  </si>
  <si>
    <t>本次</t>
  </si>
  <si>
    <t>工程名称</t>
  </si>
  <si>
    <t>乐清市建制村客车村村通工程黄黄线（黄坦村）工程</t>
  </si>
  <si>
    <t>ERP编号</t>
  </si>
  <si>
    <t>档案编号</t>
  </si>
  <si>
    <t>CD2017-058</t>
  </si>
  <si>
    <t>2017.6.9</t>
  </si>
  <si>
    <t>熊 伟</t>
  </si>
  <si>
    <t>30日历天</t>
  </si>
  <si>
    <t>乐清市
黄坦村</t>
  </si>
  <si>
    <t>浙江公司周恒泉18857466661</t>
  </si>
  <si>
    <t>周恒泉18857466661</t>
  </si>
  <si>
    <t>施工合同及补充协议原件</t>
  </si>
  <si>
    <t>中标</t>
  </si>
  <si>
    <t>合同金额</t>
  </si>
  <si>
    <t>中标  日期</t>
  </si>
  <si>
    <t>已    供       工程资料</t>
  </si>
  <si>
    <t>庐江</t>
  </si>
  <si>
    <t>责任  单位</t>
  </si>
  <si>
    <t>浙江 周恒泉18857466661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</si>
  <si>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</si>
  <si>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</si>
  <si>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</si>
  <si>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</si>
  <si>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</si>
  <si>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</si>
  <si>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</si>
  <si>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</si>
  <si>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</si>
  <si>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</si>
  <si>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</si>
  <si>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</si>
  <si>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</si>
  <si>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</si>
  <si>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</si>
  <si>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</si>
  <si>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</si>
  <si>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</si>
  <si>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</si>
  <si>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2%全扣</t>
  </si>
  <si>
    <t>2017.12.21办理涉税事项报告表费用500</t>
  </si>
  <si>
    <t>劳务</t>
  </si>
  <si>
    <t>2月材料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</si>
  <si>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</si>
  <si>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</si>
  <si>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</si>
  <si>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</si>
  <si>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</si>
  <si>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</si>
  <si>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</si>
  <si>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</si>
  <si>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</si>
  <si>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</si>
  <si>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</si>
  <si>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</si>
  <si>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</si>
  <si>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</si>
  <si>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</si>
  <si>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</si>
  <si>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</si>
  <si>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施工合同及补充协议原件、不领章承诺书、内部承包协议、完工证明、审计扫描件</t>
  </si>
  <si>
    <t>水利基金</t>
  </si>
  <si>
    <t>外经证</t>
  </si>
  <si>
    <t>浙江起初建设有限公司</t>
  </si>
  <si>
    <t>转账费</t>
  </si>
  <si>
    <t>周恒泉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</si>
</sst>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_ "/>
    <numFmt numFmtId="182" formatCode="0.00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9"/>
      <color rgb="FF7030A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0" borderId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176" fontId="1" fillId="0" borderId="0" xfId="56" applyNumberFormat="1" applyFont="1" applyFill="1" applyBorder="1" applyAlignment="1">
      <alignment horizontal="center" vertical="center"/>
    </xf>
    <xf numFmtId="177" fontId="1" fillId="0" borderId="0" xfId="56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shrinkToFit="1"/>
    </xf>
    <xf numFmtId="177" fontId="4" fillId="0" borderId="2" xfId="56" applyNumberFormat="1" applyFont="1" applyFill="1" applyBorder="1" applyAlignment="1">
      <alignment horizontal="center" vertical="center" wrapText="1"/>
    </xf>
    <xf numFmtId="178" fontId="1" fillId="0" borderId="2" xfId="56" applyNumberFormat="1" applyFont="1" applyFill="1" applyBorder="1" applyAlignment="1">
      <alignment horizontal="center" vertical="center" wrapText="1"/>
    </xf>
    <xf numFmtId="0" fontId="4" fillId="2" borderId="3" xfId="56" applyFont="1" applyFill="1" applyBorder="1" applyAlignment="1">
      <alignment horizontal="center" vertical="center" wrapText="1"/>
    </xf>
    <xf numFmtId="0" fontId="4" fillId="2" borderId="4" xfId="56" applyFont="1" applyFill="1" applyBorder="1" applyAlignment="1">
      <alignment horizontal="center" vertical="center" wrapText="1"/>
    </xf>
    <xf numFmtId="176" fontId="4" fillId="0" borderId="2" xfId="56" applyNumberFormat="1" applyFont="1" applyFill="1" applyBorder="1" applyAlignment="1">
      <alignment horizontal="center" vertical="center" wrapText="1"/>
    </xf>
    <xf numFmtId="0" fontId="1" fillId="2" borderId="2" xfId="56" applyFont="1" applyFill="1" applyBorder="1" applyAlignment="1">
      <alignment horizontal="center" vertical="center" wrapText="1"/>
    </xf>
    <xf numFmtId="176" fontId="1" fillId="2" borderId="2" xfId="56" applyNumberFormat="1" applyFont="1" applyFill="1" applyBorder="1" applyAlignment="1">
      <alignment horizontal="center" vertical="center" shrinkToFit="1"/>
    </xf>
    <xf numFmtId="14" fontId="1" fillId="2" borderId="2" xfId="56" applyNumberFormat="1" applyFont="1" applyFill="1" applyBorder="1" applyAlignment="1">
      <alignment horizontal="center" vertical="center" wrapText="1"/>
    </xf>
    <xf numFmtId="177" fontId="1" fillId="2" borderId="2" xfId="56" applyNumberFormat="1" applyFont="1" applyFill="1" applyBorder="1" applyAlignment="1">
      <alignment horizontal="right" vertical="center" shrinkToFit="1"/>
    </xf>
    <xf numFmtId="179" fontId="1" fillId="2" borderId="2" xfId="56" applyNumberFormat="1" applyFont="1" applyFill="1" applyBorder="1" applyAlignment="1">
      <alignment horizontal="center" vertical="center" wrapText="1"/>
    </xf>
    <xf numFmtId="180" fontId="1" fillId="0" borderId="2" xfId="21" applyNumberFormat="1" applyFont="1" applyFill="1" applyBorder="1" applyAlignment="1">
      <alignment horizontal="center" vertical="center" wrapText="1"/>
    </xf>
    <xf numFmtId="177" fontId="1" fillId="3" borderId="2" xfId="56" applyNumberFormat="1" applyFont="1" applyFill="1" applyBorder="1" applyAlignment="1">
      <alignment horizontal="right" vertical="center" shrinkToFit="1"/>
    </xf>
    <xf numFmtId="176" fontId="1" fillId="2" borderId="2" xfId="56" applyNumberFormat="1" applyFont="1" applyFill="1" applyBorder="1" applyAlignment="1">
      <alignment vertical="center" shrinkToFit="1"/>
    </xf>
    <xf numFmtId="177" fontId="1" fillId="2" borderId="2" xfId="56" applyNumberFormat="1" applyFont="1" applyFill="1" applyBorder="1" applyAlignment="1">
      <alignment vertical="center" shrinkToFit="1"/>
    </xf>
    <xf numFmtId="9" fontId="1" fillId="0" borderId="2" xfId="21" applyFont="1" applyFill="1" applyBorder="1" applyAlignment="1">
      <alignment horizontal="center" vertical="center" wrapText="1"/>
    </xf>
    <xf numFmtId="0" fontId="2" fillId="2" borderId="2" xfId="56" applyFont="1" applyFill="1" applyBorder="1" applyAlignment="1">
      <alignment horizontal="center" vertical="center" wrapText="1"/>
    </xf>
    <xf numFmtId="176" fontId="2" fillId="2" borderId="2" xfId="56" applyNumberFormat="1" applyFont="1" applyFill="1" applyBorder="1" applyAlignment="1">
      <alignment vertical="center" shrinkToFit="1"/>
    </xf>
    <xf numFmtId="14" fontId="2" fillId="2" borderId="2" xfId="56" applyNumberFormat="1" applyFont="1" applyFill="1" applyBorder="1" applyAlignment="1">
      <alignment horizontal="center" vertical="center" wrapText="1"/>
    </xf>
    <xf numFmtId="177" fontId="2" fillId="2" borderId="2" xfId="56" applyNumberFormat="1" applyFont="1" applyFill="1" applyBorder="1" applyAlignment="1">
      <alignment vertical="center" shrinkToFit="1"/>
    </xf>
    <xf numFmtId="179" fontId="2" fillId="2" borderId="2" xfId="56" applyNumberFormat="1" applyFont="1" applyFill="1" applyBorder="1" applyAlignment="1">
      <alignment horizontal="center" vertical="center" wrapText="1"/>
    </xf>
    <xf numFmtId="9" fontId="2" fillId="0" borderId="2" xfId="21" applyNumberFormat="1" applyFont="1" applyFill="1" applyBorder="1" applyAlignment="1">
      <alignment horizontal="center" vertical="center" wrapText="1"/>
    </xf>
    <xf numFmtId="177" fontId="2" fillId="3" borderId="2" xfId="56" applyNumberFormat="1" applyFont="1" applyFill="1" applyBorder="1" applyAlignment="1">
      <alignment horizontal="right" vertical="center" shrinkToFit="1"/>
    </xf>
    <xf numFmtId="9" fontId="2" fillId="0" borderId="2" xfId="21" applyFont="1" applyFill="1" applyBorder="1" applyAlignment="1">
      <alignment horizontal="center" vertical="center" wrapText="1"/>
    </xf>
    <xf numFmtId="0" fontId="1" fillId="3" borderId="2" xfId="56" applyFont="1" applyFill="1" applyBorder="1" applyAlignment="1">
      <alignment horizontal="center" vertical="center" shrinkToFit="1"/>
    </xf>
    <xf numFmtId="177" fontId="6" fillId="3" borderId="2" xfId="56" applyNumberFormat="1" applyFont="1" applyFill="1" applyBorder="1" applyAlignment="1">
      <alignment horizontal="right" vertical="center" shrinkToFit="1"/>
    </xf>
    <xf numFmtId="177" fontId="7" fillId="3" borderId="2" xfId="56" applyNumberFormat="1" applyFont="1" applyFill="1" applyBorder="1" applyAlignment="1">
      <alignment horizontal="center" vertical="center" shrinkToFit="1"/>
    </xf>
    <xf numFmtId="177" fontId="7" fillId="0" borderId="2" xfId="56" applyNumberFormat="1" applyFont="1" applyFill="1" applyBorder="1" applyAlignment="1">
      <alignment horizontal="center" vertical="center" shrinkToFit="1"/>
    </xf>
    <xf numFmtId="0" fontId="1" fillId="0" borderId="2" xfId="56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top" wrapText="1"/>
    </xf>
    <xf numFmtId="0" fontId="4" fillId="0" borderId="2" xfId="56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7" fontId="4" fillId="0" borderId="2" xfId="56" applyNumberFormat="1" applyFont="1" applyFill="1" applyBorder="1" applyAlignment="1">
      <alignment horizontal="center" vertical="center" shrinkToFit="1"/>
    </xf>
    <xf numFmtId="0" fontId="1" fillId="0" borderId="5" xfId="56" applyFont="1" applyFill="1" applyBorder="1" applyAlignment="1">
      <alignment horizontal="left" vertical="center" wrapText="1"/>
    </xf>
    <xf numFmtId="0" fontId="1" fillId="0" borderId="6" xfId="56" applyFont="1" applyFill="1" applyBorder="1" applyAlignment="1">
      <alignment horizontal="left" vertical="center" wrapText="1"/>
    </xf>
    <xf numFmtId="0" fontId="8" fillId="2" borderId="2" xfId="56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left" vertical="center" wrapText="1"/>
    </xf>
    <xf numFmtId="177" fontId="9" fillId="0" borderId="2" xfId="56" applyNumberFormat="1" applyFont="1" applyFill="1" applyBorder="1" applyAlignment="1">
      <alignment horizontal="center" vertical="center" wrapText="1"/>
    </xf>
    <xf numFmtId="177" fontId="1" fillId="0" borderId="2" xfId="56" applyNumberFormat="1" applyFont="1" applyFill="1" applyBorder="1" applyAlignment="1">
      <alignment horizontal="right" vertical="center" shrinkToFit="1"/>
    </xf>
    <xf numFmtId="177" fontId="1" fillId="0" borderId="2" xfId="56" applyNumberFormat="1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right" vertical="center" shrinkToFit="1"/>
    </xf>
    <xf numFmtId="177" fontId="1" fillId="3" borderId="2" xfId="56" applyNumberFormat="1" applyFont="1" applyFill="1" applyBorder="1" applyAlignment="1">
      <alignment horizontal="center" vertical="center" shrinkToFit="1"/>
    </xf>
    <xf numFmtId="177" fontId="2" fillId="0" borderId="2" xfId="56" applyNumberFormat="1" applyFont="1" applyFill="1" applyBorder="1" applyAlignment="1">
      <alignment horizontal="right" vertical="center" shrinkToFit="1"/>
    </xf>
    <xf numFmtId="177" fontId="2" fillId="0" borderId="2" xfId="56" applyNumberFormat="1" applyFont="1" applyFill="1" applyBorder="1" applyAlignment="1">
      <alignment horizontal="center" vertical="center" wrapText="1"/>
    </xf>
    <xf numFmtId="177" fontId="10" fillId="0" borderId="2" xfId="56" applyNumberFormat="1" applyFont="1" applyFill="1" applyBorder="1" applyAlignment="1">
      <alignment horizontal="center" vertical="center" wrapText="1"/>
    </xf>
    <xf numFmtId="177" fontId="2" fillId="3" borderId="2" xfId="56" applyNumberFormat="1" applyFont="1" applyFill="1" applyBorder="1" applyAlignment="1">
      <alignment horizontal="center" vertical="center" shrinkToFit="1"/>
    </xf>
    <xf numFmtId="0" fontId="4" fillId="3" borderId="2" xfId="56" applyFont="1" applyFill="1" applyBorder="1" applyAlignment="1">
      <alignment horizontal="center" vertical="center" shrinkToFit="1"/>
    </xf>
    <xf numFmtId="14" fontId="11" fillId="0" borderId="2" xfId="56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182" fontId="12" fillId="0" borderId="2" xfId="0" applyNumberFormat="1" applyFont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6" fontId="2" fillId="2" borderId="2" xfId="56" applyNumberFormat="1" applyFont="1" applyFill="1" applyBorder="1" applyAlignment="1">
      <alignment horizontal="center" vertical="center" shrinkToFit="1"/>
    </xf>
    <xf numFmtId="177" fontId="2" fillId="2" borderId="2" xfId="56" applyNumberFormat="1" applyFont="1" applyFill="1" applyBorder="1" applyAlignment="1">
      <alignment horizontal="right" vertical="center" shrinkToFit="1"/>
    </xf>
    <xf numFmtId="180" fontId="2" fillId="0" borderId="2" xfId="21" applyNumberFormat="1" applyFont="1" applyFill="1" applyBorder="1" applyAlignment="1">
      <alignment horizontal="center" vertical="center" wrapText="1"/>
    </xf>
    <xf numFmtId="177" fontId="17" fillId="0" borderId="2" xfId="56" applyNumberFormat="1" applyFont="1" applyFill="1" applyBorder="1" applyAlignment="1">
      <alignment horizontal="right" vertical="center" shrinkToFit="1"/>
    </xf>
    <xf numFmtId="177" fontId="17" fillId="0" borderId="2" xfId="56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1</xdr:row>
      <xdr:rowOff>154940</xdr:rowOff>
    </xdr:from>
    <xdr:to>
      <xdr:col>21</xdr:col>
      <xdr:colOff>313690</xdr:colOff>
      <xdr:row>6</xdr:row>
      <xdr:rowOff>567055</xdr:rowOff>
    </xdr:to>
    <xdr:pic>
      <xdr:nvPicPr>
        <xdr:cNvPr id="2" name="图片 1" descr="VFV}}ZNDDJJ39WD$P)(I}J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0700" y="471805"/>
          <a:ext cx="5419090" cy="218694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7</xdr:row>
      <xdr:rowOff>114300</xdr:rowOff>
    </xdr:from>
    <xdr:to>
      <xdr:col>25</xdr:col>
      <xdr:colOff>1008380</xdr:colOff>
      <xdr:row>25</xdr:row>
      <xdr:rowOff>130810</xdr:rowOff>
    </xdr:to>
    <xdr:pic>
      <xdr:nvPicPr>
        <xdr:cNvPr id="3" name="图片 2" descr="YH$5XHAXM5QJK4$HVCXUX}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67950" y="2904490"/>
          <a:ext cx="8171180" cy="491045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7</xdr:row>
      <xdr:rowOff>6350</xdr:rowOff>
    </xdr:from>
    <xdr:to>
      <xdr:col>9</xdr:col>
      <xdr:colOff>276225</xdr:colOff>
      <xdr:row>7</xdr:row>
      <xdr:rowOff>223520</xdr:rowOff>
    </xdr:to>
    <xdr:pic>
      <xdr:nvPicPr>
        <xdr:cNvPr id="4" name="图片 3" descr="Z0(7TM~5S5W{8CW`{6WJU`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8075" y="2796540"/>
          <a:ext cx="1752600" cy="21717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38</xdr:row>
      <xdr:rowOff>133350</xdr:rowOff>
    </xdr:from>
    <xdr:to>
      <xdr:col>12</xdr:col>
      <xdr:colOff>399415</xdr:colOff>
      <xdr:row>80</xdr:row>
      <xdr:rowOff>104140</xdr:rowOff>
    </xdr:to>
    <xdr:pic>
      <xdr:nvPicPr>
        <xdr:cNvPr id="5" name="图片 4" descr="5T[HVEE)1D7QE~TUC~@X8G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7275" y="12181840"/>
          <a:ext cx="6447790" cy="5971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152400</xdr:colOff>
      <xdr:row>38</xdr:row>
      <xdr:rowOff>133350</xdr:rowOff>
    </xdr:from>
    <xdr:to>
      <xdr:col>12</xdr:col>
      <xdr:colOff>399415</xdr:colOff>
      <xdr:row>80</xdr:row>
      <xdr:rowOff>104140</xdr:rowOff>
    </xdr:to>
    <xdr:pic>
      <xdr:nvPicPr>
        <xdr:cNvPr id="5" name="图片 4" descr="5T[HVEE)1D7QE~TUC~@X8G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7275" y="12231370"/>
          <a:ext cx="6447790" cy="5971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85725</xdr:rowOff>
    </xdr:from>
    <xdr:to>
      <xdr:col>24</xdr:col>
      <xdr:colOff>200025</xdr:colOff>
      <xdr:row>15</xdr:row>
      <xdr:rowOff>221615</xdr:rowOff>
    </xdr:to>
    <xdr:pic>
      <xdr:nvPicPr>
        <xdr:cNvPr id="7" name="图片 6" descr="Cache_1a3396f15b1b9902.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43975" y="85725"/>
          <a:ext cx="8001000" cy="5191125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323850</xdr:colOff>
      <xdr:row>7</xdr:row>
      <xdr:rowOff>371475</xdr:rowOff>
    </xdr:from>
    <xdr:to>
      <xdr:col>24</xdr:col>
      <xdr:colOff>295275</xdr:colOff>
      <xdr:row>26</xdr:row>
      <xdr:rowOff>360045</xdr:rowOff>
    </xdr:to>
    <xdr:pic>
      <xdr:nvPicPr>
        <xdr:cNvPr id="8" name="图片 7" descr="Cache_-49d7b4185177d782.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3161665"/>
          <a:ext cx="8058150" cy="5313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L37"/>
  <sheetViews>
    <sheetView topLeftCell="A2" workbookViewId="0">
      <selection activeCell="A2" sqref="$A1:$XFD1048576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7.625" style="1" customWidth="1"/>
    <col min="12" max="12" width="8.7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6" t="s">
        <v>1</v>
      </c>
    </row>
    <row r="2" ht="27.95" customHeight="1" spans="1:38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7" t="s">
        <v>4</v>
      </c>
      <c r="M2" s="38">
        <v>7421</v>
      </c>
      <c r="N2" s="39" t="s">
        <v>5</v>
      </c>
      <c r="O2" s="39" t="s">
        <v>6</v>
      </c>
      <c r="Q2" s="57" t="s">
        <v>6</v>
      </c>
      <c r="R2" s="58">
        <v>56</v>
      </c>
      <c r="S2" s="59">
        <v>7421</v>
      </c>
      <c r="T2" s="60" t="s">
        <v>3</v>
      </c>
      <c r="U2" s="61" t="s">
        <v>7</v>
      </c>
      <c r="V2" s="62">
        <v>570308</v>
      </c>
      <c r="W2" s="63" t="s">
        <v>8</v>
      </c>
      <c r="X2" s="63" t="s">
        <v>9</v>
      </c>
      <c r="Y2" s="65" t="s">
        <v>10</v>
      </c>
      <c r="Z2" s="66" t="s">
        <v>11</v>
      </c>
      <c r="AA2" s="66" t="s">
        <v>12</v>
      </c>
      <c r="AB2" s="67" t="s">
        <v>13</v>
      </c>
      <c r="AC2" s="66"/>
      <c r="AD2" s="68" t="s">
        <v>14</v>
      </c>
      <c r="AE2" s="69"/>
      <c r="AF2" s="70"/>
      <c r="AG2" s="70"/>
      <c r="AH2" s="70"/>
      <c r="AI2" s="70"/>
      <c r="AJ2" s="70"/>
      <c r="AK2" s="70"/>
      <c r="AL2" s="70"/>
    </row>
    <row r="3" ht="27.95" customHeight="1" spans="1:15">
      <c r="A3" s="6" t="s">
        <v>15</v>
      </c>
      <c r="B3" s="6"/>
      <c r="C3" s="8">
        <v>570308</v>
      </c>
      <c r="D3" s="8"/>
      <c r="E3" s="8" t="s">
        <v>16</v>
      </c>
      <c r="F3" s="9" t="s">
        <v>7</v>
      </c>
      <c r="G3" s="9"/>
      <c r="H3" s="10" t="s">
        <v>17</v>
      </c>
      <c r="I3" s="40" t="s">
        <v>13</v>
      </c>
      <c r="J3" s="41"/>
      <c r="K3" s="41"/>
      <c r="L3" s="41"/>
      <c r="M3" s="42" t="s">
        <v>18</v>
      </c>
      <c r="N3" s="6" t="s">
        <v>19</v>
      </c>
      <c r="O3" s="43" t="s">
        <v>20</v>
      </c>
    </row>
    <row r="4" ht="27.95" customHeight="1" spans="1:15">
      <c r="A4" s="6" t="s">
        <v>21</v>
      </c>
      <c r="B4" s="6"/>
      <c r="C4" s="8">
        <v>577338</v>
      </c>
      <c r="D4" s="8"/>
      <c r="E4" s="8" t="s">
        <v>22</v>
      </c>
      <c r="F4" s="9"/>
      <c r="G4" s="9"/>
      <c r="H4" s="11"/>
      <c r="I4" s="44"/>
      <c r="J4" s="45"/>
      <c r="K4" s="45"/>
      <c r="L4" s="45"/>
      <c r="M4" s="42" t="s">
        <v>23</v>
      </c>
      <c r="N4" s="8" t="s">
        <v>24</v>
      </c>
      <c r="O4" s="46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2" t="s">
        <v>33</v>
      </c>
      <c r="C6" s="6" t="s">
        <v>34</v>
      </c>
      <c r="D6" s="8" t="s">
        <v>35</v>
      </c>
      <c r="E6" s="12" t="s">
        <v>33</v>
      </c>
      <c r="F6" s="8" t="s">
        <v>35</v>
      </c>
      <c r="G6" s="6" t="s">
        <v>36</v>
      </c>
      <c r="H6" s="8" t="s">
        <v>35</v>
      </c>
      <c r="I6" s="39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2" customFormat="1" ht="55" customHeight="1" spans="1:17">
      <c r="A7" s="23">
        <v>1</v>
      </c>
      <c r="B7" s="71">
        <v>43137</v>
      </c>
      <c r="C7" s="25" t="s">
        <v>39</v>
      </c>
      <c r="D7" s="72">
        <v>452650</v>
      </c>
      <c r="E7" s="27">
        <v>43133</v>
      </c>
      <c r="F7" s="72">
        <v>452650</v>
      </c>
      <c r="G7" s="73" t="s">
        <v>40</v>
      </c>
      <c r="H7" s="29">
        <v>11407</v>
      </c>
      <c r="I7" s="29">
        <v>244.68</v>
      </c>
      <c r="J7" s="51">
        <v>500</v>
      </c>
      <c r="K7" s="52" t="s">
        <v>41</v>
      </c>
      <c r="L7" s="74"/>
      <c r="M7" s="75"/>
      <c r="N7" s="52" t="s">
        <v>42</v>
      </c>
      <c r="O7" s="29">
        <f>ROUNDUP(D7-H7-I7-J7-L7-O8,2)</f>
        <v>126038.32</v>
      </c>
      <c r="Q7" s="64"/>
    </row>
    <row r="8" s="2" customFormat="1" ht="33.75" customHeight="1" spans="1:15">
      <c r="A8" s="23"/>
      <c r="B8" s="24"/>
      <c r="C8" s="25"/>
      <c r="D8" s="26"/>
      <c r="E8" s="27"/>
      <c r="F8" s="26"/>
      <c r="G8" s="30"/>
      <c r="H8" s="29"/>
      <c r="I8" s="29"/>
      <c r="J8" s="51"/>
      <c r="K8" s="52"/>
      <c r="L8" s="51"/>
      <c r="M8" s="75"/>
      <c r="N8" s="52" t="s">
        <v>43</v>
      </c>
      <c r="O8" s="51">
        <v>314460</v>
      </c>
    </row>
    <row r="9" ht="20.1" customHeight="1" spans="1:15">
      <c r="A9" s="13"/>
      <c r="B9" s="20"/>
      <c r="C9" s="15"/>
      <c r="D9" s="21"/>
      <c r="E9" s="17"/>
      <c r="F9" s="21"/>
      <c r="G9" s="22"/>
      <c r="H9" s="19"/>
      <c r="I9" s="19"/>
      <c r="J9" s="47"/>
      <c r="K9" s="52"/>
      <c r="L9" s="47"/>
      <c r="M9" s="75"/>
      <c r="N9" s="48"/>
      <c r="O9" s="29"/>
    </row>
    <row r="10" ht="20.1" customHeight="1" spans="1:15">
      <c r="A10" s="13"/>
      <c r="B10" s="20"/>
      <c r="C10" s="15"/>
      <c r="D10" s="21"/>
      <c r="E10" s="17"/>
      <c r="F10" s="21"/>
      <c r="G10" s="22"/>
      <c r="H10" s="19"/>
      <c r="I10" s="19"/>
      <c r="J10" s="47"/>
      <c r="K10" s="52"/>
      <c r="L10" s="47"/>
      <c r="M10" s="75"/>
      <c r="N10" s="48"/>
      <c r="O10" s="29"/>
    </row>
    <row r="11" ht="20.1" customHeight="1" spans="1:17">
      <c r="A11" s="13"/>
      <c r="B11" s="20"/>
      <c r="C11" s="15"/>
      <c r="D11" s="21"/>
      <c r="E11" s="17"/>
      <c r="F11" s="21"/>
      <c r="G11" s="22"/>
      <c r="H11" s="19"/>
      <c r="I11" s="19"/>
      <c r="J11" s="47"/>
      <c r="K11" s="52"/>
      <c r="L11" s="47"/>
      <c r="M11" s="75"/>
      <c r="N11" s="48"/>
      <c r="O11" s="19"/>
      <c r="Q11"/>
    </row>
    <row r="12" ht="20.1" customHeight="1" spans="1:15">
      <c r="A12" s="13"/>
      <c r="B12" s="20"/>
      <c r="C12" s="15"/>
      <c r="D12" s="21"/>
      <c r="E12" s="17"/>
      <c r="F12" s="21"/>
      <c r="G12" s="22"/>
      <c r="H12" s="19"/>
      <c r="I12" s="19"/>
      <c r="J12" s="47"/>
      <c r="K12" s="48"/>
      <c r="L12" s="47"/>
      <c r="M12" s="48"/>
      <c r="N12" s="48"/>
      <c r="O12" s="19"/>
    </row>
    <row r="13" ht="20.1" customHeight="1" spans="1:15">
      <c r="A13" s="13"/>
      <c r="B13" s="20"/>
      <c r="C13" s="15"/>
      <c r="D13" s="21"/>
      <c r="E13" s="17"/>
      <c r="F13" s="21"/>
      <c r="G13" s="22"/>
      <c r="H13" s="19"/>
      <c r="I13" s="19"/>
      <c r="J13" s="47"/>
      <c r="K13" s="48"/>
      <c r="L13" s="47"/>
      <c r="M13" s="48"/>
      <c r="N13" s="48"/>
      <c r="O13" s="19"/>
    </row>
    <row r="14" ht="20.1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7"/>
      <c r="K14" s="48"/>
      <c r="L14" s="47"/>
      <c r="M14" s="48"/>
      <c r="N14" s="48"/>
      <c r="O14" s="19"/>
    </row>
    <row r="15" ht="20.1" customHeight="1" spans="1:17">
      <c r="A15" s="13"/>
      <c r="B15" s="20"/>
      <c r="C15" s="15"/>
      <c r="D15" s="21"/>
      <c r="E15" s="17"/>
      <c r="F15" s="21"/>
      <c r="G15" s="22"/>
      <c r="H15" s="19"/>
      <c r="I15" s="19"/>
      <c r="J15" s="47"/>
      <c r="K15" s="48"/>
      <c r="L15" s="47"/>
      <c r="M15" s="48"/>
      <c r="N15" s="48"/>
      <c r="O15" s="19"/>
      <c r="Q15" s="1">
        <f>C4-D7</f>
        <v>124688</v>
      </c>
    </row>
    <row r="16" ht="20.1" customHeight="1" spans="1:15">
      <c r="A16" s="13"/>
      <c r="B16" s="20"/>
      <c r="C16" s="15"/>
      <c r="D16" s="21"/>
      <c r="E16" s="17"/>
      <c r="F16" s="21"/>
      <c r="G16" s="22"/>
      <c r="H16" s="19"/>
      <c r="I16" s="19"/>
      <c r="J16" s="47"/>
      <c r="K16" s="48"/>
      <c r="L16" s="47"/>
      <c r="M16" s="48"/>
      <c r="N16" s="48"/>
      <c r="O16" s="19"/>
    </row>
    <row r="17" ht="20.1" customHeight="1" spans="1:15">
      <c r="A17" s="13"/>
      <c r="B17" s="20"/>
      <c r="C17" s="15"/>
      <c r="D17" s="21"/>
      <c r="E17" s="17"/>
      <c r="F17" s="21"/>
      <c r="G17" s="22"/>
      <c r="H17" s="19"/>
      <c r="I17" s="19"/>
      <c r="J17" s="47"/>
      <c r="K17" s="48"/>
      <c r="L17" s="47"/>
      <c r="M17" s="48"/>
      <c r="N17" s="48"/>
      <c r="O17" s="19"/>
    </row>
    <row r="18" ht="20.1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7"/>
      <c r="K18" s="48"/>
      <c r="L18" s="47"/>
      <c r="M18" s="48"/>
      <c r="N18" s="48"/>
      <c r="O18" s="19"/>
    </row>
    <row r="19" ht="20.1" customHeight="1" spans="1:15">
      <c r="A19" s="13"/>
      <c r="B19" s="20"/>
      <c r="C19" s="15"/>
      <c r="D19" s="21"/>
      <c r="E19" s="17"/>
      <c r="F19" s="21"/>
      <c r="G19" s="22"/>
      <c r="H19" s="19"/>
      <c r="I19" s="19"/>
      <c r="J19" s="47"/>
      <c r="K19" s="48"/>
      <c r="L19" s="47"/>
      <c r="M19" s="48"/>
      <c r="N19" s="48"/>
      <c r="O19" s="19"/>
    </row>
    <row r="20" ht="20.1" customHeight="1" spans="1:15">
      <c r="A20" s="13"/>
      <c r="B20" s="20"/>
      <c r="C20" s="15"/>
      <c r="D20" s="21"/>
      <c r="E20" s="17"/>
      <c r="F20" s="21"/>
      <c r="G20" s="22"/>
      <c r="H20" s="19"/>
      <c r="I20" s="19"/>
      <c r="J20" s="47"/>
      <c r="K20" s="48"/>
      <c r="L20" s="47"/>
      <c r="M20" s="48"/>
      <c r="N20" s="48"/>
      <c r="O20" s="19"/>
    </row>
    <row r="21" ht="20.1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7"/>
      <c r="K21" s="48"/>
      <c r="L21" s="47"/>
      <c r="M21" s="48"/>
      <c r="N21" s="48"/>
      <c r="O21" s="19"/>
    </row>
    <row r="22" ht="20.1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7"/>
      <c r="K22" s="48"/>
      <c r="L22" s="47"/>
      <c r="M22" s="48"/>
      <c r="N22" s="48"/>
      <c r="O22" s="19"/>
    </row>
    <row r="23" ht="20.1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7"/>
      <c r="K23" s="48"/>
      <c r="L23" s="47"/>
      <c r="M23" s="48"/>
      <c r="N23" s="48"/>
      <c r="O23" s="19"/>
    </row>
    <row r="24" ht="20.1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7"/>
      <c r="K24" s="48"/>
      <c r="L24" s="47"/>
      <c r="M24" s="48"/>
      <c r="N24" s="48"/>
      <c r="O24" s="19"/>
    </row>
    <row r="25" ht="30" customHeight="1" spans="1:15">
      <c r="A25" s="6" t="s">
        <v>44</v>
      </c>
      <c r="B25" s="6"/>
      <c r="C25" s="31" t="s">
        <v>45</v>
      </c>
      <c r="D25" s="32">
        <f t="shared" ref="D25:J25" si="0">SUM(D7:D24)</f>
        <v>452650</v>
      </c>
      <c r="E25" s="31" t="s">
        <v>45</v>
      </c>
      <c r="F25" s="32">
        <f t="shared" si="0"/>
        <v>452650</v>
      </c>
      <c r="G25" s="31" t="s">
        <v>45</v>
      </c>
      <c r="H25" s="32">
        <f t="shared" si="0"/>
        <v>11407</v>
      </c>
      <c r="I25" s="32">
        <f t="shared" si="0"/>
        <v>244.68</v>
      </c>
      <c r="J25" s="32">
        <f t="shared" si="0"/>
        <v>500</v>
      </c>
      <c r="K25" s="31" t="s">
        <v>45</v>
      </c>
      <c r="L25" s="32">
        <f>SUM(L7:L24)</f>
        <v>0</v>
      </c>
      <c r="M25" s="31" t="s">
        <v>45</v>
      </c>
      <c r="N25" s="31" t="s">
        <v>45</v>
      </c>
      <c r="O25" s="32">
        <f>SUM(O7:O24)</f>
        <v>440498.32</v>
      </c>
    </row>
    <row r="26" ht="30" customHeight="1" spans="1:15">
      <c r="A26" s="6" t="s">
        <v>46</v>
      </c>
      <c r="B26" s="6"/>
      <c r="C26" s="6" t="s">
        <v>47</v>
      </c>
      <c r="D26" s="6"/>
      <c r="E26" s="33">
        <f>O7+O8</f>
        <v>440498.32</v>
      </c>
      <c r="F26" s="33"/>
      <c r="G26" s="33"/>
      <c r="H26" s="33"/>
      <c r="I26" s="6" t="s">
        <v>48</v>
      </c>
      <c r="J26" s="6"/>
      <c r="K26" s="6" t="s">
        <v>49</v>
      </c>
      <c r="L26" s="33">
        <f>O7</f>
        <v>126038.32</v>
      </c>
      <c r="M26" s="33"/>
      <c r="N26" s="33"/>
      <c r="O26" s="33"/>
    </row>
    <row r="27" ht="30" customHeight="1" spans="1:15">
      <c r="A27" s="6"/>
      <c r="B27" s="6"/>
      <c r="C27" s="6" t="s">
        <v>50</v>
      </c>
      <c r="D27" s="6"/>
      <c r="E27" s="34">
        <f>O8</f>
        <v>314460</v>
      </c>
      <c r="F27" s="34"/>
      <c r="G27" s="34"/>
      <c r="H27" s="34"/>
      <c r="I27" s="6"/>
      <c r="J27" s="6"/>
      <c r="K27" s="6" t="s">
        <v>51</v>
      </c>
      <c r="L27" s="5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壹拾贰万陆仟零叁拾捌元叁角贰分</v>
      </c>
      <c r="M27" s="55"/>
      <c r="N27" s="55"/>
      <c r="O27" s="55"/>
    </row>
    <row r="28" ht="50.1" customHeight="1" spans="1:15">
      <c r="A28" s="6" t="s">
        <v>52</v>
      </c>
      <c r="B28" s="6"/>
      <c r="C28" s="35"/>
      <c r="D28" s="35"/>
      <c r="E28" s="35"/>
      <c r="F28" s="35"/>
      <c r="G28" s="35"/>
      <c r="H28" s="35"/>
      <c r="I28" s="6" t="s">
        <v>53</v>
      </c>
      <c r="J28" s="6"/>
      <c r="K28" s="6" t="s">
        <v>54</v>
      </c>
      <c r="L28" s="6"/>
      <c r="M28" s="6"/>
      <c r="N28" s="6"/>
      <c r="O28" s="6"/>
    </row>
    <row r="29" ht="50.1" customHeight="1" spans="1:15">
      <c r="A29" s="6" t="s">
        <v>55</v>
      </c>
      <c r="B29" s="6"/>
      <c r="C29" s="35"/>
      <c r="D29" s="35"/>
      <c r="E29" s="35"/>
      <c r="F29" s="35"/>
      <c r="G29" s="35"/>
      <c r="H29" s="35"/>
      <c r="I29" s="6" t="s">
        <v>56</v>
      </c>
      <c r="J29" s="6"/>
      <c r="K29" s="35"/>
      <c r="L29" s="35"/>
      <c r="M29" s="35"/>
      <c r="N29" s="35"/>
      <c r="O29" s="35"/>
    </row>
    <row r="30" ht="50.1" customHeight="1" spans="1:15">
      <c r="A30" s="6" t="s">
        <v>57</v>
      </c>
      <c r="B30" s="6"/>
      <c r="C30" s="36"/>
      <c r="D30" s="36"/>
      <c r="E30" s="36"/>
      <c r="F30" s="36"/>
      <c r="G30" s="36"/>
      <c r="H30" s="36"/>
      <c r="I30" s="6" t="s">
        <v>58</v>
      </c>
      <c r="J30" s="6"/>
      <c r="K30" s="36"/>
      <c r="L30" s="36"/>
      <c r="M30" s="36"/>
      <c r="N30" s="36"/>
      <c r="O30" s="36"/>
    </row>
    <row r="31" ht="50.1" customHeight="1" spans="1:15">
      <c r="A31" s="6" t="s">
        <v>59</v>
      </c>
      <c r="B31" s="6"/>
      <c r="C31" s="36"/>
      <c r="D31" s="36"/>
      <c r="E31" s="36"/>
      <c r="F31" s="36"/>
      <c r="G31" s="36"/>
      <c r="H31" s="36"/>
      <c r="I31" s="6" t="s">
        <v>60</v>
      </c>
      <c r="J31" s="6"/>
      <c r="K31" s="36"/>
      <c r="L31" s="36"/>
      <c r="M31" s="36"/>
      <c r="N31" s="36"/>
      <c r="O31" s="36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7"/>
  <sheetViews>
    <sheetView tabSelected="1" topLeftCell="A5" workbookViewId="0">
      <selection activeCell="O9" sqref="O9:O11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7.625" style="1" customWidth="1"/>
    <col min="12" max="12" width="8.7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6" t="s">
        <v>1</v>
      </c>
    </row>
    <row r="2" s="1" customFormat="1" ht="27.95" customHeight="1" spans="1:38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7" t="s">
        <v>4</v>
      </c>
      <c r="M2" s="38">
        <v>7421</v>
      </c>
      <c r="N2" s="39" t="s">
        <v>5</v>
      </c>
      <c r="O2" s="39" t="s">
        <v>6</v>
      </c>
      <c r="Q2" s="57" t="s">
        <v>6</v>
      </c>
      <c r="R2" s="58">
        <v>56</v>
      </c>
      <c r="S2" s="59">
        <v>7421</v>
      </c>
      <c r="T2" s="60" t="s">
        <v>3</v>
      </c>
      <c r="U2" s="61" t="s">
        <v>7</v>
      </c>
      <c r="V2" s="62">
        <v>570308</v>
      </c>
      <c r="W2" s="63" t="s">
        <v>8</v>
      </c>
      <c r="X2" s="63" t="s">
        <v>9</v>
      </c>
      <c r="Y2" s="65" t="s">
        <v>10</v>
      </c>
      <c r="Z2" s="66" t="s">
        <v>11</v>
      </c>
      <c r="AA2" s="66" t="s">
        <v>12</v>
      </c>
      <c r="AB2" s="67" t="s">
        <v>13</v>
      </c>
      <c r="AC2" s="66"/>
      <c r="AD2" s="68" t="s">
        <v>14</v>
      </c>
      <c r="AE2" s="69"/>
      <c r="AF2" s="70"/>
      <c r="AG2" s="70"/>
      <c r="AH2" s="70"/>
      <c r="AI2" s="70"/>
      <c r="AJ2" s="70"/>
      <c r="AK2" s="70"/>
      <c r="AL2" s="70"/>
    </row>
    <row r="3" s="1" customFormat="1" ht="27.95" customHeight="1" spans="1:15">
      <c r="A3" s="6" t="s">
        <v>15</v>
      </c>
      <c r="B3" s="6"/>
      <c r="C3" s="8">
        <v>570308</v>
      </c>
      <c r="D3" s="8"/>
      <c r="E3" s="8" t="s">
        <v>16</v>
      </c>
      <c r="F3" s="9" t="s">
        <v>7</v>
      </c>
      <c r="G3" s="9"/>
      <c r="H3" s="10" t="s">
        <v>17</v>
      </c>
      <c r="I3" s="40" t="s">
        <v>61</v>
      </c>
      <c r="J3" s="41"/>
      <c r="K3" s="41"/>
      <c r="L3" s="41"/>
      <c r="M3" s="42" t="s">
        <v>18</v>
      </c>
      <c r="N3" s="6" t="s">
        <v>19</v>
      </c>
      <c r="O3" s="43" t="s">
        <v>20</v>
      </c>
    </row>
    <row r="4" s="1" customFormat="1" ht="27.95" customHeight="1" spans="1:15">
      <c r="A4" s="6" t="s">
        <v>21</v>
      </c>
      <c r="B4" s="6"/>
      <c r="C4" s="8">
        <v>577338</v>
      </c>
      <c r="D4" s="8"/>
      <c r="E4" s="8" t="s">
        <v>22</v>
      </c>
      <c r="F4" s="9"/>
      <c r="G4" s="9"/>
      <c r="H4" s="11"/>
      <c r="I4" s="44"/>
      <c r="J4" s="45"/>
      <c r="K4" s="45"/>
      <c r="L4" s="45"/>
      <c r="M4" s="42" t="s">
        <v>23</v>
      </c>
      <c r="N4" s="8" t="s">
        <v>24</v>
      </c>
      <c r="O4" s="46" t="s">
        <v>12</v>
      </c>
    </row>
    <row r="5" s="1" customFormat="1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s="1" customFormat="1" ht="27.95" customHeight="1" spans="1:15">
      <c r="A6" s="6"/>
      <c r="B6" s="12" t="s">
        <v>33</v>
      </c>
      <c r="C6" s="6" t="s">
        <v>34</v>
      </c>
      <c r="D6" s="8" t="s">
        <v>35</v>
      </c>
      <c r="E6" s="12" t="s">
        <v>33</v>
      </c>
      <c r="F6" s="8" t="s">
        <v>35</v>
      </c>
      <c r="G6" s="6" t="s">
        <v>36</v>
      </c>
      <c r="H6" s="8" t="s">
        <v>35</v>
      </c>
      <c r="I6" s="39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2" customFormat="1" ht="55" customHeight="1" spans="1:17">
      <c r="A7" s="13">
        <v>1</v>
      </c>
      <c r="B7" s="14">
        <v>43137</v>
      </c>
      <c r="C7" s="15" t="s">
        <v>39</v>
      </c>
      <c r="D7" s="16">
        <v>452650</v>
      </c>
      <c r="E7" s="17">
        <v>43133</v>
      </c>
      <c r="F7" s="16">
        <v>452650</v>
      </c>
      <c r="G7" s="18" t="s">
        <v>40</v>
      </c>
      <c r="H7" s="19">
        <v>11407</v>
      </c>
      <c r="I7" s="19">
        <v>244.68</v>
      </c>
      <c r="J7" s="47">
        <v>500</v>
      </c>
      <c r="K7" s="48" t="s">
        <v>41</v>
      </c>
      <c r="L7" s="49"/>
      <c r="M7" s="8"/>
      <c r="N7" s="48" t="s">
        <v>42</v>
      </c>
      <c r="O7" s="19">
        <f>ROUNDUP(D7-H7-I7-J7-L7-O8,2)</f>
        <v>126038.32</v>
      </c>
      <c r="Q7" s="64"/>
    </row>
    <row r="8" s="2" customFormat="1" ht="33.75" customHeight="1" spans="1:15">
      <c r="A8" s="13"/>
      <c r="B8" s="20"/>
      <c r="C8" s="15"/>
      <c r="D8" s="21"/>
      <c r="E8" s="17"/>
      <c r="F8" s="21"/>
      <c r="G8" s="22"/>
      <c r="H8" s="19"/>
      <c r="I8" s="50" t="s">
        <v>62</v>
      </c>
      <c r="J8" s="47"/>
      <c r="K8" s="48"/>
      <c r="L8" s="47"/>
      <c r="M8" s="8"/>
      <c r="N8" s="48" t="s">
        <v>43</v>
      </c>
      <c r="O8" s="47">
        <v>314460</v>
      </c>
    </row>
    <row r="9" s="1" customFormat="1" ht="24" customHeight="1" spans="1:15">
      <c r="A9" s="23">
        <v>2</v>
      </c>
      <c r="B9" s="24">
        <v>44910</v>
      </c>
      <c r="C9" s="25" t="s">
        <v>39</v>
      </c>
      <c r="D9" s="26">
        <v>121188</v>
      </c>
      <c r="E9" s="27"/>
      <c r="F9" s="26"/>
      <c r="G9" s="28">
        <v>0.02</v>
      </c>
      <c r="H9" s="29">
        <v>139.76</v>
      </c>
      <c r="I9" s="29">
        <v>75.32</v>
      </c>
      <c r="J9" s="51">
        <v>500</v>
      </c>
      <c r="K9" s="52" t="s">
        <v>63</v>
      </c>
      <c r="L9" s="51"/>
      <c r="M9" s="53"/>
      <c r="N9" s="52" t="s">
        <v>64</v>
      </c>
      <c r="O9" s="29">
        <v>70158</v>
      </c>
    </row>
    <row r="10" s="1" customFormat="1" ht="20.1" customHeight="1" spans="1:15">
      <c r="A10" s="23"/>
      <c r="B10" s="24">
        <v>44911</v>
      </c>
      <c r="C10" s="25" t="s">
        <v>39</v>
      </c>
      <c r="D10" s="26">
        <v>3500</v>
      </c>
      <c r="E10" s="27"/>
      <c r="F10" s="26"/>
      <c r="G10" s="30"/>
      <c r="H10" s="29"/>
      <c r="I10" s="54" t="s">
        <v>62</v>
      </c>
      <c r="J10" s="51">
        <v>100</v>
      </c>
      <c r="K10" s="52" t="s">
        <v>65</v>
      </c>
      <c r="L10" s="51"/>
      <c r="M10" s="53"/>
      <c r="N10" s="52" t="s">
        <v>64</v>
      </c>
      <c r="O10" s="29">
        <v>41052</v>
      </c>
    </row>
    <row r="11" s="1" customFormat="1" ht="20.1" customHeight="1" spans="1:26">
      <c r="A11" s="23"/>
      <c r="B11" s="24"/>
      <c r="C11" s="25"/>
      <c r="D11" s="26"/>
      <c r="E11" s="27"/>
      <c r="F11" s="26"/>
      <c r="G11" s="30"/>
      <c r="H11" s="29"/>
      <c r="I11" s="29"/>
      <c r="J11" s="51"/>
      <c r="K11" s="52"/>
      <c r="L11" s="51"/>
      <c r="M11" s="53"/>
      <c r="N11" s="52" t="s">
        <v>66</v>
      </c>
      <c r="O11" s="29">
        <v>12662.92</v>
      </c>
      <c r="Q11"/>
      <c r="Z11" s="1">
        <f>D25-H25-I25-J25-O25</f>
        <v>0</v>
      </c>
    </row>
    <row r="12" s="1" customFormat="1" ht="20.1" customHeight="1" spans="1:15">
      <c r="A12" s="23"/>
      <c r="B12" s="24"/>
      <c r="C12" s="25"/>
      <c r="D12" s="26"/>
      <c r="E12" s="27"/>
      <c r="F12" s="26"/>
      <c r="G12" s="30"/>
      <c r="H12" s="29"/>
      <c r="I12" s="29"/>
      <c r="J12" s="51"/>
      <c r="K12" s="52"/>
      <c r="L12" s="51"/>
      <c r="M12" s="52"/>
      <c r="N12" s="52"/>
      <c r="O12" s="29"/>
    </row>
    <row r="13" s="1" customFormat="1" ht="20.1" customHeight="1" spans="1:26">
      <c r="A13" s="13"/>
      <c r="B13" s="20"/>
      <c r="C13" s="15"/>
      <c r="D13" s="21"/>
      <c r="E13" s="17"/>
      <c r="F13" s="21"/>
      <c r="G13" s="22"/>
      <c r="H13" s="19"/>
      <c r="I13" s="19"/>
      <c r="J13" s="47"/>
      <c r="K13" s="48"/>
      <c r="L13" s="47"/>
      <c r="M13" s="48"/>
      <c r="N13" s="48"/>
      <c r="O13" s="19"/>
      <c r="Z13" s="1">
        <f>C4*0.02</f>
        <v>11546.76</v>
      </c>
    </row>
    <row r="14" s="1" customFormat="1" ht="20.1" customHeight="1" spans="1:26">
      <c r="A14" s="13"/>
      <c r="B14" s="20"/>
      <c r="C14" s="15"/>
      <c r="D14" s="21"/>
      <c r="E14" s="17"/>
      <c r="F14" s="21"/>
      <c r="G14" s="22"/>
      <c r="H14" s="19"/>
      <c r="I14" s="19"/>
      <c r="J14" s="47"/>
      <c r="K14" s="48"/>
      <c r="L14" s="47"/>
      <c r="M14" s="48"/>
      <c r="N14" s="48"/>
      <c r="O14" s="19"/>
      <c r="Z14" s="1">
        <f>Z13-H7</f>
        <v>139.76</v>
      </c>
    </row>
    <row r="15" s="1" customFormat="1" ht="20.1" customHeight="1" spans="1:17">
      <c r="A15" s="13"/>
      <c r="B15" s="20"/>
      <c r="C15" s="15"/>
      <c r="D15" s="21"/>
      <c r="E15" s="17"/>
      <c r="F15" s="21"/>
      <c r="G15" s="22"/>
      <c r="H15" s="19"/>
      <c r="I15" s="19"/>
      <c r="J15" s="47"/>
      <c r="K15" s="48"/>
      <c r="L15" s="47"/>
      <c r="M15" s="48"/>
      <c r="N15" s="48"/>
      <c r="O15" s="19"/>
      <c r="Q15" s="1">
        <f>C4-D7</f>
        <v>124688</v>
      </c>
    </row>
    <row r="16" s="1" customFormat="1" ht="20.1" customHeight="1" spans="1:15">
      <c r="A16" s="13"/>
      <c r="B16" s="20"/>
      <c r="C16" s="15"/>
      <c r="D16" s="21"/>
      <c r="E16" s="17"/>
      <c r="F16" s="21"/>
      <c r="G16" s="22"/>
      <c r="H16" s="19"/>
      <c r="I16" s="19"/>
      <c r="J16" s="47"/>
      <c r="K16" s="48"/>
      <c r="L16" s="47"/>
      <c r="M16" s="48"/>
      <c r="N16" s="48"/>
      <c r="O16" s="19"/>
    </row>
    <row r="17" s="1" customFormat="1" ht="20.1" customHeight="1" spans="1:15">
      <c r="A17" s="13"/>
      <c r="B17" s="20"/>
      <c r="C17" s="15"/>
      <c r="D17" s="21"/>
      <c r="E17" s="17"/>
      <c r="F17" s="21"/>
      <c r="G17" s="22"/>
      <c r="H17" s="19"/>
      <c r="I17" s="19"/>
      <c r="J17" s="47"/>
      <c r="K17" s="48"/>
      <c r="L17" s="47"/>
      <c r="M17" s="48"/>
      <c r="N17" s="48"/>
      <c r="O17" s="19"/>
    </row>
    <row r="18" s="1" customFormat="1" ht="20.1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7"/>
      <c r="K18" s="48"/>
      <c r="L18" s="47"/>
      <c r="M18" s="48"/>
      <c r="N18" s="48"/>
      <c r="O18" s="19"/>
    </row>
    <row r="19" s="1" customFormat="1" ht="20.1" customHeight="1" spans="1:15">
      <c r="A19" s="13"/>
      <c r="B19" s="20"/>
      <c r="C19" s="15"/>
      <c r="D19" s="21"/>
      <c r="E19" s="17"/>
      <c r="F19" s="21"/>
      <c r="G19" s="22"/>
      <c r="H19" s="19"/>
      <c r="I19" s="19"/>
      <c r="J19" s="47"/>
      <c r="K19" s="48"/>
      <c r="L19" s="47"/>
      <c r="M19" s="48"/>
      <c r="N19" s="48"/>
      <c r="O19" s="19"/>
    </row>
    <row r="20" s="1" customFormat="1" ht="20.1" customHeight="1" spans="1:15">
      <c r="A20" s="13"/>
      <c r="B20" s="20"/>
      <c r="C20" s="15"/>
      <c r="D20" s="21"/>
      <c r="E20" s="17"/>
      <c r="F20" s="21"/>
      <c r="G20" s="22"/>
      <c r="H20" s="19"/>
      <c r="I20" s="19"/>
      <c r="J20" s="47"/>
      <c r="K20" s="48"/>
      <c r="L20" s="47"/>
      <c r="M20" s="48"/>
      <c r="N20" s="48"/>
      <c r="O20" s="19"/>
    </row>
    <row r="21" s="1" customFormat="1" ht="20.1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7"/>
      <c r="K21" s="48"/>
      <c r="L21" s="47"/>
      <c r="M21" s="48"/>
      <c r="N21" s="48"/>
      <c r="O21" s="19"/>
    </row>
    <row r="22" s="1" customFormat="1" ht="20.1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7"/>
      <c r="K22" s="48"/>
      <c r="L22" s="47"/>
      <c r="M22" s="48"/>
      <c r="N22" s="48"/>
      <c r="O22" s="19"/>
    </row>
    <row r="23" s="1" customFormat="1" ht="20.1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7"/>
      <c r="K23" s="48"/>
      <c r="L23" s="47"/>
      <c r="M23" s="48"/>
      <c r="N23" s="48"/>
      <c r="O23" s="19"/>
    </row>
    <row r="24" s="1" customFormat="1" ht="20.1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7"/>
      <c r="K24" s="48"/>
      <c r="L24" s="47"/>
      <c r="M24" s="48"/>
      <c r="N24" s="48"/>
      <c r="O24" s="19"/>
    </row>
    <row r="25" s="1" customFormat="1" ht="30" customHeight="1" spans="1:15">
      <c r="A25" s="6" t="s">
        <v>44</v>
      </c>
      <c r="B25" s="6"/>
      <c r="C25" s="31" t="s">
        <v>45</v>
      </c>
      <c r="D25" s="32">
        <f t="shared" ref="D25:J25" si="0">SUM(D7:D24)</f>
        <v>577338</v>
      </c>
      <c r="E25" s="31" t="s">
        <v>45</v>
      </c>
      <c r="F25" s="32">
        <f t="shared" si="0"/>
        <v>452650</v>
      </c>
      <c r="G25" s="31" t="s">
        <v>45</v>
      </c>
      <c r="H25" s="32">
        <f t="shared" si="0"/>
        <v>11546.76</v>
      </c>
      <c r="I25" s="32">
        <f t="shared" si="0"/>
        <v>320</v>
      </c>
      <c r="J25" s="32">
        <f t="shared" si="0"/>
        <v>1100</v>
      </c>
      <c r="K25" s="31" t="s">
        <v>45</v>
      </c>
      <c r="L25" s="32">
        <f>SUM(L7:L24)</f>
        <v>0</v>
      </c>
      <c r="M25" s="31" t="s">
        <v>45</v>
      </c>
      <c r="N25" s="31" t="s">
        <v>45</v>
      </c>
      <c r="O25" s="32">
        <f>SUM(O7:O24)</f>
        <v>564371.24</v>
      </c>
    </row>
    <row r="26" s="1" customFormat="1" ht="30" customHeight="1" spans="1:15">
      <c r="A26" s="6" t="s">
        <v>46</v>
      </c>
      <c r="B26" s="6"/>
      <c r="C26" s="6" t="s">
        <v>47</v>
      </c>
      <c r="D26" s="6"/>
      <c r="E26" s="33">
        <v>123872.92</v>
      </c>
      <c r="F26" s="33"/>
      <c r="G26" s="33"/>
      <c r="H26" s="33"/>
      <c r="I26" s="6" t="s">
        <v>48</v>
      </c>
      <c r="J26" s="6"/>
      <c r="K26" s="6" t="s">
        <v>49</v>
      </c>
      <c r="L26" s="33">
        <v>123872.92</v>
      </c>
      <c r="M26" s="33"/>
      <c r="N26" s="33"/>
      <c r="O26" s="33"/>
    </row>
    <row r="27" s="1" customFormat="1" ht="30" customHeight="1" spans="1:15">
      <c r="A27" s="6"/>
      <c r="B27" s="6"/>
      <c r="C27" s="6" t="s">
        <v>50</v>
      </c>
      <c r="D27" s="6"/>
      <c r="E27" s="34">
        <v>0</v>
      </c>
      <c r="F27" s="34"/>
      <c r="G27" s="34"/>
      <c r="H27" s="34"/>
      <c r="I27" s="6"/>
      <c r="J27" s="6"/>
      <c r="K27" s="6" t="s">
        <v>51</v>
      </c>
      <c r="L27" s="5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壹拾贰万叁仟捌佰柒拾贰元玖角贰分</v>
      </c>
      <c r="M27" s="55"/>
      <c r="N27" s="55"/>
      <c r="O27" s="55"/>
    </row>
    <row r="28" s="1" customFormat="1" ht="50.1" customHeight="1" spans="1:15">
      <c r="A28" s="6" t="s">
        <v>52</v>
      </c>
      <c r="B28" s="6"/>
      <c r="C28" s="35"/>
      <c r="D28" s="35"/>
      <c r="E28" s="35"/>
      <c r="F28" s="35"/>
      <c r="G28" s="35"/>
      <c r="H28" s="35"/>
      <c r="I28" s="6" t="s">
        <v>53</v>
      </c>
      <c r="J28" s="6"/>
      <c r="K28" s="6" t="s">
        <v>54</v>
      </c>
      <c r="L28" s="6"/>
      <c r="M28" s="6"/>
      <c r="N28" s="6"/>
      <c r="O28" s="6"/>
    </row>
    <row r="29" s="1" customFormat="1" ht="50.1" customHeight="1" spans="1:15">
      <c r="A29" s="6" t="s">
        <v>55</v>
      </c>
      <c r="B29" s="6"/>
      <c r="C29" s="35"/>
      <c r="D29" s="35"/>
      <c r="E29" s="35"/>
      <c r="F29" s="35"/>
      <c r="G29" s="35"/>
      <c r="H29" s="35"/>
      <c r="I29" s="6" t="s">
        <v>56</v>
      </c>
      <c r="J29" s="6"/>
      <c r="K29" s="35"/>
      <c r="L29" s="35"/>
      <c r="M29" s="35"/>
      <c r="N29" s="35"/>
      <c r="O29" s="35"/>
    </row>
    <row r="30" s="1" customFormat="1" ht="50.1" customHeight="1" spans="1:15">
      <c r="A30" s="6" t="s">
        <v>57</v>
      </c>
      <c r="B30" s="6"/>
      <c r="C30" s="36"/>
      <c r="D30" s="36"/>
      <c r="E30" s="36"/>
      <c r="F30" s="36"/>
      <c r="G30" s="36"/>
      <c r="H30" s="36"/>
      <c r="I30" s="6" t="s">
        <v>58</v>
      </c>
      <c r="J30" s="6"/>
      <c r="K30" s="36"/>
      <c r="L30" s="36"/>
      <c r="M30" s="36"/>
      <c r="N30" s="36"/>
      <c r="O30" s="36"/>
    </row>
    <row r="31" s="1" customFormat="1" ht="50.1" customHeight="1" spans="1:15">
      <c r="A31" s="6" t="s">
        <v>59</v>
      </c>
      <c r="B31" s="6"/>
      <c r="C31" s="36"/>
      <c r="D31" s="36"/>
      <c r="E31" s="36"/>
      <c r="F31" s="36"/>
      <c r="G31" s="36"/>
      <c r="H31" s="36"/>
      <c r="I31" s="6" t="s">
        <v>60</v>
      </c>
      <c r="J31" s="6"/>
      <c r="K31" s="36"/>
      <c r="L31" s="36"/>
      <c r="M31" s="36"/>
      <c r="N31" s="36"/>
      <c r="O31" s="36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3.5" spans="2:15">
      <c r="B37"/>
      <c r="D37" s="4"/>
      <c r="E37" s="3"/>
      <c r="F37" s="4"/>
      <c r="H37" s="4"/>
      <c r="J37" s="4"/>
      <c r="O37" s="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2017-01-17T04:48:00Z</dcterms:created>
  <cp:lastPrinted>2017-09-18T02:26:00Z</cp:lastPrinted>
  <dcterms:modified xsi:type="dcterms:W3CDTF">2023-01-17T05:07:13Z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66B5B79337724FC3B0586434AF760AC1</vt:lpwstr>
  </property>
</Properties>
</file>