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35" windowHeight="9765" activeTab="1"/>
  </bookViews>
  <sheets>
    <sheet name="1" sheetId="8" r:id="rId1"/>
    <sheet name="2" sheetId="9" r:id="rId2"/>
  </sheets>
  <calcPr calcId="144525" concurrentCalc="0"/>
</workbook>
</file>

<file path=xl/sharedStrings.xml><?xml version="1.0" encoding="utf-8"?>
<sst xmlns="http://schemas.openxmlformats.org/spreadsheetml/2006/main" count="72">
  <si>
    <t xml:space="preserve">工程款支付证书 </t>
  </si>
  <si>
    <t>工程名称</t>
  </si>
  <si>
    <t>2017年阜阳市普通干线公路养护工程（第一批路面大中修工程）1标段</t>
  </si>
  <si>
    <t>ERP编号</t>
  </si>
  <si>
    <t>档案编号</t>
  </si>
  <si>
    <t>CD2017-056</t>
  </si>
  <si>
    <t>2017.6.8</t>
  </si>
  <si>
    <t>高  翔</t>
  </si>
  <si>
    <t>120日历天</t>
  </si>
  <si>
    <t>阜阳市</t>
  </si>
  <si>
    <t>阜阳办事处丁军召1826987966</t>
  </si>
  <si>
    <t>吴跟党13705659815</t>
  </si>
  <si>
    <t>中标通知书、施工合同及内部承包协议原件</t>
  </si>
  <si>
    <t>中标</t>
  </si>
  <si>
    <t>合同金额</t>
  </si>
  <si>
    <t>中标  日期</t>
  </si>
  <si>
    <t>已    供       工程资料</t>
  </si>
  <si>
    <t>中标通知书、施工合同及内部承包协议以及补充协议原件</t>
  </si>
  <si>
    <t>庐江</t>
  </si>
  <si>
    <t>责任  单位</t>
  </si>
  <si>
    <t>决算金额</t>
  </si>
  <si>
    <t>竣工  日期</t>
  </si>
  <si>
    <t>（已调查）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</si>
  <si>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</si>
  <si>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</si>
  <si>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</si>
  <si>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</si>
  <si>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</si>
  <si>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</si>
  <si>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</si>
  <si>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</si>
  <si>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</si>
  <si>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</si>
  <si>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</si>
  <si>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</si>
  <si>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</si>
  <si>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</si>
  <si>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</si>
  <si>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</si>
  <si>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</si>
  <si>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2%全扣</t>
  </si>
  <si>
    <t>2017.10.18办理涉税事项报告表费用500</t>
  </si>
  <si>
    <t xml:space="preserve">暂扣
</t>
  </si>
  <si>
    <t>安徽阜阳振兴路通建筑材料有限公司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</si>
  <si>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</si>
  <si>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</si>
  <si>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</si>
  <si>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</si>
  <si>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</si>
  <si>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</si>
  <si>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</si>
  <si>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</si>
  <si>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</si>
  <si>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</si>
  <si>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</si>
  <si>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</si>
  <si>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</si>
  <si>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</si>
  <si>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</si>
  <si>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</si>
  <si>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</si>
  <si>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完税证明可</t>
  </si>
  <si>
    <t>中标通知书、施工合同、交工证书及内部承包协议原件</t>
  </si>
  <si>
    <t>（已调查）本项目有项目印章已收回；因是养护项目无审计，但需提供竣工结算或其他相关证明材料</t>
  </si>
  <si>
    <t>本次</t>
  </si>
  <si>
    <t>取整</t>
  </si>
  <si>
    <t xml:space="preserve">退
</t>
  </si>
  <si>
    <t>12月材料</t>
  </si>
  <si>
    <t>补差丁军召</t>
  </si>
  <si>
    <t>建造师费</t>
  </si>
  <si>
    <t>1%预留损失准备金</t>
  </si>
  <si>
    <t>管理费补差丁军召30000 +建造师占用费1500*7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</si>
</sst>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/m/d;@"/>
    <numFmt numFmtId="178" formatCode="#,##0.00_ "/>
    <numFmt numFmtId="179" formatCode="m/d;@"/>
    <numFmt numFmtId="180" formatCode="0.0%"/>
    <numFmt numFmtId="181" formatCode="0_ "/>
    <numFmt numFmtId="182" formatCode="0.00_ "/>
  </numFmts>
  <fonts count="40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1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7" fillId="0" borderId="0"/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7" fontId="2" fillId="0" borderId="0" xfId="55" applyNumberFormat="1" applyFont="1" applyFill="1" applyBorder="1" applyAlignment="1">
      <alignment horizontal="center" vertical="center"/>
    </xf>
    <xf numFmtId="178" fontId="2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8" fontId="4" fillId="0" borderId="2" xfId="55" applyNumberFormat="1" applyFont="1" applyFill="1" applyBorder="1" applyAlignment="1">
      <alignment horizontal="center" vertical="center" wrapText="1"/>
    </xf>
    <xf numFmtId="176" fontId="2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178" fontId="6" fillId="0" borderId="2" xfId="55" applyNumberFormat="1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7" fontId="4" fillId="0" borderId="2" xfId="55" applyNumberFormat="1" applyFont="1" applyFill="1" applyBorder="1" applyAlignment="1">
      <alignment horizontal="center" vertical="center" wrapText="1"/>
    </xf>
    <xf numFmtId="0" fontId="2" fillId="2" borderId="2" xfId="55" applyFont="1" applyFill="1" applyBorder="1" applyAlignment="1">
      <alignment horizontal="center" vertical="center" wrapText="1"/>
    </xf>
    <xf numFmtId="177" fontId="2" fillId="2" borderId="2" xfId="55" applyNumberFormat="1" applyFont="1" applyFill="1" applyBorder="1" applyAlignment="1">
      <alignment horizontal="center" vertical="center" shrinkToFit="1"/>
    </xf>
    <xf numFmtId="14" fontId="2" fillId="2" borderId="2" xfId="55" applyNumberFormat="1" applyFont="1" applyFill="1" applyBorder="1" applyAlignment="1">
      <alignment horizontal="center" vertical="center" wrapText="1"/>
    </xf>
    <xf numFmtId="178" fontId="2" fillId="2" borderId="2" xfId="55" applyNumberFormat="1" applyFont="1" applyFill="1" applyBorder="1" applyAlignment="1">
      <alignment horizontal="right" vertical="center" shrinkToFit="1"/>
    </xf>
    <xf numFmtId="179" fontId="2" fillId="2" borderId="2" xfId="55" applyNumberFormat="1" applyFont="1" applyFill="1" applyBorder="1" applyAlignment="1">
      <alignment horizontal="center" vertical="center" wrapText="1"/>
    </xf>
    <xf numFmtId="180" fontId="2" fillId="0" borderId="2" xfId="21" applyNumberFormat="1" applyFont="1" applyFill="1" applyBorder="1" applyAlignment="1">
      <alignment horizontal="center" vertical="center" wrapText="1"/>
    </xf>
    <xf numFmtId="178" fontId="2" fillId="3" borderId="2" xfId="55" applyNumberFormat="1" applyFont="1" applyFill="1" applyBorder="1" applyAlignment="1">
      <alignment horizontal="right" vertical="center" shrinkToFit="1"/>
    </xf>
    <xf numFmtId="0" fontId="1" fillId="2" borderId="5" xfId="55" applyFont="1" applyFill="1" applyBorder="1" applyAlignment="1">
      <alignment horizontal="center" vertical="center" wrapText="1"/>
    </xf>
    <xf numFmtId="14" fontId="7" fillId="2" borderId="2" xfId="55" applyNumberFormat="1" applyFont="1" applyFill="1" applyBorder="1" applyAlignment="1">
      <alignment horizontal="center" vertical="center" wrapText="1"/>
    </xf>
    <xf numFmtId="14" fontId="1" fillId="2" borderId="2" xfId="55" applyNumberFormat="1" applyFont="1" applyFill="1" applyBorder="1" applyAlignment="1">
      <alignment horizontal="center" vertical="center" wrapText="1"/>
    </xf>
    <xf numFmtId="178" fontId="1" fillId="2" borderId="2" xfId="55" applyNumberFormat="1" applyFont="1" applyFill="1" applyBorder="1" applyAlignment="1">
      <alignment horizontal="right"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178" fontId="1" fillId="2" borderId="2" xfId="55" applyNumberFormat="1" applyFont="1" applyFill="1" applyBorder="1" applyAlignment="1">
      <alignment vertical="center" shrinkToFit="1"/>
    </xf>
    <xf numFmtId="9" fontId="1" fillId="0" borderId="2" xfId="21" applyFont="1" applyFill="1" applyBorder="1" applyAlignment="1">
      <alignment horizontal="center" vertical="center" wrapText="1"/>
    </xf>
    <xf numFmtId="178" fontId="1" fillId="3" borderId="2" xfId="55" applyNumberFormat="1" applyFont="1" applyFill="1" applyBorder="1" applyAlignment="1">
      <alignment horizontal="right" vertical="center" shrinkToFit="1"/>
    </xf>
    <xf numFmtId="177" fontId="1" fillId="2" borderId="6" xfId="55" applyNumberFormat="1" applyFont="1" applyFill="1" applyBorder="1" applyAlignment="1">
      <alignment horizontal="center" vertical="center" shrinkToFit="1"/>
    </xf>
    <xf numFmtId="180" fontId="1" fillId="0" borderId="2" xfId="21" applyNumberFormat="1" applyFont="1" applyFill="1" applyBorder="1" applyAlignment="1">
      <alignment horizontal="center" vertical="center" wrapText="1"/>
    </xf>
    <xf numFmtId="0" fontId="2" fillId="2" borderId="7" xfId="55" applyFont="1" applyFill="1" applyBorder="1" applyAlignment="1">
      <alignment horizontal="center" vertical="center" wrapText="1"/>
    </xf>
    <xf numFmtId="178" fontId="2" fillId="2" borderId="2" xfId="55" applyNumberFormat="1" applyFont="1" applyFill="1" applyBorder="1" applyAlignment="1">
      <alignment vertical="center" shrinkToFit="1"/>
    </xf>
    <xf numFmtId="177" fontId="2" fillId="2" borderId="2" xfId="55" applyNumberFormat="1" applyFont="1" applyFill="1" applyBorder="1" applyAlignment="1">
      <alignment vertical="center" shrinkToFit="1"/>
    </xf>
    <xf numFmtId="9" fontId="2" fillId="0" borderId="2" xfId="21" applyFont="1" applyFill="1" applyBorder="1" applyAlignment="1">
      <alignment horizontal="center" vertical="center" wrapText="1"/>
    </xf>
    <xf numFmtId="0" fontId="4" fillId="3" borderId="2" xfId="55" applyFont="1" applyFill="1" applyBorder="1" applyAlignment="1">
      <alignment horizontal="center" vertical="center" shrinkToFit="1"/>
    </xf>
    <xf numFmtId="178" fontId="8" fillId="3" borderId="2" xfId="55" applyNumberFormat="1" applyFont="1" applyFill="1" applyBorder="1" applyAlignment="1">
      <alignment horizontal="right" vertical="center" shrinkToFit="1"/>
    </xf>
    <xf numFmtId="178" fontId="9" fillId="3" borderId="2" xfId="55" applyNumberFormat="1" applyFont="1" applyFill="1" applyBorder="1" applyAlignment="1">
      <alignment horizontal="center" vertical="center" shrinkToFit="1"/>
    </xf>
    <xf numFmtId="178" fontId="9" fillId="0" borderId="2" xfId="55" applyNumberFormat="1" applyFont="1" applyFill="1" applyBorder="1" applyAlignment="1">
      <alignment horizontal="center" vertical="center" shrinkToFit="1"/>
    </xf>
    <xf numFmtId="0" fontId="2" fillId="0" borderId="2" xfId="55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8" fontId="4" fillId="0" borderId="2" xfId="55" applyNumberFormat="1" applyFont="1" applyFill="1" applyBorder="1" applyAlignment="1">
      <alignment horizontal="center" vertical="center" shrinkToFit="1"/>
    </xf>
    <xf numFmtId="0" fontId="2" fillId="0" borderId="3" xfId="55" applyFont="1" applyFill="1" applyBorder="1" applyAlignment="1">
      <alignment horizontal="left" vertical="center" wrapText="1"/>
    </xf>
    <xf numFmtId="0" fontId="2" fillId="0" borderId="8" xfId="55" applyFont="1" applyFill="1" applyBorder="1" applyAlignment="1">
      <alignment horizontal="left" vertical="center" wrapText="1"/>
    </xf>
    <xf numFmtId="0" fontId="10" fillId="2" borderId="5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0" fontId="2" fillId="0" borderId="4" xfId="55" applyFont="1" applyFill="1" applyBorder="1" applyAlignment="1">
      <alignment horizontal="left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2" fillId="0" borderId="9" xfId="55" applyFont="1" applyFill="1" applyBorder="1" applyAlignment="1">
      <alignment horizontal="left" vertical="center" wrapText="1"/>
    </xf>
    <xf numFmtId="178" fontId="11" fillId="0" borderId="2" xfId="55" applyNumberFormat="1" applyFont="1" applyFill="1" applyBorder="1" applyAlignment="1">
      <alignment horizontal="center" vertical="center" wrapText="1"/>
    </xf>
    <xf numFmtId="178" fontId="2" fillId="0" borderId="2" xfId="55" applyNumberFormat="1" applyFont="1" applyFill="1" applyBorder="1" applyAlignment="1">
      <alignment horizontal="right" vertical="center" shrinkToFit="1"/>
    </xf>
    <xf numFmtId="178" fontId="2" fillId="0" borderId="2" xfId="55" applyNumberFormat="1" applyFont="1" applyFill="1" applyBorder="1" applyAlignment="1">
      <alignment horizontal="center" vertical="center" wrapText="1"/>
    </xf>
    <xf numFmtId="178" fontId="12" fillId="0" borderId="2" xfId="55" applyNumberFormat="1" applyFont="1" applyFill="1" applyBorder="1" applyAlignment="1">
      <alignment horizontal="right" vertical="center" shrinkToFit="1"/>
    </xf>
    <xf numFmtId="178" fontId="12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right" vertical="center" shrinkToFit="1"/>
    </xf>
    <xf numFmtId="178" fontId="1" fillId="0" borderId="2" xfId="55" applyNumberFormat="1" applyFont="1" applyFill="1" applyBorder="1" applyAlignment="1">
      <alignment horizontal="center" vertical="center" wrapText="1"/>
    </xf>
    <xf numFmtId="178" fontId="13" fillId="0" borderId="2" xfId="55" applyNumberFormat="1" applyFont="1" applyFill="1" applyBorder="1" applyAlignment="1">
      <alignment horizontal="right" vertical="center" shrinkToFit="1"/>
    </xf>
    <xf numFmtId="178" fontId="1" fillId="0" borderId="5" xfId="55" applyNumberFormat="1" applyFont="1" applyFill="1" applyBorder="1" applyAlignment="1">
      <alignment horizontal="center" vertical="center" wrapText="1"/>
    </xf>
    <xf numFmtId="178" fontId="1" fillId="0" borderId="5" xfId="55" applyNumberFormat="1" applyFont="1" applyFill="1" applyBorder="1" applyAlignment="1">
      <alignment horizontal="right" vertical="center" shrinkToFit="1"/>
    </xf>
    <xf numFmtId="178" fontId="1" fillId="0" borderId="2" xfId="55" applyNumberFormat="1" applyFont="1" applyFill="1" applyBorder="1" applyAlignment="1">
      <alignment horizontal="center" vertical="center"/>
    </xf>
    <xf numFmtId="178" fontId="12" fillId="0" borderId="2" xfId="55" applyNumberFormat="1" applyFont="1" applyFill="1" applyBorder="1" applyAlignment="1">
      <alignment vertical="center" shrinkToFit="1"/>
    </xf>
    <xf numFmtId="178" fontId="12" fillId="0" borderId="2" xfId="55" applyNumberFormat="1" applyFont="1" applyFill="1" applyBorder="1" applyAlignment="1">
      <alignment vertical="center" wrapText="1"/>
    </xf>
    <xf numFmtId="178" fontId="1" fillId="0" borderId="7" xfId="55" applyNumberFormat="1" applyFont="1" applyFill="1" applyBorder="1" applyAlignment="1">
      <alignment horizontal="center" vertical="center" wrapText="1"/>
    </xf>
    <xf numFmtId="178" fontId="1" fillId="0" borderId="7" xfId="55" applyNumberFormat="1" applyFont="1" applyFill="1" applyBorder="1" applyAlignment="1">
      <alignment horizontal="right" vertical="center" shrinkToFit="1"/>
    </xf>
    <xf numFmtId="178" fontId="1" fillId="0" borderId="2" xfId="55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82" fontId="14" fillId="0" borderId="2" xfId="0" applyNumberFormat="1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8" fontId="2" fillId="0" borderId="2" xfId="55" applyNumberFormat="1" applyFont="1" applyFill="1" applyBorder="1" applyAlignment="1">
      <alignment horizontal="right" vertical="center" wrapText="1"/>
    </xf>
    <xf numFmtId="0" fontId="1" fillId="2" borderId="2" xfId="55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center"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0" fontId="2" fillId="0" borderId="10" xfId="55" applyFont="1" applyFill="1" applyBorder="1" applyAlignment="1">
      <alignment horizontal="left" vertical="center" wrapText="1"/>
    </xf>
    <xf numFmtId="0" fontId="2" fillId="0" borderId="11" xfId="55" applyFont="1" applyFill="1" applyBorder="1" applyAlignment="1">
      <alignment horizontal="left" vertical="center" wrapText="1"/>
    </xf>
    <xf numFmtId="0" fontId="10" fillId="2" borderId="2" xfId="55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NULL" TargetMode="External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NULL" TargetMode="External"/><Relationship Id="rId2" Type="http://schemas.openxmlformats.org/officeDocument/2006/relationships/image" Target="../media/image6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635000</xdr:colOff>
      <xdr:row>5</xdr:row>
      <xdr:rowOff>228600</xdr:rowOff>
    </xdr:from>
    <xdr:to>
      <xdr:col>22</xdr:col>
      <xdr:colOff>151130</xdr:colOff>
      <xdr:row>18</xdr:row>
      <xdr:rowOff>110490</xdr:rowOff>
    </xdr:to>
    <xdr:pic>
      <xdr:nvPicPr>
        <xdr:cNvPr id="2" name="图片 1" descr="}@]2ZKDB@RR9B3A(3OYI3I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969375" y="1965325"/>
          <a:ext cx="6231255" cy="3985895"/>
        </a:xfrm>
        <a:prstGeom prst="rect">
          <a:avLst/>
        </a:prstGeom>
      </xdr:spPr>
    </xdr:pic>
    <xdr:clientData/>
  </xdr:twoCellAnchor>
  <xdr:twoCellAnchor editAs="oneCell">
    <xdr:from>
      <xdr:col>15</xdr:col>
      <xdr:colOff>628650</xdr:colOff>
      <xdr:row>4</xdr:row>
      <xdr:rowOff>273050</xdr:rowOff>
    </xdr:from>
    <xdr:to>
      <xdr:col>19</xdr:col>
      <xdr:colOff>1323340</xdr:colOff>
      <xdr:row>6</xdr:row>
      <xdr:rowOff>673735</xdr:rowOff>
    </xdr:to>
    <xdr:pic>
      <xdr:nvPicPr>
        <xdr:cNvPr id="4" name="图片 3" descr="AXW)@U_[%{J$73_HZ31~}FR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963025" y="1654810"/>
          <a:ext cx="3495040" cy="1110615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0</xdr:row>
      <xdr:rowOff>228600</xdr:rowOff>
    </xdr:from>
    <xdr:to>
      <xdr:col>22</xdr:col>
      <xdr:colOff>647065</xdr:colOff>
      <xdr:row>4</xdr:row>
      <xdr:rowOff>304165</xdr:rowOff>
    </xdr:to>
    <xdr:pic>
      <xdr:nvPicPr>
        <xdr:cNvPr id="6" name="图片 5" descr="UB)V9PU()MS@(2@XKJ)MDPN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8601075" y="228600"/>
          <a:ext cx="7095490" cy="1457325"/>
        </a:xfrm>
        <a:prstGeom prst="rect">
          <a:avLst/>
        </a:prstGeom>
      </xdr:spPr>
    </xdr:pic>
    <xdr:clientData/>
  </xdr:twoCellAnchor>
  <xdr:twoCellAnchor editAs="oneCell">
    <xdr:from>
      <xdr:col>16</xdr:col>
      <xdr:colOff>352425</xdr:colOff>
      <xdr:row>17</xdr:row>
      <xdr:rowOff>38100</xdr:rowOff>
    </xdr:from>
    <xdr:to>
      <xdr:col>24</xdr:col>
      <xdr:colOff>495300</xdr:colOff>
      <xdr:row>63</xdr:row>
      <xdr:rowOff>79375</xdr:rowOff>
    </xdr:to>
    <xdr:pic>
      <xdr:nvPicPr>
        <xdr:cNvPr id="3" name="图片 2" descr="EA3A646DE499777F751460A31AB9605A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372600" y="5623560"/>
          <a:ext cx="7543800" cy="1017397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37</xdr:row>
      <xdr:rowOff>9525</xdr:rowOff>
    </xdr:from>
    <xdr:to>
      <xdr:col>14</xdr:col>
      <xdr:colOff>199390</xdr:colOff>
      <xdr:row>78</xdr:row>
      <xdr:rowOff>8890</xdr:rowOff>
    </xdr:to>
    <xdr:pic>
      <xdr:nvPicPr>
        <xdr:cNvPr id="5" name="图片 4" descr="`5YWQ3~XI_9Y$JPJXWZ63WO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28650" y="11984355"/>
          <a:ext cx="7066915" cy="588581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37</xdr:row>
      <xdr:rowOff>0</xdr:rowOff>
    </xdr:from>
    <xdr:to>
      <xdr:col>27</xdr:col>
      <xdr:colOff>371475</xdr:colOff>
      <xdr:row>80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7" cstate="print"/>
        <a:stretch>
          <a:fillRect/>
        </a:stretch>
      </xdr:blipFill>
      <xdr:spPr>
        <a:xfrm>
          <a:off x="10439400" y="11974830"/>
          <a:ext cx="9144000" cy="624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352425</xdr:colOff>
      <xdr:row>17</xdr:row>
      <xdr:rowOff>0</xdr:rowOff>
    </xdr:from>
    <xdr:to>
      <xdr:col>24</xdr:col>
      <xdr:colOff>495300</xdr:colOff>
      <xdr:row>65</xdr:row>
      <xdr:rowOff>92710</xdr:rowOff>
    </xdr:to>
    <xdr:pic>
      <xdr:nvPicPr>
        <xdr:cNvPr id="5" name="图片 4" descr="EA3A646DE499777F751460A31AB9605A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382125" y="6192520"/>
          <a:ext cx="7543800" cy="1017397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34</xdr:row>
      <xdr:rowOff>0</xdr:rowOff>
    </xdr:from>
    <xdr:to>
      <xdr:col>27</xdr:col>
      <xdr:colOff>371475</xdr:colOff>
      <xdr:row>77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10448925" y="11816080"/>
          <a:ext cx="9144000" cy="624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209550</xdr:colOff>
      <xdr:row>2</xdr:row>
      <xdr:rowOff>238125</xdr:rowOff>
    </xdr:from>
    <xdr:to>
      <xdr:col>25</xdr:col>
      <xdr:colOff>827405</xdr:colOff>
      <xdr:row>16</xdr:row>
      <xdr:rowOff>130175</xdr:rowOff>
    </xdr:to>
    <xdr:pic>
      <xdr:nvPicPr>
        <xdr:cNvPr id="8" name="图片 7" descr="0@)@4OHNNKLP~PK}(CPQJGF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144125" y="909955"/>
          <a:ext cx="7799705" cy="5157470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</xdr:colOff>
      <xdr:row>16</xdr:row>
      <xdr:rowOff>0</xdr:rowOff>
    </xdr:from>
    <xdr:to>
      <xdr:col>25</xdr:col>
      <xdr:colOff>760730</xdr:colOff>
      <xdr:row>29</xdr:row>
      <xdr:rowOff>64135</xdr:rowOff>
    </xdr:to>
    <xdr:pic>
      <xdr:nvPicPr>
        <xdr:cNvPr id="6" name="图片 5" descr="$6HRW99~5B[6G%MP$4N3@T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963150" y="5937250"/>
          <a:ext cx="7914005" cy="5171440"/>
        </a:xfrm>
        <a:prstGeom prst="rect">
          <a:avLst/>
        </a:prstGeom>
      </xdr:spPr>
    </xdr:pic>
    <xdr:clientData/>
  </xdr:twoCellAnchor>
  <xdr:twoCellAnchor editAs="oneCell">
    <xdr:from>
      <xdr:col>17</xdr:col>
      <xdr:colOff>428625</xdr:colOff>
      <xdr:row>8</xdr:row>
      <xdr:rowOff>0</xdr:rowOff>
    </xdr:from>
    <xdr:to>
      <xdr:col>26</xdr:col>
      <xdr:colOff>55880</xdr:colOff>
      <xdr:row>24</xdr:row>
      <xdr:rowOff>116205</xdr:rowOff>
    </xdr:to>
    <xdr:pic>
      <xdr:nvPicPr>
        <xdr:cNvPr id="9" name="图片 8" descr="K37M(A3{}~H~_4V~_@YHNB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63200" y="3288030"/>
          <a:ext cx="7914005" cy="518477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0</xdr:row>
      <xdr:rowOff>85725</xdr:rowOff>
    </xdr:from>
    <xdr:to>
      <xdr:col>20</xdr:col>
      <xdr:colOff>218440</xdr:colOff>
      <xdr:row>5</xdr:row>
      <xdr:rowOff>340995</xdr:rowOff>
    </xdr:to>
    <xdr:pic>
      <xdr:nvPicPr>
        <xdr:cNvPr id="10" name="图片 9" descr="J8C4UDJ$E`66K$KF~%8VHI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24950" y="85725"/>
          <a:ext cx="4609465" cy="1991995"/>
        </a:xfrm>
        <a:prstGeom prst="rect">
          <a:avLst/>
        </a:prstGeom>
      </xdr:spPr>
    </xdr:pic>
    <xdr:clientData/>
  </xdr:twoCellAnchor>
  <xdr:twoCellAnchor editAs="oneCell">
    <xdr:from>
      <xdr:col>16</xdr:col>
      <xdr:colOff>561975</xdr:colOff>
      <xdr:row>6</xdr:row>
      <xdr:rowOff>704850</xdr:rowOff>
    </xdr:from>
    <xdr:to>
      <xdr:col>19</xdr:col>
      <xdr:colOff>1799590</xdr:colOff>
      <xdr:row>9</xdr:row>
      <xdr:rowOff>346710</xdr:rowOff>
    </xdr:to>
    <xdr:pic>
      <xdr:nvPicPr>
        <xdr:cNvPr id="2" name="图片 1" descr="4E]SUFRNW29G`3@BV)2)]$H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91675" y="2796540"/>
          <a:ext cx="3352165" cy="1447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35</xdr:row>
      <xdr:rowOff>9525</xdr:rowOff>
    </xdr:from>
    <xdr:to>
      <xdr:col>14</xdr:col>
      <xdr:colOff>665480</xdr:colOff>
      <xdr:row>95</xdr:row>
      <xdr:rowOff>44450</xdr:rowOff>
    </xdr:to>
    <xdr:pic>
      <xdr:nvPicPr>
        <xdr:cNvPr id="3" name="图片 2" descr="9%553AH0CN)P9TOV}$UA{HQ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1550" y="11997055"/>
          <a:ext cx="7199630" cy="860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41"/>
  <sheetViews>
    <sheetView topLeftCell="A4" workbookViewId="0">
      <selection activeCell="D22" sqref="D22"/>
    </sheetView>
  </sheetViews>
  <sheetFormatPr defaultColWidth="9" defaultRowHeight="11.25"/>
  <cols>
    <col min="1" max="1" width="3.25" style="2" customWidth="1"/>
    <col min="2" max="2" width="4.875" style="3" customWidth="1"/>
    <col min="3" max="3" width="3.625" style="2" customWidth="1"/>
    <col min="4" max="4" width="10.125" style="4" customWidth="1"/>
    <col min="5" max="5" width="6.625" style="3" customWidth="1"/>
    <col min="6" max="6" width="10.25" style="4" customWidth="1"/>
    <col min="7" max="7" width="3.625" style="2" customWidth="1"/>
    <col min="8" max="8" width="11" style="4" customWidth="1"/>
    <col min="9" max="9" width="7.75" style="2" customWidth="1"/>
    <col min="10" max="10" width="7.5" style="4" customWidth="1"/>
    <col min="11" max="11" width="9" style="2" customWidth="1"/>
    <col min="12" max="12" width="9.5" style="2" customWidth="1"/>
    <col min="13" max="14" width="5.625" style="2" customWidth="1"/>
    <col min="15" max="15" width="11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5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1" t="s">
        <v>3</v>
      </c>
      <c r="M2" s="42">
        <v>7402</v>
      </c>
      <c r="N2" s="43" t="s">
        <v>4</v>
      </c>
      <c r="O2" s="43" t="s">
        <v>5</v>
      </c>
      <c r="Q2" s="67" t="s">
        <v>5</v>
      </c>
      <c r="R2" s="68">
        <v>56</v>
      </c>
      <c r="S2" s="69">
        <v>7402</v>
      </c>
      <c r="T2" s="70" t="s">
        <v>2</v>
      </c>
      <c r="U2" s="69" t="s">
        <v>6</v>
      </c>
      <c r="V2" s="71">
        <v>7674472</v>
      </c>
      <c r="W2" s="72" t="s">
        <v>7</v>
      </c>
      <c r="X2" s="72" t="s">
        <v>8</v>
      </c>
      <c r="Y2" s="74" t="s">
        <v>9</v>
      </c>
      <c r="Z2" s="75" t="s">
        <v>10</v>
      </c>
      <c r="AA2" s="75" t="s">
        <v>11</v>
      </c>
      <c r="AB2" s="76" t="s">
        <v>12</v>
      </c>
      <c r="AC2" s="75"/>
      <c r="AD2" s="77" t="s">
        <v>13</v>
      </c>
      <c r="AE2" s="78"/>
      <c r="AF2" s="76" t="s">
        <v>12</v>
      </c>
      <c r="AG2" s="75"/>
      <c r="AH2" s="77" t="s">
        <v>13</v>
      </c>
      <c r="AI2" s="79"/>
    </row>
    <row r="3" ht="27.95" customHeight="1" spans="1:15">
      <c r="A3" s="6" t="s">
        <v>14</v>
      </c>
      <c r="B3" s="6"/>
      <c r="C3" s="8">
        <v>7674472</v>
      </c>
      <c r="D3" s="8"/>
      <c r="E3" s="8" t="s">
        <v>15</v>
      </c>
      <c r="F3" s="9" t="s">
        <v>6</v>
      </c>
      <c r="G3" s="9"/>
      <c r="H3" s="10" t="s">
        <v>16</v>
      </c>
      <c r="I3" s="84" t="s">
        <v>17</v>
      </c>
      <c r="J3" s="85"/>
      <c r="K3" s="85"/>
      <c r="L3" s="85"/>
      <c r="M3" s="86" t="s">
        <v>18</v>
      </c>
      <c r="N3" s="6" t="s">
        <v>19</v>
      </c>
      <c r="O3" s="47" t="s">
        <v>10</v>
      </c>
    </row>
    <row r="4" ht="27.95" customHeight="1" spans="1:15">
      <c r="A4" s="6" t="s">
        <v>20</v>
      </c>
      <c r="B4" s="6"/>
      <c r="C4" s="80"/>
      <c r="D4" s="80"/>
      <c r="E4" s="8" t="s">
        <v>21</v>
      </c>
      <c r="F4" s="9"/>
      <c r="G4" s="9"/>
      <c r="H4" s="12"/>
      <c r="I4" s="48" t="s">
        <v>22</v>
      </c>
      <c r="J4" s="49"/>
      <c r="K4" s="49"/>
      <c r="L4" s="49"/>
      <c r="M4" s="86" t="s">
        <v>23</v>
      </c>
      <c r="N4" s="8" t="s">
        <v>24</v>
      </c>
      <c r="O4" s="51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43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74.1" customHeight="1" spans="1:17">
      <c r="A7" s="81">
        <v>1</v>
      </c>
      <c r="B7" s="82">
        <v>43042</v>
      </c>
      <c r="C7" s="23" t="s">
        <v>39</v>
      </c>
      <c r="D7" s="24">
        <v>6827516</v>
      </c>
      <c r="E7" s="25">
        <v>43040</v>
      </c>
      <c r="F7" s="24">
        <v>7186859</v>
      </c>
      <c r="G7" s="30" t="s">
        <v>40</v>
      </c>
      <c r="H7" s="28">
        <f>ROUNDUP(C3*0.02,2)</f>
        <v>153489.44</v>
      </c>
      <c r="I7" s="28">
        <v>0</v>
      </c>
      <c r="J7" s="56">
        <v>500</v>
      </c>
      <c r="K7" s="57" t="s">
        <v>41</v>
      </c>
      <c r="L7" s="54">
        <f>D7-H7-I7-J7-O7</f>
        <v>322289.06</v>
      </c>
      <c r="M7" s="55" t="s">
        <v>42</v>
      </c>
      <c r="N7" s="57" t="s">
        <v>43</v>
      </c>
      <c r="O7" s="28">
        <v>6351237.5</v>
      </c>
      <c r="Q7" s="73"/>
    </row>
    <row r="8" s="1" customFormat="1" ht="20.1" customHeight="1" spans="1:15">
      <c r="A8" s="81"/>
      <c r="B8" s="83"/>
      <c r="C8" s="23"/>
      <c r="D8" s="26"/>
      <c r="E8" s="25"/>
      <c r="F8" s="26"/>
      <c r="G8" s="27"/>
      <c r="H8" s="28"/>
      <c r="I8" s="28"/>
      <c r="J8" s="56"/>
      <c r="K8" s="57"/>
      <c r="L8" s="56"/>
      <c r="M8" s="55"/>
      <c r="N8" s="57"/>
      <c r="O8" s="28"/>
    </row>
    <row r="9" ht="20.1" customHeight="1" spans="1:15">
      <c r="A9" s="14"/>
      <c r="B9" s="33"/>
      <c r="C9" s="16"/>
      <c r="D9" s="32"/>
      <c r="E9" s="18"/>
      <c r="F9" s="32"/>
      <c r="G9" s="34"/>
      <c r="H9" s="20"/>
      <c r="I9" s="20"/>
      <c r="J9" s="52"/>
      <c r="K9" s="57"/>
      <c r="L9" s="52"/>
      <c r="M9" s="55"/>
      <c r="N9" s="53"/>
      <c r="O9" s="28"/>
    </row>
    <row r="10" ht="20.1" customHeight="1" spans="1:15">
      <c r="A10" s="14"/>
      <c r="B10" s="33"/>
      <c r="C10" s="16"/>
      <c r="D10" s="32"/>
      <c r="E10" s="18"/>
      <c r="F10" s="32"/>
      <c r="G10" s="34"/>
      <c r="H10" s="20"/>
      <c r="I10" s="20"/>
      <c r="J10" s="52"/>
      <c r="K10" s="57"/>
      <c r="L10" s="52"/>
      <c r="M10" s="55"/>
      <c r="N10" s="53"/>
      <c r="O10" s="28"/>
    </row>
    <row r="11" ht="20.1" customHeight="1" spans="1:17">
      <c r="A11" s="14"/>
      <c r="B11" s="33"/>
      <c r="C11" s="16"/>
      <c r="D11" s="32"/>
      <c r="E11" s="18"/>
      <c r="F11" s="32"/>
      <c r="G11" s="34"/>
      <c r="H11" s="20"/>
      <c r="I11" s="20"/>
      <c r="J11" s="52"/>
      <c r="K11" s="57"/>
      <c r="L11" s="52"/>
      <c r="M11" s="55"/>
      <c r="N11" s="53"/>
      <c r="O11" s="20"/>
      <c r="Q11"/>
    </row>
    <row r="12" ht="20.1" customHeight="1" spans="1:15">
      <c r="A12" s="14"/>
      <c r="B12" s="33"/>
      <c r="C12" s="16"/>
      <c r="D12" s="32"/>
      <c r="E12" s="18"/>
      <c r="F12" s="32"/>
      <c r="G12" s="34"/>
      <c r="H12" s="20"/>
      <c r="I12" s="20"/>
      <c r="J12" s="52"/>
      <c r="K12" s="53"/>
      <c r="L12" s="52"/>
      <c r="M12" s="53"/>
      <c r="N12" s="53"/>
      <c r="O12" s="20"/>
    </row>
    <row r="13" ht="20.1" customHeight="1" spans="1:15">
      <c r="A13" s="14"/>
      <c r="B13" s="33"/>
      <c r="C13" s="16"/>
      <c r="D13" s="32"/>
      <c r="E13" s="18"/>
      <c r="F13" s="32"/>
      <c r="G13" s="34"/>
      <c r="H13" s="20"/>
      <c r="I13" s="20"/>
      <c r="J13" s="52"/>
      <c r="K13" s="53"/>
      <c r="L13" s="52"/>
      <c r="M13" s="53"/>
      <c r="N13" s="53"/>
      <c r="O13" s="20"/>
    </row>
    <row r="14" ht="20.1" customHeight="1" spans="1:15">
      <c r="A14" s="14"/>
      <c r="B14" s="33"/>
      <c r="C14" s="16"/>
      <c r="D14" s="32"/>
      <c r="E14" s="18"/>
      <c r="F14" s="32"/>
      <c r="G14" s="34"/>
      <c r="H14" s="20"/>
      <c r="I14" s="20"/>
      <c r="J14" s="52"/>
      <c r="K14" s="53"/>
      <c r="L14" s="52"/>
      <c r="M14" s="53"/>
      <c r="N14" s="53"/>
      <c r="O14" s="20"/>
    </row>
    <row r="15" ht="20.1" customHeight="1" spans="1:15">
      <c r="A15" s="14"/>
      <c r="B15" s="33"/>
      <c r="C15" s="16"/>
      <c r="D15" s="32"/>
      <c r="E15" s="18"/>
      <c r="F15" s="32"/>
      <c r="G15" s="34"/>
      <c r="H15" s="20"/>
      <c r="I15" s="20"/>
      <c r="J15" s="52"/>
      <c r="K15" s="53"/>
      <c r="L15" s="52"/>
      <c r="M15" s="53"/>
      <c r="N15" s="53"/>
      <c r="O15" s="20"/>
    </row>
    <row r="16" ht="20.1" customHeight="1" spans="1:15">
      <c r="A16" s="14"/>
      <c r="B16" s="33"/>
      <c r="C16" s="16"/>
      <c r="D16" s="32"/>
      <c r="E16" s="18"/>
      <c r="F16" s="32"/>
      <c r="G16" s="34"/>
      <c r="H16" s="20"/>
      <c r="I16" s="20"/>
      <c r="J16" s="52"/>
      <c r="K16" s="53"/>
      <c r="L16" s="52"/>
      <c r="M16" s="53"/>
      <c r="N16" s="53"/>
      <c r="O16" s="20"/>
    </row>
    <row r="17" ht="20.1" customHeight="1" spans="1:15">
      <c r="A17" s="14"/>
      <c r="B17" s="33"/>
      <c r="C17" s="16"/>
      <c r="D17" s="32"/>
      <c r="E17" s="18"/>
      <c r="F17" s="32"/>
      <c r="G17" s="34"/>
      <c r="H17" s="20"/>
      <c r="I17" s="20"/>
      <c r="J17" s="52"/>
      <c r="K17" s="53"/>
      <c r="L17" s="52"/>
      <c r="M17" s="53"/>
      <c r="N17" s="53"/>
      <c r="O17" s="20"/>
    </row>
    <row r="18" ht="20.1" customHeight="1" spans="1:15">
      <c r="A18" s="14"/>
      <c r="B18" s="33"/>
      <c r="C18" s="16"/>
      <c r="D18" s="32"/>
      <c r="E18" s="18"/>
      <c r="F18" s="32"/>
      <c r="G18" s="34"/>
      <c r="H18" s="20"/>
      <c r="I18" s="20"/>
      <c r="J18" s="52"/>
      <c r="K18" s="53"/>
      <c r="L18" s="52"/>
      <c r="M18" s="53"/>
      <c r="N18" s="53"/>
      <c r="O18" s="20"/>
    </row>
    <row r="19" ht="20.1" customHeight="1" spans="1:15">
      <c r="A19" s="14"/>
      <c r="B19" s="33"/>
      <c r="C19" s="16"/>
      <c r="D19" s="32"/>
      <c r="E19" s="18"/>
      <c r="F19" s="32"/>
      <c r="G19" s="34"/>
      <c r="H19" s="20"/>
      <c r="I19" s="20"/>
      <c r="J19" s="52"/>
      <c r="K19" s="53"/>
      <c r="L19" s="52"/>
      <c r="M19" s="53"/>
      <c r="N19" s="53"/>
      <c r="O19" s="20"/>
    </row>
    <row r="20" ht="20.1" customHeight="1" spans="1:15">
      <c r="A20" s="14"/>
      <c r="B20" s="33"/>
      <c r="C20" s="16"/>
      <c r="D20" s="32"/>
      <c r="E20" s="18"/>
      <c r="F20" s="32"/>
      <c r="G20" s="34"/>
      <c r="H20" s="20"/>
      <c r="I20" s="20"/>
      <c r="J20" s="52"/>
      <c r="K20" s="53"/>
      <c r="L20" s="52"/>
      <c r="M20" s="53"/>
      <c r="N20" s="53"/>
      <c r="O20" s="20"/>
    </row>
    <row r="21" ht="20.1" customHeight="1" spans="1:15">
      <c r="A21" s="14"/>
      <c r="B21" s="33"/>
      <c r="C21" s="16"/>
      <c r="D21" s="32"/>
      <c r="E21" s="18"/>
      <c r="F21" s="32"/>
      <c r="G21" s="34"/>
      <c r="H21" s="20"/>
      <c r="I21" s="20"/>
      <c r="J21" s="52"/>
      <c r="K21" s="53"/>
      <c r="L21" s="52"/>
      <c r="M21" s="53"/>
      <c r="N21" s="53"/>
      <c r="O21" s="20"/>
    </row>
    <row r="22" ht="20.1" customHeight="1" spans="1:15">
      <c r="A22" s="14"/>
      <c r="B22" s="33"/>
      <c r="C22" s="16"/>
      <c r="D22" s="32"/>
      <c r="E22" s="18"/>
      <c r="F22" s="32"/>
      <c r="G22" s="34"/>
      <c r="H22" s="20"/>
      <c r="I22" s="20"/>
      <c r="J22" s="52"/>
      <c r="K22" s="53"/>
      <c r="L22" s="52"/>
      <c r="M22" s="53"/>
      <c r="N22" s="53"/>
      <c r="O22" s="20"/>
    </row>
    <row r="23" ht="20.1" customHeight="1" spans="1:15">
      <c r="A23" s="14"/>
      <c r="B23" s="33"/>
      <c r="C23" s="16"/>
      <c r="D23" s="32"/>
      <c r="E23" s="18"/>
      <c r="F23" s="32"/>
      <c r="G23" s="34"/>
      <c r="H23" s="20"/>
      <c r="I23" s="20"/>
      <c r="J23" s="52"/>
      <c r="K23" s="53"/>
      <c r="L23" s="52"/>
      <c r="M23" s="53"/>
      <c r="N23" s="53"/>
      <c r="O23" s="20"/>
    </row>
    <row r="24" ht="20.1" customHeight="1" spans="1:15">
      <c r="A24" s="14"/>
      <c r="B24" s="33"/>
      <c r="C24" s="16"/>
      <c r="D24" s="32"/>
      <c r="E24" s="18"/>
      <c r="F24" s="32"/>
      <c r="G24" s="34"/>
      <c r="H24" s="20"/>
      <c r="I24" s="20"/>
      <c r="J24" s="52"/>
      <c r="K24" s="53"/>
      <c r="L24" s="52"/>
      <c r="M24" s="53"/>
      <c r="N24" s="53"/>
      <c r="O24" s="20"/>
    </row>
    <row r="25" ht="30" customHeight="1" spans="1:15">
      <c r="A25" s="6" t="s">
        <v>44</v>
      </c>
      <c r="B25" s="6"/>
      <c r="C25" s="35" t="s">
        <v>45</v>
      </c>
      <c r="D25" s="36">
        <f t="shared" ref="D25:J25" si="0">SUM(D7:D24)</f>
        <v>6827516</v>
      </c>
      <c r="E25" s="35" t="s">
        <v>45</v>
      </c>
      <c r="F25" s="36">
        <f t="shared" si="0"/>
        <v>7186859</v>
      </c>
      <c r="G25" s="35" t="s">
        <v>45</v>
      </c>
      <c r="H25" s="36">
        <f t="shared" si="0"/>
        <v>153489.44</v>
      </c>
      <c r="I25" s="36">
        <f t="shared" si="0"/>
        <v>0</v>
      </c>
      <c r="J25" s="36">
        <f t="shared" si="0"/>
        <v>500</v>
      </c>
      <c r="K25" s="35" t="s">
        <v>45</v>
      </c>
      <c r="L25" s="36">
        <f>SUM(L7:L24)</f>
        <v>322289.06</v>
      </c>
      <c r="M25" s="35" t="s">
        <v>45</v>
      </c>
      <c r="N25" s="35" t="s">
        <v>45</v>
      </c>
      <c r="O25" s="36">
        <f>SUM(O7:O24)</f>
        <v>6351237.5</v>
      </c>
    </row>
    <row r="26" ht="30" customHeight="1" spans="1:15">
      <c r="A26" s="6" t="s">
        <v>46</v>
      </c>
      <c r="B26" s="6"/>
      <c r="C26" s="6" t="s">
        <v>47</v>
      </c>
      <c r="D26" s="6"/>
      <c r="E26" s="37">
        <f>O7+O8</f>
        <v>6351237.5</v>
      </c>
      <c r="F26" s="37"/>
      <c r="G26" s="37"/>
      <c r="H26" s="37"/>
      <c r="I26" s="6" t="s">
        <v>48</v>
      </c>
      <c r="J26" s="6"/>
      <c r="K26" s="6" t="s">
        <v>49</v>
      </c>
      <c r="L26" s="37">
        <f>E26-E27</f>
        <v>6351237.5</v>
      </c>
      <c r="M26" s="37"/>
      <c r="N26" s="37"/>
      <c r="O26" s="37"/>
    </row>
    <row r="27" ht="30" customHeight="1" spans="1:15">
      <c r="A27" s="6"/>
      <c r="B27" s="6"/>
      <c r="C27" s="6" t="s">
        <v>50</v>
      </c>
      <c r="D27" s="6"/>
      <c r="E27" s="38">
        <f>O8</f>
        <v>0</v>
      </c>
      <c r="F27" s="38"/>
      <c r="G27" s="38"/>
      <c r="H27" s="38"/>
      <c r="I27" s="6"/>
      <c r="J27" s="6"/>
      <c r="K27" s="6" t="s">
        <v>51</v>
      </c>
      <c r="L27" s="35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陆佰叁拾伍万壹仟贰佰叁拾柒元伍角</v>
      </c>
      <c r="M27" s="35"/>
      <c r="N27" s="35"/>
      <c r="O27" s="35"/>
    </row>
    <row r="28" ht="50.1" customHeight="1" spans="1:15">
      <c r="A28" s="6" t="s">
        <v>52</v>
      </c>
      <c r="B28" s="6"/>
      <c r="C28" s="39"/>
      <c r="D28" s="39"/>
      <c r="E28" s="39"/>
      <c r="F28" s="39"/>
      <c r="G28" s="39"/>
      <c r="H28" s="39"/>
      <c r="I28" s="6" t="s">
        <v>53</v>
      </c>
      <c r="J28" s="6"/>
      <c r="K28" s="6" t="s">
        <v>54</v>
      </c>
      <c r="L28" s="6"/>
      <c r="M28" s="6"/>
      <c r="N28" s="6"/>
      <c r="O28" s="6"/>
    </row>
    <row r="29" ht="50.1" customHeight="1" spans="1:15">
      <c r="A29" s="6" t="s">
        <v>55</v>
      </c>
      <c r="B29" s="6"/>
      <c r="C29" s="39"/>
      <c r="D29" s="39"/>
      <c r="E29" s="39"/>
      <c r="F29" s="39"/>
      <c r="G29" s="39"/>
      <c r="H29" s="39"/>
      <c r="I29" s="6" t="s">
        <v>56</v>
      </c>
      <c r="J29" s="6"/>
      <c r="K29" s="39"/>
      <c r="L29" s="39"/>
      <c r="M29" s="39"/>
      <c r="N29" s="39"/>
      <c r="O29" s="39"/>
    </row>
    <row r="30" ht="50.1" customHeight="1" spans="1:15">
      <c r="A30" s="6" t="s">
        <v>57</v>
      </c>
      <c r="B30" s="6"/>
      <c r="C30" s="40"/>
      <c r="D30" s="40"/>
      <c r="E30" s="40"/>
      <c r="F30" s="40"/>
      <c r="G30" s="40"/>
      <c r="H30" s="40"/>
      <c r="I30" s="6" t="s">
        <v>58</v>
      </c>
      <c r="J30" s="6"/>
      <c r="K30" s="40"/>
      <c r="L30" s="40"/>
      <c r="M30" s="40"/>
      <c r="N30" s="40"/>
      <c r="O30" s="40"/>
    </row>
    <row r="31" ht="50.1" customHeight="1" spans="1:15">
      <c r="A31" s="6" t="s">
        <v>59</v>
      </c>
      <c r="B31" s="6"/>
      <c r="C31" s="40"/>
      <c r="D31" s="40"/>
      <c r="E31" s="40"/>
      <c r="F31" s="40"/>
      <c r="G31" s="40"/>
      <c r="H31" s="40"/>
      <c r="I31" s="6" t="s">
        <v>60</v>
      </c>
      <c r="J31" s="6"/>
      <c r="K31" s="40"/>
      <c r="L31" s="40"/>
      <c r="M31" s="40"/>
      <c r="N31" s="40"/>
      <c r="O31" s="40"/>
    </row>
    <row r="34" ht="13.5" spans="17:17">
      <c r="Q34"/>
    </row>
    <row r="37" ht="13.5" spans="2:2">
      <c r="B37"/>
    </row>
    <row r="38" ht="13.5" spans="19:19">
      <c r="S38"/>
    </row>
    <row r="41" spans="20:20">
      <c r="T41" s="2" t="s">
        <v>61</v>
      </c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I38"/>
  <sheetViews>
    <sheetView tabSelected="1" workbookViewId="0">
      <selection activeCell="H9" sqref="H9:J10"/>
    </sheetView>
  </sheetViews>
  <sheetFormatPr defaultColWidth="9" defaultRowHeight="11.25"/>
  <cols>
    <col min="1" max="1" width="3.25" style="2" customWidth="1"/>
    <col min="2" max="2" width="5.75" style="3" customWidth="1"/>
    <col min="3" max="3" width="3.625" style="2" customWidth="1"/>
    <col min="4" max="4" width="10.125" style="4" customWidth="1"/>
    <col min="5" max="5" width="6.625" style="3" customWidth="1"/>
    <col min="6" max="6" width="10.25" style="4" customWidth="1"/>
    <col min="7" max="7" width="4.25" style="2" customWidth="1"/>
    <col min="8" max="8" width="11" style="4" customWidth="1"/>
    <col min="9" max="9" width="7.75" style="2" customWidth="1"/>
    <col min="10" max="10" width="7.5" style="4" customWidth="1"/>
    <col min="11" max="11" width="7.625" style="2" customWidth="1"/>
    <col min="12" max="12" width="9.5" style="2" customWidth="1"/>
    <col min="13" max="14" width="5.625" style="2" customWidth="1"/>
    <col min="15" max="15" width="11" style="4" customWidth="1"/>
    <col min="16" max="16" width="9" style="2"/>
    <col min="17" max="17" width="11.875" style="2" customWidth="1"/>
    <col min="18" max="18" width="6.75" style="2" customWidth="1"/>
    <col min="19" max="19" width="9.125" style="2" customWidth="1"/>
    <col min="20" max="20" width="31.125" style="2" customWidth="1"/>
    <col min="21" max="21" width="9" style="2"/>
    <col min="22" max="22" width="11.25" style="2" customWidth="1"/>
    <col min="23" max="25" width="9" style="2"/>
    <col min="26" max="26" width="14.5" style="2" customWidth="1"/>
    <col min="27" max="27" width="13.125" style="2" customWidth="1"/>
    <col min="28" max="28" width="14.5" style="2" customWidth="1"/>
    <col min="29" max="16384" width="9" style="2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5">
      <c r="A2" s="6" t="s">
        <v>1</v>
      </c>
      <c r="B2" s="6"/>
      <c r="C2" s="7" t="s">
        <v>2</v>
      </c>
      <c r="D2" s="7"/>
      <c r="E2" s="7"/>
      <c r="F2" s="7"/>
      <c r="G2" s="7"/>
      <c r="H2" s="7"/>
      <c r="I2" s="7"/>
      <c r="J2" s="7"/>
      <c r="K2" s="7"/>
      <c r="L2" s="41" t="s">
        <v>3</v>
      </c>
      <c r="M2" s="42">
        <v>7402</v>
      </c>
      <c r="N2" s="43" t="s">
        <v>4</v>
      </c>
      <c r="O2" s="43" t="s">
        <v>5</v>
      </c>
      <c r="Q2" s="67" t="s">
        <v>5</v>
      </c>
      <c r="R2" s="68">
        <v>56</v>
      </c>
      <c r="S2" s="69">
        <v>7402</v>
      </c>
      <c r="T2" s="70" t="s">
        <v>2</v>
      </c>
      <c r="U2" s="69" t="s">
        <v>6</v>
      </c>
      <c r="V2" s="71">
        <v>7674472</v>
      </c>
      <c r="W2" s="72" t="s">
        <v>7</v>
      </c>
      <c r="X2" s="72" t="s">
        <v>8</v>
      </c>
      <c r="Y2" s="74" t="s">
        <v>9</v>
      </c>
      <c r="Z2" s="75" t="s">
        <v>10</v>
      </c>
      <c r="AA2" s="75" t="s">
        <v>11</v>
      </c>
      <c r="AB2" s="76" t="s">
        <v>12</v>
      </c>
      <c r="AC2" s="75"/>
      <c r="AD2" s="77" t="s">
        <v>13</v>
      </c>
      <c r="AE2" s="78"/>
      <c r="AF2" s="76" t="s">
        <v>12</v>
      </c>
      <c r="AG2" s="75"/>
      <c r="AH2" s="77" t="s">
        <v>13</v>
      </c>
      <c r="AI2" s="79"/>
    </row>
    <row r="3" ht="27.95" customHeight="1" spans="1:15">
      <c r="A3" s="6" t="s">
        <v>14</v>
      </c>
      <c r="B3" s="6"/>
      <c r="C3" s="8">
        <v>7674472</v>
      </c>
      <c r="D3" s="8"/>
      <c r="E3" s="8" t="s">
        <v>15</v>
      </c>
      <c r="F3" s="9" t="s">
        <v>6</v>
      </c>
      <c r="G3" s="9"/>
      <c r="H3" s="10" t="s">
        <v>16</v>
      </c>
      <c r="I3" s="44" t="s">
        <v>62</v>
      </c>
      <c r="J3" s="45"/>
      <c r="K3" s="45"/>
      <c r="L3" s="45"/>
      <c r="M3" s="46" t="s">
        <v>18</v>
      </c>
      <c r="N3" s="6" t="s">
        <v>19</v>
      </c>
      <c r="O3" s="47" t="s">
        <v>10</v>
      </c>
    </row>
    <row r="4" ht="27.95" customHeight="1" spans="1:15">
      <c r="A4" s="6" t="s">
        <v>20</v>
      </c>
      <c r="B4" s="6"/>
      <c r="C4" s="11">
        <v>7504472</v>
      </c>
      <c r="D4" s="11"/>
      <c r="E4" s="8" t="s">
        <v>21</v>
      </c>
      <c r="F4" s="9"/>
      <c r="G4" s="9"/>
      <c r="H4" s="12"/>
      <c r="I4" s="48" t="s">
        <v>63</v>
      </c>
      <c r="J4" s="49"/>
      <c r="K4" s="49"/>
      <c r="L4" s="49"/>
      <c r="M4" s="50"/>
      <c r="N4" s="8" t="s">
        <v>24</v>
      </c>
      <c r="O4" s="51" t="s">
        <v>11</v>
      </c>
    </row>
    <row r="5" ht="27.95" customHeight="1" spans="1:15">
      <c r="A5" s="6" t="s">
        <v>25</v>
      </c>
      <c r="B5" s="6" t="s">
        <v>26</v>
      </c>
      <c r="C5" s="6"/>
      <c r="D5" s="6"/>
      <c r="E5" s="6" t="s">
        <v>27</v>
      </c>
      <c r="F5" s="6"/>
      <c r="G5" s="6" t="s">
        <v>28</v>
      </c>
      <c r="H5" s="6"/>
      <c r="I5" s="6" t="s">
        <v>29</v>
      </c>
      <c r="J5" s="6" t="s">
        <v>30</v>
      </c>
      <c r="K5" s="6"/>
      <c r="L5" s="6" t="s">
        <v>31</v>
      </c>
      <c r="M5" s="6"/>
      <c r="N5" s="8" t="s">
        <v>32</v>
      </c>
      <c r="O5" s="8"/>
    </row>
    <row r="6" ht="27.95" customHeight="1" spans="1:15">
      <c r="A6" s="6"/>
      <c r="B6" s="13" t="s">
        <v>33</v>
      </c>
      <c r="C6" s="6" t="s">
        <v>34</v>
      </c>
      <c r="D6" s="8" t="s">
        <v>35</v>
      </c>
      <c r="E6" s="13" t="s">
        <v>33</v>
      </c>
      <c r="F6" s="8" t="s">
        <v>35</v>
      </c>
      <c r="G6" s="6" t="s">
        <v>36</v>
      </c>
      <c r="H6" s="8" t="s">
        <v>35</v>
      </c>
      <c r="I6" s="43" t="s">
        <v>35</v>
      </c>
      <c r="J6" s="8" t="s">
        <v>35</v>
      </c>
      <c r="K6" s="6" t="s">
        <v>37</v>
      </c>
      <c r="L6" s="6" t="s">
        <v>35</v>
      </c>
      <c r="M6" s="6" t="s">
        <v>37</v>
      </c>
      <c r="N6" s="8" t="s">
        <v>38</v>
      </c>
      <c r="O6" s="8" t="s">
        <v>35</v>
      </c>
    </row>
    <row r="7" s="1" customFormat="1" ht="74.1" customHeight="1" spans="1:17">
      <c r="A7" s="14">
        <v>1</v>
      </c>
      <c r="B7" s="15">
        <v>43042</v>
      </c>
      <c r="C7" s="16" t="s">
        <v>39</v>
      </c>
      <c r="D7" s="17">
        <v>6827516</v>
      </c>
      <c r="E7" s="18">
        <v>43040</v>
      </c>
      <c r="F7" s="17">
        <v>7186859</v>
      </c>
      <c r="G7" s="19" t="s">
        <v>40</v>
      </c>
      <c r="H7" s="20">
        <f>ROUNDUP(C3*0.02,2)</f>
        <v>153489.44</v>
      </c>
      <c r="I7" s="20">
        <v>0</v>
      </c>
      <c r="J7" s="52">
        <v>500</v>
      </c>
      <c r="K7" s="53" t="s">
        <v>41</v>
      </c>
      <c r="L7" s="54">
        <f>D7-H7-I7-J7-O7</f>
        <v>322289.06</v>
      </c>
      <c r="M7" s="55" t="s">
        <v>42</v>
      </c>
      <c r="N7" s="53" t="s">
        <v>43</v>
      </c>
      <c r="O7" s="20">
        <v>6351237.5</v>
      </c>
      <c r="Q7" s="73"/>
    </row>
    <row r="8" s="1" customFormat="1" ht="20.1" customHeight="1" spans="1:15">
      <c r="A8" s="21"/>
      <c r="B8" s="22" t="s">
        <v>64</v>
      </c>
      <c r="C8" s="23"/>
      <c r="D8" s="24"/>
      <c r="E8" s="25"/>
      <c r="F8" s="26"/>
      <c r="G8" s="27"/>
      <c r="H8" s="28"/>
      <c r="I8" s="28"/>
      <c r="J8" s="56"/>
      <c r="K8" s="57"/>
      <c r="L8" s="58"/>
      <c r="M8" s="55"/>
      <c r="N8" s="57"/>
      <c r="O8" s="28"/>
    </row>
    <row r="9" ht="48" customHeight="1" spans="1:15">
      <c r="A9" s="21">
        <v>2</v>
      </c>
      <c r="B9" s="29">
        <v>43115</v>
      </c>
      <c r="C9" s="23" t="s">
        <v>39</v>
      </c>
      <c r="D9" s="24">
        <v>301732</v>
      </c>
      <c r="E9" s="25">
        <v>43111</v>
      </c>
      <c r="F9" s="24">
        <v>317613</v>
      </c>
      <c r="G9" s="30" t="s">
        <v>65</v>
      </c>
      <c r="H9" s="28">
        <v>0.06</v>
      </c>
      <c r="I9" s="28">
        <v>0</v>
      </c>
      <c r="J9" s="56"/>
      <c r="K9" s="57"/>
      <c r="L9" s="54">
        <v>-322289.06</v>
      </c>
      <c r="M9" s="55" t="s">
        <v>66</v>
      </c>
      <c r="N9" s="59" t="s">
        <v>67</v>
      </c>
      <c r="O9" s="60">
        <f>D9+D10-H9-H10-J10-L9-L10</f>
        <v>954992</v>
      </c>
    </row>
    <row r="10" ht="40" customHeight="1" spans="1:17">
      <c r="A10" s="31">
        <v>3</v>
      </c>
      <c r="B10" s="29">
        <v>43454</v>
      </c>
      <c r="C10" s="23" t="s">
        <v>39</v>
      </c>
      <c r="D10" s="24">
        <v>375224</v>
      </c>
      <c r="E10" s="18"/>
      <c r="F10" s="32"/>
      <c r="G10" s="30" t="s">
        <v>68</v>
      </c>
      <c r="H10" s="28">
        <v>30000</v>
      </c>
      <c r="I10" s="28">
        <v>0</v>
      </c>
      <c r="J10" s="56">
        <v>10500</v>
      </c>
      <c r="K10" s="61" t="s">
        <v>69</v>
      </c>
      <c r="L10" s="62">
        <f>ROUNDUP(D10*1%,0)</f>
        <v>3753</v>
      </c>
      <c r="M10" s="63" t="s">
        <v>70</v>
      </c>
      <c r="N10" s="64"/>
      <c r="O10" s="65"/>
      <c r="Q10" s="2">
        <v>110000</v>
      </c>
    </row>
    <row r="11" ht="20.1" customHeight="1" spans="1:17">
      <c r="A11" s="31"/>
      <c r="B11" s="33"/>
      <c r="C11" s="16"/>
      <c r="D11" s="32"/>
      <c r="E11" s="18"/>
      <c r="F11" s="32"/>
      <c r="G11" s="34"/>
      <c r="H11" s="20"/>
      <c r="I11" s="20"/>
      <c r="J11" s="52"/>
      <c r="K11" s="66" t="s">
        <v>71</v>
      </c>
      <c r="L11" s="52"/>
      <c r="M11" s="55"/>
      <c r="N11" s="53"/>
      <c r="O11" s="20"/>
      <c r="Q11"/>
    </row>
    <row r="12" ht="20.1" customHeight="1" spans="1:15">
      <c r="A12" s="14"/>
      <c r="B12" s="33"/>
      <c r="C12" s="16"/>
      <c r="D12" s="32"/>
      <c r="E12" s="18"/>
      <c r="F12" s="32"/>
      <c r="G12" s="34"/>
      <c r="H12" s="20"/>
      <c r="I12" s="20"/>
      <c r="J12" s="52"/>
      <c r="K12" s="52"/>
      <c r="L12" s="52"/>
      <c r="M12" s="53"/>
      <c r="N12" s="53"/>
      <c r="O12" s="20"/>
    </row>
    <row r="13" ht="20.1" customHeight="1" spans="1:15">
      <c r="A13" s="14"/>
      <c r="B13" s="33"/>
      <c r="C13" s="16"/>
      <c r="D13" s="32"/>
      <c r="E13" s="18"/>
      <c r="F13" s="32"/>
      <c r="G13" s="34"/>
      <c r="H13" s="20"/>
      <c r="I13" s="20"/>
      <c r="J13" s="52"/>
      <c r="K13" s="52"/>
      <c r="L13" s="52"/>
      <c r="M13" s="53"/>
      <c r="N13" s="53"/>
      <c r="O13" s="20"/>
    </row>
    <row r="14" ht="20.1" customHeight="1" spans="1:17">
      <c r="A14" s="14"/>
      <c r="B14" s="33"/>
      <c r="C14" s="16"/>
      <c r="D14" s="32"/>
      <c r="E14" s="18"/>
      <c r="F14" s="32"/>
      <c r="G14" s="34"/>
      <c r="H14" s="20"/>
      <c r="I14" s="20"/>
      <c r="J14" s="52"/>
      <c r="K14" s="53"/>
      <c r="L14" s="52"/>
      <c r="M14" s="53"/>
      <c r="N14" s="53"/>
      <c r="O14" s="20"/>
      <c r="Q14" s="2">
        <f>L7-Q10</f>
        <v>212289.06</v>
      </c>
    </row>
    <row r="15" ht="20.1" customHeight="1" spans="1:15">
      <c r="A15" s="14"/>
      <c r="B15" s="33"/>
      <c r="C15" s="16"/>
      <c r="D15" s="32"/>
      <c r="E15" s="18"/>
      <c r="F15" s="32"/>
      <c r="G15" s="34"/>
      <c r="H15" s="20"/>
      <c r="I15" s="20"/>
      <c r="J15" s="52"/>
      <c r="K15" s="53"/>
      <c r="L15" s="53"/>
      <c r="N15" s="53"/>
      <c r="O15" s="20"/>
    </row>
    <row r="16" ht="20.1" customHeight="1" spans="1:15">
      <c r="A16" s="14"/>
      <c r="B16" s="33"/>
      <c r="C16" s="16"/>
      <c r="D16" s="32"/>
      <c r="E16" s="18"/>
      <c r="F16" s="32"/>
      <c r="G16" s="34"/>
      <c r="H16" s="20"/>
      <c r="I16" s="20"/>
      <c r="J16" s="52"/>
      <c r="K16" s="53"/>
      <c r="L16" s="52"/>
      <c r="M16" s="53"/>
      <c r="N16" s="53"/>
      <c r="O16" s="20"/>
    </row>
    <row r="17" ht="20.1" customHeight="1" spans="1:15">
      <c r="A17" s="14"/>
      <c r="B17" s="33"/>
      <c r="C17" s="16"/>
      <c r="D17" s="32"/>
      <c r="E17" s="18"/>
      <c r="F17" s="32"/>
      <c r="G17" s="34"/>
      <c r="H17" s="20"/>
      <c r="I17" s="20"/>
      <c r="J17" s="52"/>
      <c r="K17" s="53"/>
      <c r="L17" s="52"/>
      <c r="M17" s="53"/>
      <c r="N17" s="53"/>
      <c r="O17" s="20"/>
    </row>
    <row r="18" ht="20.1" customHeight="1" spans="1:15">
      <c r="A18" s="14"/>
      <c r="B18" s="33"/>
      <c r="C18" s="16"/>
      <c r="D18" s="32"/>
      <c r="E18" s="18"/>
      <c r="F18" s="32"/>
      <c r="G18" s="34"/>
      <c r="H18" s="20"/>
      <c r="I18" s="20"/>
      <c r="J18" s="52"/>
      <c r="K18" s="53"/>
      <c r="L18" s="52"/>
      <c r="M18" s="53"/>
      <c r="N18" s="53"/>
      <c r="O18" s="20"/>
    </row>
    <row r="19" ht="20.1" customHeight="1" spans="1:15">
      <c r="A19" s="14"/>
      <c r="B19" s="33"/>
      <c r="C19" s="16"/>
      <c r="D19" s="32"/>
      <c r="E19" s="18"/>
      <c r="F19" s="32"/>
      <c r="G19" s="34"/>
      <c r="H19" s="20"/>
      <c r="I19" s="20"/>
      <c r="J19" s="52"/>
      <c r="K19" s="53"/>
      <c r="L19" s="52"/>
      <c r="M19" s="53"/>
      <c r="N19" s="53"/>
      <c r="O19" s="20"/>
    </row>
    <row r="20" ht="20.1" customHeight="1" spans="1:15">
      <c r="A20" s="14"/>
      <c r="B20" s="33"/>
      <c r="C20" s="16"/>
      <c r="D20" s="32"/>
      <c r="E20" s="18"/>
      <c r="F20" s="32"/>
      <c r="G20" s="34"/>
      <c r="H20" s="20"/>
      <c r="I20" s="20"/>
      <c r="J20" s="52"/>
      <c r="K20" s="53"/>
      <c r="L20" s="52"/>
      <c r="M20" s="53"/>
      <c r="N20" s="53"/>
      <c r="O20" s="20"/>
    </row>
    <row r="21" ht="20.1" customHeight="1" spans="1:15">
      <c r="A21" s="14"/>
      <c r="B21" s="33"/>
      <c r="C21" s="16"/>
      <c r="D21" s="32"/>
      <c r="E21" s="18"/>
      <c r="F21" s="32"/>
      <c r="G21" s="34"/>
      <c r="H21" s="20"/>
      <c r="I21" s="20"/>
      <c r="J21" s="52"/>
      <c r="K21" s="53"/>
      <c r="L21" s="52"/>
      <c r="M21" s="53"/>
      <c r="N21" s="53"/>
      <c r="O21" s="20"/>
    </row>
    <row r="22" ht="30" customHeight="1" spans="1:15">
      <c r="A22" s="6" t="s">
        <v>44</v>
      </c>
      <c r="B22" s="6"/>
      <c r="C22" s="35" t="s">
        <v>45</v>
      </c>
      <c r="D22" s="36">
        <f>SUM(D7:D21)</f>
        <v>7504472</v>
      </c>
      <c r="E22" s="35" t="s">
        <v>45</v>
      </c>
      <c r="F22" s="36">
        <f>SUM(F7:F21)</f>
        <v>7504472</v>
      </c>
      <c r="G22" s="35" t="s">
        <v>45</v>
      </c>
      <c r="H22" s="36">
        <f>SUM(H7:H21)</f>
        <v>183489.5</v>
      </c>
      <c r="I22" s="36">
        <f>SUM(I7:I21)</f>
        <v>0</v>
      </c>
      <c r="J22" s="36">
        <f>SUM(J7:J21)</f>
        <v>11000</v>
      </c>
      <c r="K22" s="35" t="s">
        <v>45</v>
      </c>
      <c r="L22" s="36">
        <f>SUM(L7:L21)</f>
        <v>3753</v>
      </c>
      <c r="M22" s="35" t="s">
        <v>45</v>
      </c>
      <c r="N22" s="35" t="s">
        <v>45</v>
      </c>
      <c r="O22" s="36">
        <f>SUM(O7:O21)</f>
        <v>7306229.5</v>
      </c>
    </row>
    <row r="23" ht="30" customHeight="1" spans="1:15">
      <c r="A23" s="6" t="s">
        <v>46</v>
      </c>
      <c r="B23" s="6"/>
      <c r="C23" s="6" t="s">
        <v>47</v>
      </c>
      <c r="D23" s="6"/>
      <c r="E23" s="37">
        <f>E24+L23</f>
        <v>954992</v>
      </c>
      <c r="F23" s="37"/>
      <c r="G23" s="37"/>
      <c r="H23" s="37"/>
      <c r="I23" s="6" t="s">
        <v>48</v>
      </c>
      <c r="J23" s="6"/>
      <c r="K23" s="6" t="s">
        <v>49</v>
      </c>
      <c r="L23" s="37">
        <v>0</v>
      </c>
      <c r="M23" s="37"/>
      <c r="N23" s="37"/>
      <c r="O23" s="37"/>
    </row>
    <row r="24" ht="30" customHeight="1" spans="1:15">
      <c r="A24" s="6"/>
      <c r="B24" s="6"/>
      <c r="C24" s="6" t="s">
        <v>50</v>
      </c>
      <c r="D24" s="6"/>
      <c r="E24" s="38">
        <f>O9</f>
        <v>954992</v>
      </c>
      <c r="F24" s="38"/>
      <c r="G24" s="38"/>
      <c r="H24" s="38"/>
      <c r="I24" s="6"/>
      <c r="J24" s="6"/>
      <c r="K24" s="6" t="s">
        <v>51</v>
      </c>
      <c r="L24" s="35" t="str">
        <f>SUBSTITUTE(SUBSTITUTE(TEXT(INT(L23),"[DBNum2][$-804]G/通用格式元"&amp;IF(INT(L23)=L23,"整",""))&amp;TEXT(MID(L23,FIND(".",L23&amp;".0")+1,1),"[DBNum2][$-804]G/通用格式角")&amp;TEXT(MID(L23,FIND(".",L23&amp;".0")+2,1),"[DBNum2][$-804]G/通用格式分"),"零角","零"),"零分","")</f>
        <v>零元整</v>
      </c>
      <c r="M24" s="35"/>
      <c r="N24" s="35"/>
      <c r="O24" s="35"/>
    </row>
    <row r="25" ht="50.1" customHeight="1" spans="1:15">
      <c r="A25" s="6" t="s">
        <v>52</v>
      </c>
      <c r="B25" s="6"/>
      <c r="C25" s="39"/>
      <c r="D25" s="39"/>
      <c r="E25" s="39"/>
      <c r="F25" s="39"/>
      <c r="G25" s="39"/>
      <c r="H25" s="39"/>
      <c r="I25" s="6" t="s">
        <v>53</v>
      </c>
      <c r="J25" s="6"/>
      <c r="K25" s="6" t="s">
        <v>54</v>
      </c>
      <c r="L25" s="6"/>
      <c r="M25" s="6"/>
      <c r="N25" s="6"/>
      <c r="O25" s="6"/>
    </row>
    <row r="26" ht="50.1" customHeight="1" spans="1:15">
      <c r="A26" s="6" t="s">
        <v>55</v>
      </c>
      <c r="B26" s="6"/>
      <c r="C26" s="39"/>
      <c r="D26" s="39"/>
      <c r="E26" s="39"/>
      <c r="F26" s="39"/>
      <c r="G26" s="39"/>
      <c r="H26" s="39"/>
      <c r="I26" s="6" t="s">
        <v>56</v>
      </c>
      <c r="J26" s="6"/>
      <c r="K26" s="39"/>
      <c r="L26" s="39"/>
      <c r="M26" s="39"/>
      <c r="N26" s="39"/>
      <c r="O26" s="39"/>
    </row>
    <row r="27" ht="50.1" customHeight="1" spans="1:15">
      <c r="A27" s="6" t="s">
        <v>57</v>
      </c>
      <c r="B27" s="6"/>
      <c r="C27" s="40"/>
      <c r="D27" s="40"/>
      <c r="E27" s="40"/>
      <c r="F27" s="40"/>
      <c r="G27" s="40"/>
      <c r="H27" s="40"/>
      <c r="I27" s="6" t="s">
        <v>58</v>
      </c>
      <c r="J27" s="6"/>
      <c r="K27" s="40"/>
      <c r="L27" s="40"/>
      <c r="M27" s="40"/>
      <c r="N27" s="40"/>
      <c r="O27" s="40"/>
    </row>
    <row r="28" ht="50.1" customHeight="1" spans="1:15">
      <c r="A28" s="6" t="s">
        <v>59</v>
      </c>
      <c r="B28" s="6"/>
      <c r="C28" s="40"/>
      <c r="D28" s="40"/>
      <c r="E28" s="40"/>
      <c r="F28" s="40"/>
      <c r="G28" s="40"/>
      <c r="H28" s="40"/>
      <c r="I28" s="6" t="s">
        <v>60</v>
      </c>
      <c r="J28" s="6"/>
      <c r="K28" s="40"/>
      <c r="L28" s="40"/>
      <c r="M28" s="40"/>
      <c r="N28" s="40"/>
      <c r="O28" s="40"/>
    </row>
    <row r="31" ht="13.5" spans="17:17">
      <c r="Q31"/>
    </row>
    <row r="34" ht="13.5" spans="2:2">
      <c r="B34"/>
    </row>
    <row r="35" ht="13.5" spans="19:19">
      <c r="S35"/>
    </row>
    <row r="38" spans="20:20">
      <c r="T38" s="2" t="s">
        <v>61</v>
      </c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M4"/>
    <mergeCell ref="B5:D5"/>
    <mergeCell ref="E5:F5"/>
    <mergeCell ref="G5:H5"/>
    <mergeCell ref="J5:K5"/>
    <mergeCell ref="L5:M5"/>
    <mergeCell ref="N5:O5"/>
    <mergeCell ref="A22:B22"/>
    <mergeCell ref="C23:D23"/>
    <mergeCell ref="E23:H23"/>
    <mergeCell ref="L23:O23"/>
    <mergeCell ref="C24:D24"/>
    <mergeCell ref="E24:H24"/>
    <mergeCell ref="L24:O24"/>
    <mergeCell ref="A25:B25"/>
    <mergeCell ref="C25:H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28:B28"/>
    <mergeCell ref="C28:H28"/>
    <mergeCell ref="I28:J28"/>
    <mergeCell ref="K28:O28"/>
    <mergeCell ref="A5:A6"/>
    <mergeCell ref="H3:H4"/>
    <mergeCell ref="N9:N10"/>
    <mergeCell ref="O9:O10"/>
    <mergeCell ref="A23:B24"/>
    <mergeCell ref="I23:J2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一览众山小</cp:lastModifiedBy>
  <dcterms:created xsi:type="dcterms:W3CDTF">2017-01-17T04:48:00Z</dcterms:created>
  <cp:lastPrinted>2017-09-18T02:26:00Z</cp:lastPrinted>
  <dcterms:modified xsi:type="dcterms:W3CDTF">2019-01-08T02:40:33Z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