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000" sheetId="1" r:id="rId1"/>
    <sheet name="1000000000" sheetId="3" r:id="rId2"/>
    <sheet name="1 (2)" sheetId="4" r:id="rId3"/>
    <sheet name="2" sheetId="2" r:id="rId4"/>
  </sheets>
  <calcPr calcId="144525" concurrentCalc="0"/>
</workbook>
</file>

<file path=xl/sharedStrings.xml><?xml version="1.0" encoding="utf-8"?>
<sst xmlns="http://schemas.openxmlformats.org/spreadsheetml/2006/main" count="384" uniqueCount="91">
  <si>
    <t xml:space="preserve">分公司  工程款支付证书 </t>
  </si>
  <si>
    <t>工程名称</t>
  </si>
  <si>
    <t>新晃侗族自治县农村基础设施项目第一批项目（1标段）</t>
  </si>
  <si>
    <t>ERP编号</t>
  </si>
  <si>
    <t>档案编号</t>
  </si>
  <si>
    <t>CD2017-068</t>
  </si>
  <si>
    <t>中标</t>
  </si>
  <si>
    <t>合同金额</t>
  </si>
  <si>
    <t>中标日期</t>
  </si>
  <si>
    <t>2017.6.27</t>
  </si>
  <si>
    <t>已供       工程资料</t>
  </si>
  <si>
    <t>责任单位</t>
  </si>
  <si>
    <t>湖南甘晟轩13875837583</t>
  </si>
  <si>
    <t>江  山</t>
  </si>
  <si>
    <t>150日历天</t>
  </si>
  <si>
    <t>怀化市新晃
侗族自治县</t>
  </si>
  <si>
    <t>湖南公司甘晟轩13875837583</t>
  </si>
  <si>
    <t>杨长新13677442868</t>
  </si>
  <si>
    <t>决算金额</t>
  </si>
  <si>
    <t>竣工日期</t>
  </si>
  <si>
    <t>责任人</t>
  </si>
  <si>
    <t>CD2017-073</t>
  </si>
  <si>
    <t>新晃侗族自治县农村公路基础建设项目（第三批）第三标段</t>
  </si>
  <si>
    <t>2017.7.4</t>
  </si>
  <si>
    <t>施迎东</t>
  </si>
  <si>
    <t>5个月</t>
  </si>
  <si>
    <t>序号</t>
  </si>
  <si>
    <t>工程款到账</t>
  </si>
  <si>
    <t>周转金</t>
  </si>
  <si>
    <t>工程收费结算（应收）</t>
  </si>
  <si>
    <t>工程费用收取        （已收）</t>
  </si>
  <si>
    <t>剩余可供分配金额</t>
  </si>
  <si>
    <t>日期</t>
  </si>
  <si>
    <t>账户</t>
  </si>
  <si>
    <t>金额</t>
  </si>
  <si>
    <t>管理费1%</t>
  </si>
  <si>
    <t>项目费用</t>
  </si>
  <si>
    <t>费用备注</t>
  </si>
  <si>
    <t>合计</t>
  </si>
  <si>
    <t>预留金额</t>
  </si>
  <si>
    <t>可支付金额</t>
  </si>
  <si>
    <t>分公司</t>
  </si>
  <si>
    <t>无其他费用，无税费</t>
  </si>
  <si>
    <t>1%管理费,1%损失准备金，另3%暂扣</t>
  </si>
  <si>
    <t>怀化三实贸易有限公司</t>
  </si>
  <si>
    <t>姚红兵个人转款</t>
  </si>
  <si>
    <t>1%管理费,1%损失准备金，</t>
  </si>
  <si>
    <t>本次</t>
  </si>
  <si>
    <t>退上次个人转款，已扣的1%管理费,1%损失准备金，合计1800元；</t>
  </si>
  <si>
    <t>个人转款</t>
  </si>
  <si>
    <t>下次退已扣部分</t>
  </si>
  <si>
    <t>损失准备金累计：36958元</t>
  </si>
  <si>
    <t>-</t>
  </si>
  <si>
    <t>本次结算   支付明细</t>
  </si>
  <si>
    <t>应支付金额</t>
  </si>
  <si>
    <t>实际支付金额</t>
  </si>
  <si>
    <t>详见委托付款函</t>
  </si>
  <si>
    <t>已支付金额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</si>
  <si>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</si>
  <si>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</si>
  <si>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</si>
  <si>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</si>
  <si>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</si>
  <si>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</si>
  <si>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</si>
  <si>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</si>
  <si>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</si>
  <si>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新晃县农村公路建设项目（二合同段）</t>
  </si>
  <si>
    <t>周转金到账</t>
  </si>
  <si>
    <t>管理费？%</t>
  </si>
  <si>
    <t>周转金支付</t>
  </si>
  <si>
    <t>付给谁了？</t>
  </si>
  <si>
    <t>转张翼</t>
  </si>
  <si>
    <t xml:space="preserve">中国石化销售有限公司湖南怀化石油分公司
</t>
  </si>
  <si>
    <t>中国石化销售有限公司湖南怀化石油分公司</t>
  </si>
  <si>
    <t>贵州茂鑫水泥有限责任公司</t>
  </si>
  <si>
    <t>？</t>
  </si>
  <si>
    <t>没到款，对账</t>
  </si>
  <si>
    <t>损失准备金累计： 元</t>
  </si>
  <si>
    <t>周转金为分公司支付</t>
  </si>
  <si>
    <t>CD2017-049</t>
  </si>
  <si>
    <t>2017.6.1</t>
  </si>
  <si>
    <t>熊  伟</t>
  </si>
  <si>
    <t>8个月</t>
  </si>
  <si>
    <t>怀化市
新晃县</t>
  </si>
  <si>
    <t>吴  波18688815271</t>
  </si>
  <si>
    <t>中标书和施
工合同原件</t>
  </si>
  <si>
    <t xml:space="preserve">中标书、施工合同及不领章承诺书原件，在公司。交工证书已下，原件在业主处用于审计，审计还未下发。无项目部章，所有资料盖章为新晃分公司所盖公司公章。不领章承诺书已签署，原件在公司。
</t>
  </si>
  <si>
    <t>合作人自填差额部分</t>
  </si>
  <si>
    <t>业主直接拨付税款</t>
  </si>
  <si>
    <t xml:space="preserve">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</si>
</sst>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#,##0.00_ "/>
    <numFmt numFmtId="178" formatCode="yy/m/d;@"/>
    <numFmt numFmtId="179" formatCode="yyyy/m/d;@"/>
    <numFmt numFmtId="180" formatCode="m/d;@"/>
    <numFmt numFmtId="181" formatCode="0_ "/>
  </numFmts>
  <fonts count="41">
    <font>
      <sz val="11"/>
      <color theme="1"/>
      <name val="宋体"/>
      <charset val="134"/>
      <scheme val="minor"/>
    </font>
    <font>
      <sz val="9"/>
      <color rgb="FFFF0000"/>
      <name val="宋体"/>
      <charset val="134"/>
    </font>
    <font>
      <sz val="9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  <scheme val="minor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b/>
      <sz val="9"/>
      <name val="Arial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8"/>
      <name val="宋体"/>
      <charset val="134"/>
    </font>
    <font>
      <b/>
      <sz val="9"/>
      <color rgb="FF7030A0"/>
      <name val="宋体"/>
      <charset val="134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b/>
      <sz val="12"/>
      <color theme="1"/>
      <name val="宋体"/>
      <charset val="134"/>
    </font>
    <font>
      <sz val="9"/>
      <name val="Arial"/>
      <charset val="134"/>
    </font>
    <font>
      <sz val="9"/>
      <color rgb="FF7030A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8" borderId="13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36" fillId="12" borderId="14" applyNumberFormat="0" applyAlignment="0" applyProtection="0">
      <alignment vertical="center"/>
    </xf>
    <xf numFmtId="0" fontId="37" fillId="23" borderId="19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50" applyFont="1" applyFill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/>
    </xf>
    <xf numFmtId="178" fontId="2" fillId="0" borderId="0" xfId="50" applyNumberFormat="1" applyFont="1" applyFill="1" applyBorder="1" applyAlignment="1">
      <alignment horizontal="center" vertical="center"/>
    </xf>
    <xf numFmtId="177" fontId="2" fillId="0" borderId="0" xfId="50" applyNumberFormat="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top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shrinkToFit="1"/>
    </xf>
    <xf numFmtId="0" fontId="6" fillId="0" borderId="4" xfId="50" applyFont="1" applyFill="1" applyBorder="1" applyAlignment="1">
      <alignment horizontal="center" vertical="center" shrinkToFit="1"/>
    </xf>
    <xf numFmtId="177" fontId="5" fillId="0" borderId="2" xfId="50" applyNumberFormat="1" applyFont="1" applyFill="1" applyBorder="1" applyAlignment="1">
      <alignment horizontal="center" vertical="center" wrapText="1"/>
    </xf>
    <xf numFmtId="177" fontId="5" fillId="0" borderId="4" xfId="50" applyNumberFormat="1" applyFont="1" applyFill="1" applyBorder="1" applyAlignment="1">
      <alignment horizontal="center" vertical="center" wrapText="1"/>
    </xf>
    <xf numFmtId="177" fontId="5" fillId="0" borderId="3" xfId="50" applyNumberFormat="1" applyFont="1" applyFill="1" applyBorder="1" applyAlignment="1">
      <alignment horizontal="center" vertical="center" wrapText="1"/>
    </xf>
    <xf numFmtId="177" fontId="5" fillId="0" borderId="5" xfId="5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2" borderId="6" xfId="50" applyFont="1" applyFill="1" applyBorder="1" applyAlignment="1">
      <alignment horizontal="center" vertical="center" wrapText="1"/>
    </xf>
    <xf numFmtId="177" fontId="8" fillId="0" borderId="2" xfId="50" applyNumberFormat="1" applyFont="1" applyFill="1" applyBorder="1" applyAlignment="1">
      <alignment horizontal="center" vertical="center" wrapText="1"/>
    </xf>
    <xf numFmtId="177" fontId="8" fillId="0" borderId="4" xfId="50" applyNumberFormat="1" applyFont="1" applyFill="1" applyBorder="1" applyAlignment="1">
      <alignment horizontal="center" vertical="center" wrapText="1"/>
    </xf>
    <xf numFmtId="177" fontId="8" fillId="0" borderId="3" xfId="50" applyNumberFormat="1" applyFont="1" applyFill="1" applyBorder="1" applyAlignment="1">
      <alignment horizontal="center" vertical="center" wrapText="1"/>
    </xf>
    <xf numFmtId="179" fontId="2" fillId="0" borderId="2" xfId="50" applyNumberFormat="1" applyFont="1" applyFill="1" applyBorder="1" applyAlignment="1">
      <alignment horizontal="center" vertical="center" wrapText="1"/>
    </xf>
    <xf numFmtId="0" fontId="5" fillId="2" borderId="7" xfId="50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178" fontId="5" fillId="0" borderId="6" xfId="50" applyNumberFormat="1" applyFont="1" applyFill="1" applyBorder="1" applyAlignment="1">
      <alignment horizontal="center" vertical="center" wrapText="1"/>
    </xf>
    <xf numFmtId="0" fontId="5" fillId="0" borderId="5" xfId="5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8" fontId="5" fillId="0" borderId="7" xfId="50" applyNumberFormat="1" applyFont="1" applyFill="1" applyBorder="1" applyAlignment="1">
      <alignment horizontal="center" vertical="center" wrapText="1"/>
    </xf>
    <xf numFmtId="178" fontId="8" fillId="0" borderId="5" xfId="50" applyNumberFormat="1" applyFont="1" applyFill="1" applyBorder="1" applyAlignment="1">
      <alignment horizontal="center" vertical="center" wrapText="1"/>
    </xf>
    <xf numFmtId="0" fontId="2" fillId="2" borderId="5" xfId="50" applyFont="1" applyFill="1" applyBorder="1" applyAlignment="1">
      <alignment horizontal="center" vertical="center" wrapText="1"/>
    </xf>
    <xf numFmtId="178" fontId="2" fillId="2" borderId="5" xfId="50" applyNumberFormat="1" applyFont="1" applyFill="1" applyBorder="1" applyAlignment="1">
      <alignment horizontal="left" vertical="center" shrinkToFit="1"/>
    </xf>
    <xf numFmtId="14" fontId="2" fillId="2" borderId="5" xfId="50" applyNumberFormat="1" applyFont="1" applyFill="1" applyBorder="1" applyAlignment="1">
      <alignment horizontal="center" vertical="center" wrapText="1"/>
    </xf>
    <xf numFmtId="177" fontId="2" fillId="2" borderId="5" xfId="50" applyNumberFormat="1" applyFont="1" applyFill="1" applyBorder="1" applyAlignment="1">
      <alignment horizontal="right" vertical="center" shrinkToFit="1"/>
    </xf>
    <xf numFmtId="177" fontId="1" fillId="3" borderId="5" xfId="50" applyNumberFormat="1" applyFont="1" applyFill="1" applyBorder="1" applyAlignment="1">
      <alignment horizontal="right" vertical="center" shrinkToFit="1"/>
    </xf>
    <xf numFmtId="180" fontId="2" fillId="2" borderId="2" xfId="50" applyNumberFormat="1" applyFont="1" applyFill="1" applyBorder="1" applyAlignment="1">
      <alignment horizontal="center" vertical="center" wrapText="1"/>
    </xf>
    <xf numFmtId="14" fontId="2" fillId="2" borderId="5" xfId="50" applyNumberFormat="1" applyFont="1" applyFill="1" applyBorder="1" applyAlignment="1">
      <alignment horizontal="right" vertical="center" wrapText="1"/>
    </xf>
    <xf numFmtId="0" fontId="1" fillId="2" borderId="5" xfId="50" applyFont="1" applyFill="1" applyBorder="1" applyAlignment="1">
      <alignment horizontal="center" vertical="center" wrapText="1"/>
    </xf>
    <xf numFmtId="14" fontId="8" fillId="0" borderId="5" xfId="50" applyNumberFormat="1" applyFont="1" applyBorder="1" applyAlignment="1">
      <alignment horizontal="center" vertical="center" wrapText="1"/>
    </xf>
    <xf numFmtId="14" fontId="1" fillId="2" borderId="5" xfId="50" applyNumberFormat="1" applyFont="1" applyFill="1" applyBorder="1" applyAlignment="1">
      <alignment horizontal="center" vertical="center" wrapText="1"/>
    </xf>
    <xf numFmtId="177" fontId="1" fillId="2" borderId="5" xfId="50" applyNumberFormat="1" applyFont="1" applyFill="1" applyBorder="1" applyAlignment="1">
      <alignment horizontal="right" vertical="center" shrinkToFit="1"/>
    </xf>
    <xf numFmtId="180" fontId="1" fillId="2" borderId="2" xfId="50" applyNumberFormat="1" applyFont="1" applyFill="1" applyBorder="1" applyAlignment="1">
      <alignment horizontal="center" vertical="center" wrapText="1"/>
    </xf>
    <xf numFmtId="178" fontId="1" fillId="2" borderId="5" xfId="50" applyNumberFormat="1" applyFont="1" applyFill="1" applyBorder="1" applyAlignment="1">
      <alignment horizontal="left" vertical="center" shrinkToFit="1"/>
    </xf>
    <xf numFmtId="14" fontId="1" fillId="2" borderId="5" xfId="50" applyNumberFormat="1" applyFont="1" applyFill="1" applyBorder="1" applyAlignment="1">
      <alignment vertical="center" wrapText="1"/>
    </xf>
    <xf numFmtId="177" fontId="1" fillId="2" borderId="5" xfId="50" applyNumberFormat="1" applyFont="1" applyFill="1" applyBorder="1" applyAlignment="1">
      <alignment vertical="center" shrinkToFit="1"/>
    </xf>
    <xf numFmtId="177" fontId="8" fillId="2" borderId="5" xfId="50" applyNumberFormat="1" applyFont="1" applyFill="1" applyBorder="1" applyAlignment="1">
      <alignment horizontal="right" vertical="center"/>
    </xf>
    <xf numFmtId="178" fontId="1" fillId="2" borderId="5" xfId="50" applyNumberFormat="1" applyFont="1" applyFill="1" applyBorder="1" applyAlignment="1">
      <alignment vertical="center" shrinkToFit="1"/>
    </xf>
    <xf numFmtId="177" fontId="9" fillId="2" borderId="5" xfId="50" applyNumberFormat="1" applyFont="1" applyFill="1" applyBorder="1" applyAlignment="1">
      <alignment horizontal="right" vertical="center"/>
    </xf>
    <xf numFmtId="178" fontId="1" fillId="2" borderId="5" xfId="50" applyNumberFormat="1" applyFont="1" applyFill="1" applyBorder="1" applyAlignment="1">
      <alignment horizontal="center" vertical="center" shrinkToFit="1"/>
    </xf>
    <xf numFmtId="180" fontId="1" fillId="3" borderId="2" xfId="50" applyNumberFormat="1" applyFont="1" applyFill="1" applyBorder="1" applyAlignment="1">
      <alignment vertical="center" wrapText="1"/>
    </xf>
    <xf numFmtId="180" fontId="1" fillId="2" borderId="2" xfId="50" applyNumberFormat="1" applyFont="1" applyFill="1" applyBorder="1" applyAlignment="1">
      <alignment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5" fillId="4" borderId="6" xfId="50" applyFont="1" applyFill="1" applyBorder="1" applyAlignment="1">
      <alignment horizontal="center" vertical="center" shrinkToFit="1"/>
    </xf>
    <xf numFmtId="177" fontId="10" fillId="4" borderId="6" xfId="50" applyNumberFormat="1" applyFont="1" applyFill="1" applyBorder="1" applyAlignment="1">
      <alignment horizontal="right" vertical="center" shrinkToFit="1"/>
    </xf>
    <xf numFmtId="177" fontId="10" fillId="3" borderId="6" xfId="50" applyNumberFormat="1" applyFont="1" applyFill="1" applyBorder="1" applyAlignment="1">
      <alignment horizontal="right" vertical="center" shrinkToFit="1"/>
    </xf>
    <xf numFmtId="177" fontId="10" fillId="4" borderId="6" xfId="50" applyNumberFormat="1" applyFont="1" applyFill="1" applyBorder="1" applyAlignment="1">
      <alignment horizontal="center" vertical="center" shrinkToFit="1"/>
    </xf>
    <xf numFmtId="177" fontId="11" fillId="4" borderId="2" xfId="50" applyNumberFormat="1" applyFont="1" applyFill="1" applyBorder="1" applyAlignment="1">
      <alignment horizontal="center" vertical="center" shrinkToFit="1"/>
    </xf>
    <xf numFmtId="177" fontId="11" fillId="4" borderId="4" xfId="50" applyNumberFormat="1" applyFont="1" applyFill="1" applyBorder="1" applyAlignment="1">
      <alignment horizontal="center" vertical="center" shrinkToFit="1"/>
    </xf>
    <xf numFmtId="177" fontId="11" fillId="0" borderId="2" xfId="50" applyNumberFormat="1" applyFont="1" applyFill="1" applyBorder="1" applyAlignment="1">
      <alignment horizontal="center" vertical="center" shrinkToFit="1"/>
    </xf>
    <xf numFmtId="177" fontId="11" fillId="0" borderId="4" xfId="50" applyNumberFormat="1" applyFont="1" applyFill="1" applyBorder="1" applyAlignment="1">
      <alignment horizontal="center" vertical="center" shrinkToFit="1"/>
    </xf>
    <xf numFmtId="0" fontId="2" fillId="0" borderId="7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center" wrapText="1"/>
    </xf>
    <xf numFmtId="0" fontId="4" fillId="0" borderId="0" xfId="50" applyFont="1" applyFill="1" applyBorder="1" applyAlignment="1">
      <alignment horizontal="center" vertical="top"/>
    </xf>
    <xf numFmtId="0" fontId="6" fillId="0" borderId="3" xfId="50" applyFont="1" applyFill="1" applyBorder="1" applyAlignment="1">
      <alignment horizontal="center" vertical="center" shrinkToFit="1"/>
    </xf>
    <xf numFmtId="0" fontId="5" fillId="0" borderId="5" xfId="50" applyFont="1" applyFill="1" applyBorder="1" applyAlignment="1">
      <alignment horizontal="center" vertical="center"/>
    </xf>
    <xf numFmtId="181" fontId="5" fillId="0" borderId="5" xfId="8" applyNumberFormat="1" applyFont="1" applyFill="1" applyBorder="1" applyAlignment="1">
      <alignment horizontal="center" vertical="center"/>
    </xf>
    <xf numFmtId="177" fontId="5" fillId="0" borderId="5" xfId="50" applyNumberFormat="1" applyFont="1" applyFill="1" applyBorder="1" applyAlignment="1">
      <alignment horizontal="center" vertical="center" shrinkToFit="1"/>
    </xf>
    <xf numFmtId="177" fontId="5" fillId="0" borderId="0" xfId="50" applyNumberFormat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left" vertical="center"/>
    </xf>
    <xf numFmtId="0" fontId="2" fillId="2" borderId="8" xfId="50" applyFont="1" applyFill="1" applyBorder="1" applyAlignment="1">
      <alignment horizontal="left" vertical="top" wrapText="1"/>
    </xf>
    <xf numFmtId="0" fontId="2" fillId="2" borderId="10" xfId="50" applyFont="1" applyFill="1" applyBorder="1" applyAlignment="1">
      <alignment horizontal="left" vertical="top" wrapText="1"/>
    </xf>
    <xf numFmtId="0" fontId="2" fillId="2" borderId="9" xfId="50" applyFont="1" applyFill="1" applyBorder="1" applyAlignment="1">
      <alignment horizontal="left" vertical="top" wrapText="1"/>
    </xf>
    <xf numFmtId="0" fontId="13" fillId="0" borderId="5" xfId="50" applyFont="1" applyFill="1" applyBorder="1" applyAlignment="1">
      <alignment horizontal="center" vertical="center" wrapText="1"/>
    </xf>
    <xf numFmtId="0" fontId="13" fillId="0" borderId="0" xfId="50" applyFont="1" applyFill="1" applyBorder="1" applyAlignment="1">
      <alignment horizontal="center" vertical="center" wrapText="1"/>
    </xf>
    <xf numFmtId="0" fontId="2" fillId="2" borderId="11" xfId="50" applyFont="1" applyFill="1" applyBorder="1" applyAlignment="1">
      <alignment horizontal="left" vertical="top" wrapText="1"/>
    </xf>
    <xf numFmtId="0" fontId="2" fillId="2" borderId="1" xfId="50" applyFont="1" applyFill="1" applyBorder="1" applyAlignment="1">
      <alignment horizontal="left" vertical="top" wrapText="1"/>
    </xf>
    <xf numFmtId="0" fontId="2" fillId="2" borderId="12" xfId="5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8" fillId="0" borderId="5" xfId="50" applyFont="1" applyFill="1" applyBorder="1" applyAlignment="1">
      <alignment vertical="center" wrapText="1"/>
    </xf>
    <xf numFmtId="177" fontId="2" fillId="4" borderId="5" xfId="50" applyNumberFormat="1" applyFont="1" applyFill="1" applyBorder="1" applyAlignment="1">
      <alignment horizontal="right" vertical="center" shrinkToFit="1"/>
    </xf>
    <xf numFmtId="180" fontId="2" fillId="2" borderId="5" xfId="50" applyNumberFormat="1" applyFont="1" applyFill="1" applyBorder="1" applyAlignment="1">
      <alignment horizontal="center" vertical="center" wrapText="1"/>
    </xf>
    <xf numFmtId="177" fontId="5" fillId="2" borderId="5" xfId="50" applyNumberFormat="1" applyFont="1" applyFill="1" applyBorder="1" applyAlignment="1">
      <alignment horizontal="right" vertical="center" shrinkToFit="1"/>
    </xf>
    <xf numFmtId="177" fontId="5" fillId="2" borderId="5" xfId="50" applyNumberFormat="1" applyFont="1" applyFill="1" applyBorder="1" applyAlignment="1">
      <alignment horizontal="right" vertical="center"/>
    </xf>
    <xf numFmtId="177" fontId="2" fillId="3" borderId="5" xfId="50" applyNumberFormat="1" applyFont="1" applyFill="1" applyBorder="1" applyAlignment="1">
      <alignment horizontal="right" vertical="center" wrapText="1" shrinkToFit="1"/>
    </xf>
    <xf numFmtId="0" fontId="2" fillId="0" borderId="5" xfId="50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 wrapText="1"/>
    </xf>
    <xf numFmtId="14" fontId="1" fillId="2" borderId="5" xfId="50" applyNumberFormat="1" applyFont="1" applyFill="1" applyBorder="1" applyAlignment="1">
      <alignment horizontal="left" vertical="center"/>
    </xf>
    <xf numFmtId="177" fontId="1" fillId="4" borderId="5" xfId="50" applyNumberFormat="1" applyFont="1" applyFill="1" applyBorder="1" applyAlignment="1">
      <alignment horizontal="right" vertical="center" shrinkToFit="1"/>
    </xf>
    <xf numFmtId="180" fontId="1" fillId="2" borderId="5" xfId="50" applyNumberFormat="1" applyFont="1" applyFill="1" applyBorder="1" applyAlignment="1">
      <alignment horizontal="center" vertical="center" wrapText="1"/>
    </xf>
    <xf numFmtId="177" fontId="8" fillId="2" borderId="5" xfId="50" applyNumberFormat="1" applyFont="1" applyFill="1" applyBorder="1" applyAlignment="1">
      <alignment horizontal="right" vertical="center" shrinkToFit="1"/>
    </xf>
    <xf numFmtId="177" fontId="8" fillId="2" borderId="5" xfId="50" applyNumberFormat="1" applyFont="1" applyFill="1" applyBorder="1" applyAlignment="1">
      <alignment horizontal="center" vertical="center"/>
    </xf>
    <xf numFmtId="0" fontId="1" fillId="0" borderId="5" xfId="50" applyFont="1" applyFill="1" applyBorder="1" applyAlignment="1">
      <alignment horizontal="center" vertical="center"/>
    </xf>
    <xf numFmtId="177" fontId="1" fillId="0" borderId="5" xfId="50" applyNumberFormat="1" applyFont="1" applyFill="1" applyBorder="1" applyAlignment="1">
      <alignment horizontal="center" vertical="center"/>
    </xf>
    <xf numFmtId="177" fontId="14" fillId="2" borderId="5" xfId="50" applyNumberFormat="1" applyFont="1" applyFill="1" applyBorder="1" applyAlignment="1">
      <alignment horizontal="right" vertical="center" shrinkToFit="1"/>
    </xf>
    <xf numFmtId="177" fontId="14" fillId="2" borderId="5" xfId="50" applyNumberFormat="1" applyFont="1" applyFill="1" applyBorder="1" applyAlignment="1">
      <alignment horizontal="right" vertical="center"/>
    </xf>
    <xf numFmtId="180" fontId="1" fillId="3" borderId="5" xfId="50" applyNumberFormat="1" applyFont="1" applyFill="1" applyBorder="1" applyAlignment="1">
      <alignment horizontal="center" vertical="center" wrapText="1"/>
    </xf>
    <xf numFmtId="177" fontId="14" fillId="0" borderId="5" xfId="50" applyNumberFormat="1" applyFont="1" applyFill="1" applyBorder="1" applyAlignment="1">
      <alignment horizontal="right" vertical="center" shrinkToFit="1"/>
    </xf>
    <xf numFmtId="177" fontId="14" fillId="0" borderId="5" xfId="50" applyNumberFormat="1" applyFont="1" applyFill="1" applyBorder="1" applyAlignment="1">
      <alignment horizontal="right" vertical="center"/>
    </xf>
    <xf numFmtId="177" fontId="1" fillId="0" borderId="5" xfId="50" applyNumberFormat="1" applyFont="1" applyFill="1" applyBorder="1" applyAlignment="1">
      <alignment horizontal="right" vertical="center" shrinkToFit="1"/>
    </xf>
    <xf numFmtId="177" fontId="1" fillId="2" borderId="5" xfId="50" applyNumberFormat="1" applyFont="1" applyFill="1" applyBorder="1" applyAlignment="1">
      <alignment horizontal="right" vertical="center"/>
    </xf>
    <xf numFmtId="177" fontId="8" fillId="3" borderId="5" xfId="50" applyNumberFormat="1" applyFont="1" applyFill="1" applyBorder="1" applyAlignment="1">
      <alignment horizontal="right" vertical="center" shrinkToFit="1"/>
    </xf>
    <xf numFmtId="0" fontId="8" fillId="0" borderId="5" xfId="50" applyFont="1" applyFill="1" applyBorder="1" applyAlignment="1">
      <alignment horizontal="center" vertical="center"/>
    </xf>
    <xf numFmtId="10" fontId="1" fillId="0" borderId="0" xfId="50" applyNumberFormat="1" applyFont="1" applyFill="1" applyBorder="1" applyAlignment="1">
      <alignment horizontal="center" vertical="center"/>
    </xf>
    <xf numFmtId="177" fontId="11" fillId="4" borderId="3" xfId="50" applyNumberFormat="1" applyFont="1" applyFill="1" applyBorder="1" applyAlignment="1">
      <alignment horizontal="center" vertical="center" shrinkToFit="1"/>
    </xf>
    <xf numFmtId="10" fontId="1" fillId="2" borderId="5" xfId="50" applyNumberFormat="1" applyFont="1" applyFill="1" applyBorder="1" applyAlignment="1">
      <alignment horizontal="center" vertical="center" shrinkToFit="1"/>
    </xf>
    <xf numFmtId="177" fontId="1" fillId="0" borderId="0" xfId="50" applyNumberFormat="1" applyFont="1" applyFill="1" applyBorder="1" applyAlignment="1">
      <alignment horizontal="center" vertical="center"/>
    </xf>
    <xf numFmtId="177" fontId="11" fillId="0" borderId="3" xfId="50" applyNumberFormat="1" applyFont="1" applyFill="1" applyBorder="1" applyAlignment="1">
      <alignment horizontal="center" vertical="center" shrinkToFit="1"/>
    </xf>
    <xf numFmtId="0" fontId="8" fillId="0" borderId="0" xfId="50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2" fillId="0" borderId="0" xfId="50" applyFont="1" applyFill="1" applyBorder="1" applyAlignment="1">
      <alignment horizontal="center" vertical="center" wrapText="1"/>
    </xf>
    <xf numFmtId="0" fontId="2" fillId="0" borderId="5" xfId="50" applyFont="1" applyFill="1" applyBorder="1" applyAlignment="1">
      <alignment horizontal="center" vertical="top" wrapText="1"/>
    </xf>
    <xf numFmtId="0" fontId="2" fillId="0" borderId="0" xfId="5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176" fontId="12" fillId="0" borderId="5" xfId="0" applyNumberFormat="1" applyFont="1" applyBorder="1" applyAlignment="1">
      <alignment horizontal="right" vertical="center" wrapText="1"/>
    </xf>
    <xf numFmtId="176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0" xfId="50" applyFont="1" applyFill="1" applyBorder="1" applyAlignment="1">
      <alignment horizontal="center" vertical="center" wrapText="1"/>
    </xf>
    <xf numFmtId="0" fontId="15" fillId="0" borderId="5" xfId="13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4" fontId="9" fillId="0" borderId="5" xfId="50" applyNumberFormat="1" applyFont="1" applyBorder="1" applyAlignment="1">
      <alignment horizontal="center" vertical="center" wrapText="1"/>
    </xf>
    <xf numFmtId="177" fontId="17" fillId="2" borderId="5" xfId="50" applyNumberFormat="1" applyFont="1" applyFill="1" applyBorder="1" applyAlignment="1">
      <alignment horizontal="right" vertical="center"/>
    </xf>
    <xf numFmtId="177" fontId="1" fillId="3" borderId="5" xfId="50" applyNumberFormat="1" applyFont="1" applyFill="1" applyBorder="1" applyAlignment="1">
      <alignment horizontal="right" vertical="center" wrapText="1" shrinkToFit="1"/>
    </xf>
    <xf numFmtId="0" fontId="2" fillId="4" borderId="6" xfId="50" applyFont="1" applyFill="1" applyBorder="1" applyAlignment="1">
      <alignment horizontal="center" vertical="center" shrinkToFit="1"/>
    </xf>
    <xf numFmtId="177" fontId="18" fillId="4" borderId="6" xfId="50" applyNumberFormat="1" applyFont="1" applyFill="1" applyBorder="1" applyAlignment="1">
      <alignment horizontal="right" vertical="center" shrinkToFit="1"/>
    </xf>
    <xf numFmtId="177" fontId="18" fillId="3" borderId="6" xfId="50" applyNumberFormat="1" applyFont="1" applyFill="1" applyBorder="1" applyAlignment="1">
      <alignment horizontal="right" vertical="center" shrinkToFit="1"/>
    </xf>
    <xf numFmtId="177" fontId="18" fillId="4" borderId="6" xfId="50" applyNumberFormat="1" applyFont="1" applyFill="1" applyBorder="1" applyAlignment="1">
      <alignment horizontal="center" vertical="center" shrinkToFit="1"/>
    </xf>
    <xf numFmtId="177" fontId="5" fillId="5" borderId="5" xfId="50" applyNumberFormat="1" applyFont="1" applyFill="1" applyBorder="1" applyAlignment="1">
      <alignment horizontal="right" vertical="center" shrinkToFit="1"/>
    </xf>
    <xf numFmtId="177" fontId="2" fillId="5" borderId="5" xfId="50" applyNumberFormat="1" applyFont="1" applyFill="1" applyBorder="1" applyAlignment="1">
      <alignment horizontal="right" vertical="center" shrinkToFit="1"/>
    </xf>
    <xf numFmtId="0" fontId="8" fillId="0" borderId="4" xfId="50" applyFont="1" applyFill="1" applyBorder="1" applyAlignment="1">
      <alignment horizontal="center" vertical="center" wrapText="1"/>
    </xf>
    <xf numFmtId="178" fontId="5" fillId="0" borderId="5" xfId="50" applyNumberFormat="1" applyFont="1" applyFill="1" applyBorder="1" applyAlignment="1">
      <alignment horizontal="center" vertical="center" wrapText="1"/>
    </xf>
    <xf numFmtId="178" fontId="2" fillId="2" borderId="5" xfId="50" applyNumberFormat="1" applyFont="1" applyFill="1" applyBorder="1" applyAlignment="1">
      <alignment horizontal="center" vertical="center" shrinkToFit="1"/>
    </xf>
    <xf numFmtId="0" fontId="1" fillId="2" borderId="6" xfId="50" applyFont="1" applyFill="1" applyBorder="1" applyAlignment="1">
      <alignment horizontal="center" vertical="center" wrapText="1"/>
    </xf>
    <xf numFmtId="178" fontId="1" fillId="2" borderId="6" xfId="50" applyNumberFormat="1" applyFont="1" applyFill="1" applyBorder="1" applyAlignment="1">
      <alignment horizontal="center" vertical="center" shrinkToFit="1"/>
    </xf>
    <xf numFmtId="14" fontId="1" fillId="2" borderId="6" xfId="50" applyNumberFormat="1" applyFont="1" applyFill="1" applyBorder="1" applyAlignment="1">
      <alignment horizontal="center" vertical="center" wrapText="1"/>
    </xf>
    <xf numFmtId="177" fontId="1" fillId="2" borderId="6" xfId="50" applyNumberFormat="1" applyFont="1" applyFill="1" applyBorder="1" applyAlignment="1">
      <alignment horizontal="center" vertical="center" shrinkToFit="1"/>
    </xf>
    <xf numFmtId="177" fontId="19" fillId="2" borderId="5" xfId="50" applyNumberFormat="1" applyFont="1" applyFill="1" applyBorder="1" applyAlignment="1">
      <alignment horizontal="left" vertical="center"/>
    </xf>
    <xf numFmtId="0" fontId="1" fillId="2" borderId="7" xfId="50" applyFont="1" applyFill="1" applyBorder="1" applyAlignment="1">
      <alignment horizontal="center" vertical="center" wrapText="1"/>
    </xf>
    <xf numFmtId="178" fontId="1" fillId="2" borderId="7" xfId="50" applyNumberFormat="1" applyFont="1" applyFill="1" applyBorder="1" applyAlignment="1">
      <alignment horizontal="center" vertical="center" shrinkToFit="1"/>
    </xf>
    <xf numFmtId="14" fontId="1" fillId="2" borderId="7" xfId="50" applyNumberFormat="1" applyFont="1" applyFill="1" applyBorder="1" applyAlignment="1">
      <alignment horizontal="center" vertical="center" wrapText="1"/>
    </xf>
    <xf numFmtId="177" fontId="1" fillId="2" borderId="7" xfId="50" applyNumberFormat="1" applyFont="1" applyFill="1" applyBorder="1" applyAlignment="1">
      <alignment horizontal="right" vertical="center" shrinkToFit="1"/>
    </xf>
    <xf numFmtId="177" fontId="11" fillId="4" borderId="5" xfId="50" applyNumberFormat="1" applyFont="1" applyFill="1" applyBorder="1" applyAlignment="1">
      <alignment horizontal="center" vertical="center" shrinkToFit="1"/>
    </xf>
    <xf numFmtId="177" fontId="11" fillId="0" borderId="5" xfId="50" applyNumberFormat="1" applyFont="1" applyFill="1" applyBorder="1" applyAlignment="1">
      <alignment horizontal="center" vertical="center" shrinkToFit="1"/>
    </xf>
    <xf numFmtId="177" fontId="14" fillId="6" borderId="5" xfId="50" applyNumberFormat="1" applyFont="1" applyFill="1" applyBorder="1" applyAlignment="1">
      <alignment horizontal="right" vertical="center" shrinkToFit="1"/>
    </xf>
    <xf numFmtId="177" fontId="14" fillId="6" borderId="5" xfId="50" applyNumberFormat="1" applyFont="1" applyFill="1" applyBorder="1" applyAlignment="1">
      <alignment horizontal="right" vertical="center"/>
    </xf>
    <xf numFmtId="177" fontId="1" fillId="4" borderId="6" xfId="50" applyNumberFormat="1" applyFont="1" applyFill="1" applyBorder="1" applyAlignment="1">
      <alignment horizontal="right" vertical="center" shrinkToFit="1"/>
    </xf>
    <xf numFmtId="177" fontId="1" fillId="4" borderId="7" xfId="50" applyNumberFormat="1" applyFont="1" applyFill="1" applyBorder="1" applyAlignment="1">
      <alignment horizontal="right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190500</xdr:colOff>
      <xdr:row>5</xdr:row>
      <xdr:rowOff>6985</xdr:rowOff>
    </xdr:from>
    <xdr:to>
      <xdr:col>27</xdr:col>
      <xdr:colOff>542925</xdr:colOff>
      <xdr:row>13</xdr:row>
      <xdr:rowOff>13970</xdr:rowOff>
    </xdr:to>
    <xdr:pic>
      <xdr:nvPicPr>
        <xdr:cNvPr id="2" name="图片 1" descr="(LH0$6D35NDNK4OJ]S$S0AK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90885" y="1691005"/>
          <a:ext cx="10055225" cy="2933065"/>
        </a:xfrm>
        <a:prstGeom prst="rect">
          <a:avLst/>
        </a:prstGeom>
      </xdr:spPr>
    </xdr:pic>
    <xdr:clientData/>
  </xdr:twoCellAnchor>
  <xdr:twoCellAnchor editAs="oneCell">
    <xdr:from>
      <xdr:col>13</xdr:col>
      <xdr:colOff>485775</xdr:colOff>
      <xdr:row>5</xdr:row>
      <xdr:rowOff>104775</xdr:rowOff>
    </xdr:from>
    <xdr:to>
      <xdr:col>17</xdr:col>
      <xdr:colOff>952500</xdr:colOff>
      <xdr:row>8</xdr:row>
      <xdr:rowOff>150495</xdr:rowOff>
    </xdr:to>
    <xdr:pic>
      <xdr:nvPicPr>
        <xdr:cNvPr id="3" name="图片 2" descr="GNHG}Z2185IKLA]56@TP5KE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077960" y="1788795"/>
          <a:ext cx="3260725" cy="1341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32</xdr:row>
      <xdr:rowOff>47625</xdr:rowOff>
    </xdr:from>
    <xdr:to>
      <xdr:col>11</xdr:col>
      <xdr:colOff>286385</xdr:colOff>
      <xdr:row>51</xdr:row>
      <xdr:rowOff>9525</xdr:rowOff>
    </xdr:to>
    <xdr:pic>
      <xdr:nvPicPr>
        <xdr:cNvPr id="4" name="图片 3" descr="O[6{~KAYEXTNXUFY$`6%{MH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635" y="6936105"/>
          <a:ext cx="7091680" cy="2733675"/>
        </a:xfrm>
        <a:prstGeom prst="rect">
          <a:avLst/>
        </a:prstGeom>
      </xdr:spPr>
    </xdr:pic>
    <xdr:clientData/>
  </xdr:twoCellAnchor>
  <xdr:twoCellAnchor editAs="oneCell">
    <xdr:from>
      <xdr:col>16</xdr:col>
      <xdr:colOff>533400</xdr:colOff>
      <xdr:row>10</xdr:row>
      <xdr:rowOff>38100</xdr:rowOff>
    </xdr:from>
    <xdr:to>
      <xdr:col>28</xdr:col>
      <xdr:colOff>200025</xdr:colOff>
      <xdr:row>27</xdr:row>
      <xdr:rowOff>333375</xdr:rowOff>
    </xdr:to>
    <xdr:pic>
      <xdr:nvPicPr>
        <xdr:cNvPr id="5" name="图片 4" descr="){EHRL)NK5D]O3)K(OUH54R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1233785" y="3844290"/>
          <a:ext cx="10055225" cy="2996565"/>
        </a:xfrm>
        <a:prstGeom prst="rect">
          <a:avLst/>
        </a:prstGeom>
      </xdr:spPr>
    </xdr:pic>
    <xdr:clientData/>
  </xdr:twoCellAnchor>
  <xdr:twoCellAnchor editAs="oneCell">
    <xdr:from>
      <xdr:col>14</xdr:col>
      <xdr:colOff>685800</xdr:colOff>
      <xdr:row>11</xdr:row>
      <xdr:rowOff>247650</xdr:rowOff>
    </xdr:from>
    <xdr:to>
      <xdr:col>26</xdr:col>
      <xdr:colOff>180975</xdr:colOff>
      <xdr:row>13</xdr:row>
      <xdr:rowOff>321945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963785" y="4309110"/>
          <a:ext cx="9934575" cy="622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190500</xdr:colOff>
      <xdr:row>4</xdr:row>
      <xdr:rowOff>123825</xdr:rowOff>
    </xdr:from>
    <xdr:to>
      <xdr:col>23</xdr:col>
      <xdr:colOff>266700</xdr:colOff>
      <xdr:row>6</xdr:row>
      <xdr:rowOff>103505</xdr:rowOff>
    </xdr:to>
    <xdr:pic>
      <xdr:nvPicPr>
        <xdr:cNvPr id="2" name="图片 1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74450" y="1453515"/>
          <a:ext cx="7924800" cy="6883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211455</xdr:colOff>
      <xdr:row>4</xdr:row>
      <xdr:rowOff>123825</xdr:rowOff>
    </xdr:from>
    <xdr:to>
      <xdr:col>24</xdr:col>
      <xdr:colOff>487680</xdr:colOff>
      <xdr:row>6</xdr:row>
      <xdr:rowOff>103505</xdr:rowOff>
    </xdr:to>
    <xdr:pic>
      <xdr:nvPicPr>
        <xdr:cNvPr id="2" name="图片 1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418570" y="1659255"/>
          <a:ext cx="7921625" cy="6883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43</xdr:row>
      <xdr:rowOff>57150</xdr:rowOff>
    </xdr:from>
    <xdr:to>
      <xdr:col>7</xdr:col>
      <xdr:colOff>314325</xdr:colOff>
      <xdr:row>55</xdr:row>
      <xdr:rowOff>133350</xdr:rowOff>
    </xdr:to>
    <xdr:pic>
      <xdr:nvPicPr>
        <xdr:cNvPr id="3" name="图片 2" descr="5]51_W(@4F(Y8}TAJCS_8FO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1955" y="10172700"/>
          <a:ext cx="4051300" cy="184785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43</xdr:row>
      <xdr:rowOff>114300</xdr:rowOff>
    </xdr:from>
    <xdr:to>
      <xdr:col>13</xdr:col>
      <xdr:colOff>464185</xdr:colOff>
      <xdr:row>54</xdr:row>
      <xdr:rowOff>57150</xdr:rowOff>
    </xdr:to>
    <xdr:pic>
      <xdr:nvPicPr>
        <xdr:cNvPr id="4" name="图片 3" descr="VY%PPTPX~53JZZ1@S%DD5ML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893310" y="10229850"/>
          <a:ext cx="4052570" cy="1571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211455</xdr:colOff>
      <xdr:row>4</xdr:row>
      <xdr:rowOff>123825</xdr:rowOff>
    </xdr:from>
    <xdr:to>
      <xdr:col>24</xdr:col>
      <xdr:colOff>487681</xdr:colOff>
      <xdr:row>6</xdr:row>
      <xdr:rowOff>103505</xdr:rowOff>
    </xdr:to>
    <xdr:pic>
      <xdr:nvPicPr>
        <xdr:cNvPr id="6" name="图片 5" descr="{`[OT1FJG{XZZC1BI_D}AN9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265660" y="1659255"/>
          <a:ext cx="7921625" cy="68834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43</xdr:row>
      <xdr:rowOff>57150</xdr:rowOff>
    </xdr:from>
    <xdr:to>
      <xdr:col>7</xdr:col>
      <xdr:colOff>102658</xdr:colOff>
      <xdr:row>55</xdr:row>
      <xdr:rowOff>133350</xdr:rowOff>
    </xdr:to>
    <xdr:pic>
      <xdr:nvPicPr>
        <xdr:cNvPr id="2" name="图片 1" descr="5]51_W(@4F(Y8}TAJCS_8FO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01955" y="10172700"/>
          <a:ext cx="4059555" cy="184785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43</xdr:row>
      <xdr:rowOff>114300</xdr:rowOff>
    </xdr:from>
    <xdr:to>
      <xdr:col>12</xdr:col>
      <xdr:colOff>797560</xdr:colOff>
      <xdr:row>54</xdr:row>
      <xdr:rowOff>57150</xdr:rowOff>
    </xdr:to>
    <xdr:pic>
      <xdr:nvPicPr>
        <xdr:cNvPr id="3" name="图片 2" descr="VY%PPTPX~53JZZ1@S%DD5ML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13655" y="10229850"/>
          <a:ext cx="4047490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53</xdr:row>
      <xdr:rowOff>66675</xdr:rowOff>
    </xdr:from>
    <xdr:to>
      <xdr:col>14</xdr:col>
      <xdr:colOff>508423</xdr:colOff>
      <xdr:row>80</xdr:row>
      <xdr:rowOff>133985</xdr:rowOff>
    </xdr:to>
    <xdr:pic>
      <xdr:nvPicPr>
        <xdr:cNvPr id="4" name="图片 3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38125" y="11668125"/>
          <a:ext cx="10148570" cy="39249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N41"/>
  <sheetViews>
    <sheetView workbookViewId="0">
      <selection activeCell="E14" sqref="E14"/>
    </sheetView>
  </sheetViews>
  <sheetFormatPr defaultColWidth="9" defaultRowHeight="11.25"/>
  <cols>
    <col min="1" max="1" width="3.88333333333333" style="2" customWidth="1"/>
    <col min="2" max="2" width="6.775" style="3" customWidth="1"/>
    <col min="3" max="3" width="4.44166666666667" style="2" customWidth="1"/>
    <col min="4" max="4" width="11.6666666666667" style="4" customWidth="1"/>
    <col min="5" max="5" width="9.775" style="4" customWidth="1"/>
    <col min="6" max="6" width="9" style="3" customWidth="1"/>
    <col min="7" max="7" width="8" style="4" customWidth="1"/>
    <col min="8" max="8" width="8.775" style="4" customWidth="1"/>
    <col min="9" max="9" width="10.6666666666667" style="2" customWidth="1"/>
    <col min="10" max="10" width="7.33333333333333" style="2" customWidth="1"/>
    <col min="11" max="11" width="9" style="2" customWidth="1"/>
    <col min="12" max="12" width="10.775" style="2" customWidth="1"/>
    <col min="13" max="13" width="12.6666666666667" style="2" customWidth="1"/>
    <col min="14" max="14" width="9" style="2"/>
    <col min="15" max="15" width="9.66666666666667" style="2"/>
    <col min="16" max="17" width="9" style="2"/>
    <col min="18" max="18" width="27.3333333333333" style="2" customWidth="1"/>
    <col min="19" max="19" width="9" style="2"/>
    <col min="20" max="20" width="19" style="2" customWidth="1"/>
    <col min="21" max="16384" width="9" style="2"/>
  </cols>
  <sheetData>
    <row r="1" ht="21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27.9" customHeight="1" spans="1:40">
      <c r="A2" s="7" t="s">
        <v>1</v>
      </c>
      <c r="B2" s="8"/>
      <c r="C2" s="9" t="s">
        <v>2</v>
      </c>
      <c r="D2" s="10"/>
      <c r="E2" s="10"/>
      <c r="F2" s="10"/>
      <c r="G2" s="10"/>
      <c r="H2" s="10"/>
      <c r="I2" s="64"/>
      <c r="J2" s="65" t="s">
        <v>3</v>
      </c>
      <c r="K2" s="66">
        <v>7605</v>
      </c>
      <c r="L2" s="67" t="s">
        <v>4</v>
      </c>
      <c r="M2" s="67" t="s">
        <v>5</v>
      </c>
      <c r="O2" s="69"/>
      <c r="P2" s="114"/>
      <c r="Q2" s="115"/>
      <c r="R2" s="116"/>
      <c r="S2" s="15"/>
      <c r="T2" s="117"/>
      <c r="U2" s="118"/>
      <c r="V2" s="118"/>
      <c r="W2" s="119"/>
      <c r="X2" s="121"/>
      <c r="Y2" s="122"/>
      <c r="Z2" s="123"/>
      <c r="AA2" s="122"/>
      <c r="AB2" s="124" t="s">
        <v>6</v>
      </c>
      <c r="AC2" s="125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</row>
    <row r="3" ht="27.9" customHeight="1" spans="1:26">
      <c r="A3" s="7" t="s">
        <v>7</v>
      </c>
      <c r="B3" s="8"/>
      <c r="C3" s="11">
        <v>5585473.98</v>
      </c>
      <c r="D3" s="13"/>
      <c r="E3" s="13"/>
      <c r="F3" s="14" t="s">
        <v>8</v>
      </c>
      <c r="G3" s="15" t="s">
        <v>9</v>
      </c>
      <c r="H3" s="16" t="s">
        <v>10</v>
      </c>
      <c r="I3" s="70"/>
      <c r="J3" s="71"/>
      <c r="K3" s="72"/>
      <c r="L3" s="24" t="s">
        <v>11</v>
      </c>
      <c r="M3" s="73" t="s">
        <v>12</v>
      </c>
      <c r="O3" s="69" t="s">
        <v>5</v>
      </c>
      <c r="P3" s="114">
        <v>66</v>
      </c>
      <c r="Q3" s="115">
        <v>7605</v>
      </c>
      <c r="R3" s="116" t="s">
        <v>2</v>
      </c>
      <c r="S3" s="15" t="s">
        <v>9</v>
      </c>
      <c r="T3" s="117">
        <v>5585473.98</v>
      </c>
      <c r="U3" s="118" t="s">
        <v>13</v>
      </c>
      <c r="V3" s="118" t="s">
        <v>14</v>
      </c>
      <c r="W3" s="119" t="s">
        <v>15</v>
      </c>
      <c r="X3" s="121" t="s">
        <v>16</v>
      </c>
      <c r="Y3" s="78" t="s">
        <v>17</v>
      </c>
      <c r="Z3" s="123"/>
    </row>
    <row r="4" ht="27.9" customHeight="1" spans="1:26">
      <c r="A4" s="7" t="s">
        <v>18</v>
      </c>
      <c r="B4" s="8"/>
      <c r="C4" s="17"/>
      <c r="D4" s="19"/>
      <c r="E4" s="19"/>
      <c r="F4" s="14" t="s">
        <v>19</v>
      </c>
      <c r="G4" s="20"/>
      <c r="H4" s="21"/>
      <c r="I4" s="75"/>
      <c r="J4" s="76"/>
      <c r="K4" s="77"/>
      <c r="L4" s="14" t="s">
        <v>20</v>
      </c>
      <c r="M4" s="78" t="s">
        <v>17</v>
      </c>
      <c r="O4" s="69" t="s">
        <v>21</v>
      </c>
      <c r="P4" s="114">
        <v>71</v>
      </c>
      <c r="Q4" s="115">
        <v>7684</v>
      </c>
      <c r="R4" s="116" t="s">
        <v>22</v>
      </c>
      <c r="S4" s="15" t="s">
        <v>23</v>
      </c>
      <c r="T4" s="117">
        <v>7368396.92</v>
      </c>
      <c r="U4" s="118" t="s">
        <v>24</v>
      </c>
      <c r="V4" s="118" t="s">
        <v>25</v>
      </c>
      <c r="W4" s="119" t="s">
        <v>15</v>
      </c>
      <c r="X4" s="121" t="s">
        <v>16</v>
      </c>
      <c r="Y4" s="78" t="s">
        <v>17</v>
      </c>
      <c r="Z4" s="123"/>
    </row>
    <row r="5" ht="27.9" customHeight="1" spans="1:13">
      <c r="A5" s="22" t="s">
        <v>26</v>
      </c>
      <c r="B5" s="7" t="s">
        <v>27</v>
      </c>
      <c r="C5" s="26"/>
      <c r="D5" s="8"/>
      <c r="E5" s="136" t="s">
        <v>28</v>
      </c>
      <c r="F5" s="7" t="s">
        <v>29</v>
      </c>
      <c r="G5" s="26"/>
      <c r="H5" s="26"/>
      <c r="I5" s="8"/>
      <c r="J5" s="7" t="s">
        <v>30</v>
      </c>
      <c r="K5" s="8"/>
      <c r="L5" s="11" t="s">
        <v>31</v>
      </c>
      <c r="M5" s="13"/>
    </row>
    <row r="6" ht="27.9" customHeight="1" spans="1:13">
      <c r="A6" s="27"/>
      <c r="B6" s="137" t="s">
        <v>32</v>
      </c>
      <c r="C6" s="24" t="s">
        <v>33</v>
      </c>
      <c r="D6" s="14" t="s">
        <v>34</v>
      </c>
      <c r="E6" s="14"/>
      <c r="F6" s="137" t="s">
        <v>35</v>
      </c>
      <c r="G6" s="14" t="s">
        <v>36</v>
      </c>
      <c r="H6" s="11" t="s">
        <v>37</v>
      </c>
      <c r="I6" s="24" t="s">
        <v>38</v>
      </c>
      <c r="J6" s="24" t="s">
        <v>32</v>
      </c>
      <c r="K6" s="24" t="s">
        <v>34</v>
      </c>
      <c r="L6" s="14" t="s">
        <v>39</v>
      </c>
      <c r="M6" s="14" t="s">
        <v>40</v>
      </c>
    </row>
    <row r="7" s="1" customFormat="1" ht="54" customHeight="1" spans="1:15">
      <c r="A7" s="30">
        <v>1</v>
      </c>
      <c r="B7" s="138">
        <v>43333</v>
      </c>
      <c r="C7" s="32" t="s">
        <v>41</v>
      </c>
      <c r="D7" s="33">
        <v>2670000</v>
      </c>
      <c r="E7" s="33"/>
      <c r="F7" s="33">
        <f>ROUNDUP(D7*0.01,0)</f>
        <v>26700</v>
      </c>
      <c r="G7" s="33">
        <v>0</v>
      </c>
      <c r="H7" s="35" t="s">
        <v>42</v>
      </c>
      <c r="I7" s="81">
        <f>F7+G7</f>
        <v>26700</v>
      </c>
      <c r="J7" s="82"/>
      <c r="K7" s="95"/>
      <c r="L7" s="95">
        <f>D7*5%</f>
        <v>133500</v>
      </c>
      <c r="M7" s="81">
        <f>D7-L7</f>
        <v>2536500</v>
      </c>
      <c r="O7" s="1">
        <f>D7*0.05</f>
        <v>133500</v>
      </c>
    </row>
    <row r="8" s="1" customFormat="1" ht="20.1" customHeight="1" spans="1:13">
      <c r="A8" s="37"/>
      <c r="B8" s="48"/>
      <c r="C8" s="39"/>
      <c r="D8" s="40"/>
      <c r="E8" s="40"/>
      <c r="F8" s="40"/>
      <c r="G8" s="40"/>
      <c r="H8" s="41"/>
      <c r="I8" s="89"/>
      <c r="J8" s="90"/>
      <c r="K8" s="95"/>
      <c r="L8" s="96" t="s">
        <v>43</v>
      </c>
      <c r="M8" s="89"/>
    </row>
    <row r="9" s="1" customFormat="1" ht="20.1" customHeight="1" spans="1:13">
      <c r="A9" s="37"/>
      <c r="B9" s="127"/>
      <c r="C9" s="39"/>
      <c r="D9" s="40"/>
      <c r="E9" s="40"/>
      <c r="F9" s="40"/>
      <c r="G9" s="40"/>
      <c r="H9" s="50"/>
      <c r="I9" s="89"/>
      <c r="J9" s="90"/>
      <c r="K9" s="95"/>
      <c r="L9" s="95"/>
      <c r="M9" s="89"/>
    </row>
    <row r="10" s="1" customFormat="1" ht="45" customHeight="1" spans="1:15">
      <c r="A10" s="30">
        <v>2</v>
      </c>
      <c r="B10" s="138">
        <v>43845</v>
      </c>
      <c r="C10" s="32" t="s">
        <v>41</v>
      </c>
      <c r="D10" s="33"/>
      <c r="E10" s="33">
        <v>90000</v>
      </c>
      <c r="F10" s="33">
        <f>ROUNDUP(D10*0.01,0)</f>
        <v>0</v>
      </c>
      <c r="G10" s="33">
        <v>0</v>
      </c>
      <c r="H10" s="35" t="s">
        <v>42</v>
      </c>
      <c r="I10" s="81">
        <f>F10+G10</f>
        <v>0</v>
      </c>
      <c r="J10" s="82"/>
      <c r="K10" s="150"/>
      <c r="L10" s="150">
        <v>1800</v>
      </c>
      <c r="M10" s="81">
        <f>E10-L10</f>
        <v>88200</v>
      </c>
      <c r="N10" s="41" t="s">
        <v>44</v>
      </c>
      <c r="O10" s="41" t="s">
        <v>44</v>
      </c>
    </row>
    <row r="11" s="1" customFormat="1" ht="20.1" customHeight="1" spans="1:13">
      <c r="A11" s="37"/>
      <c r="B11" s="48"/>
      <c r="C11" s="39"/>
      <c r="D11" s="34"/>
      <c r="E11" s="34" t="s">
        <v>45</v>
      </c>
      <c r="F11" s="34"/>
      <c r="G11" s="34"/>
      <c r="H11" s="49"/>
      <c r="I11" s="34"/>
      <c r="J11" s="97"/>
      <c r="K11" s="150"/>
      <c r="L11" s="151" t="s">
        <v>46</v>
      </c>
      <c r="M11" s="89"/>
    </row>
    <row r="12" s="1" customFormat="1" ht="20.1" customHeight="1" spans="1:13">
      <c r="A12" s="37"/>
      <c r="B12" s="127" t="s">
        <v>47</v>
      </c>
      <c r="C12" s="39"/>
      <c r="D12" s="40"/>
      <c r="E12" s="40"/>
      <c r="F12" s="40"/>
      <c r="G12" s="40"/>
      <c r="H12" s="50"/>
      <c r="I12" s="89"/>
      <c r="J12" s="90"/>
      <c r="K12" s="95"/>
      <c r="L12" s="95"/>
      <c r="M12" s="89"/>
    </row>
    <row r="13" s="1" customFormat="1" ht="23.1" customHeight="1" spans="1:13">
      <c r="A13" s="139">
        <v>3</v>
      </c>
      <c r="B13" s="140">
        <v>43850</v>
      </c>
      <c r="C13" s="141" t="s">
        <v>41</v>
      </c>
      <c r="D13" s="142">
        <v>1025800</v>
      </c>
      <c r="E13" s="142"/>
      <c r="F13" s="142">
        <f>ROUNDUP(D13*0.01,0)</f>
        <v>10258</v>
      </c>
      <c r="G13" s="143" t="s">
        <v>48</v>
      </c>
      <c r="H13" s="50"/>
      <c r="I13" s="89"/>
      <c r="J13" s="90"/>
      <c r="K13" s="95"/>
      <c r="L13" s="95">
        <v>-1800</v>
      </c>
      <c r="M13" s="152">
        <f>D13-L13-L14</f>
        <v>1007084</v>
      </c>
    </row>
    <row r="14" s="1" customFormat="1" ht="29.1" customHeight="1" spans="1:13">
      <c r="A14" s="144"/>
      <c r="B14" s="145"/>
      <c r="C14" s="146"/>
      <c r="D14" s="147"/>
      <c r="E14" s="147"/>
      <c r="F14" s="147"/>
      <c r="G14" s="40">
        <v>0</v>
      </c>
      <c r="H14" s="41" t="s">
        <v>42</v>
      </c>
      <c r="I14" s="89">
        <f>F13+G14</f>
        <v>10258</v>
      </c>
      <c r="J14" s="90"/>
      <c r="K14" s="98"/>
      <c r="L14" s="98">
        <f>D13*0.02</f>
        <v>20516</v>
      </c>
      <c r="M14" s="153"/>
    </row>
    <row r="15" s="1" customFormat="1" ht="20.1" hidden="1" customHeight="1" spans="1:13">
      <c r="A15" s="37"/>
      <c r="B15" s="48"/>
      <c r="C15" s="39"/>
      <c r="D15" s="34" t="s">
        <v>49</v>
      </c>
      <c r="E15" s="34"/>
      <c r="F15" s="34" t="s">
        <v>50</v>
      </c>
      <c r="G15" s="34"/>
      <c r="H15" s="49"/>
      <c r="I15" s="34"/>
      <c r="J15" s="97"/>
      <c r="K15" s="98"/>
      <c r="L15" s="99" t="s">
        <v>46</v>
      </c>
      <c r="M15" s="89"/>
    </row>
    <row r="16" s="1" customFormat="1" ht="20.1" hidden="1" customHeight="1" spans="1:13">
      <c r="A16" s="37"/>
      <c r="B16" s="48"/>
      <c r="C16" s="39"/>
      <c r="D16" s="40"/>
      <c r="E16" s="40"/>
      <c r="F16" s="40"/>
      <c r="G16" s="40"/>
      <c r="H16" s="50"/>
      <c r="I16" s="89"/>
      <c r="J16" s="90"/>
      <c r="K16" s="100"/>
      <c r="L16" s="100"/>
      <c r="M16" s="89"/>
    </row>
    <row r="17" s="1" customFormat="1" ht="20.1" hidden="1" customHeight="1" spans="1:13">
      <c r="A17" s="37"/>
      <c r="B17" s="48"/>
      <c r="C17" s="39"/>
      <c r="D17" s="40"/>
      <c r="E17" s="40"/>
      <c r="F17" s="40"/>
      <c r="G17" s="40"/>
      <c r="H17" s="50"/>
      <c r="I17" s="89"/>
      <c r="J17" s="90"/>
      <c r="K17" s="100"/>
      <c r="L17" s="100"/>
      <c r="M17" s="89"/>
    </row>
    <row r="18" s="1" customFormat="1" ht="20.1" hidden="1" customHeight="1" spans="1:13">
      <c r="A18" s="37"/>
      <c r="B18" s="48"/>
      <c r="C18" s="39"/>
      <c r="D18" s="40"/>
      <c r="E18" s="40"/>
      <c r="F18" s="40"/>
      <c r="G18" s="40"/>
      <c r="H18" s="50"/>
      <c r="I18" s="89"/>
      <c r="J18" s="90"/>
      <c r="K18" s="100"/>
      <c r="L18" s="100"/>
      <c r="M18" s="89"/>
    </row>
    <row r="19" s="1" customFormat="1" ht="20.1" hidden="1" customHeight="1" spans="1:13">
      <c r="A19" s="37"/>
      <c r="B19" s="48"/>
      <c r="C19" s="39"/>
      <c r="D19" s="40"/>
      <c r="E19" s="40"/>
      <c r="F19" s="40"/>
      <c r="G19" s="40"/>
      <c r="H19" s="50"/>
      <c r="I19" s="89"/>
      <c r="J19" s="90"/>
      <c r="K19" s="100"/>
      <c r="L19" s="100"/>
      <c r="M19" s="89"/>
    </row>
    <row r="20" s="1" customFormat="1" ht="20.1" hidden="1" customHeight="1" spans="1:13">
      <c r="A20" s="37"/>
      <c r="B20" s="48"/>
      <c r="C20" s="39"/>
      <c r="D20" s="40"/>
      <c r="E20" s="40"/>
      <c r="F20" s="40"/>
      <c r="G20" s="40"/>
      <c r="H20" s="50"/>
      <c r="I20" s="89"/>
      <c r="J20" s="90"/>
      <c r="K20" s="100"/>
      <c r="L20" s="100"/>
      <c r="M20" s="89"/>
    </row>
    <row r="21" s="1" customFormat="1" ht="20.1" hidden="1" customHeight="1" spans="1:13">
      <c r="A21" s="37"/>
      <c r="B21" s="48"/>
      <c r="C21" s="39"/>
      <c r="D21" s="40"/>
      <c r="E21" s="40"/>
      <c r="F21" s="40"/>
      <c r="G21" s="40"/>
      <c r="H21" s="50"/>
      <c r="I21" s="89"/>
      <c r="J21" s="90"/>
      <c r="K21" s="100"/>
      <c r="L21" s="100"/>
      <c r="M21" s="89"/>
    </row>
    <row r="22" s="1" customFormat="1" ht="20.1" hidden="1" customHeight="1" spans="1:13">
      <c r="A22" s="37"/>
      <c r="B22" s="48"/>
      <c r="C22" s="39"/>
      <c r="D22" s="40"/>
      <c r="E22" s="40"/>
      <c r="F22" s="40"/>
      <c r="G22" s="40"/>
      <c r="H22" s="50"/>
      <c r="I22" s="89"/>
      <c r="J22" s="90"/>
      <c r="K22" s="100"/>
      <c r="L22" s="100"/>
      <c r="M22" s="89"/>
    </row>
    <row r="23" s="1" customFormat="1" ht="20.1" customHeight="1" spans="1:16">
      <c r="A23" s="37"/>
      <c r="B23" s="48"/>
      <c r="C23" s="39"/>
      <c r="D23" s="40"/>
      <c r="E23" s="40"/>
      <c r="F23" s="40"/>
      <c r="G23" s="40"/>
      <c r="H23" s="50"/>
      <c r="I23" s="89"/>
      <c r="J23" s="90"/>
      <c r="K23" s="98"/>
      <c r="L23" s="99" t="s">
        <v>46</v>
      </c>
      <c r="M23" s="89"/>
      <c r="O23" s="1">
        <v>192000</v>
      </c>
      <c r="P23" s="1">
        <f>O23-M10</f>
        <v>103800</v>
      </c>
    </row>
    <row r="24" s="1" customFormat="1" ht="20.1" customHeight="1" spans="1:13">
      <c r="A24" s="37"/>
      <c r="B24" s="48"/>
      <c r="C24" s="39"/>
      <c r="D24" s="40"/>
      <c r="E24" s="40"/>
      <c r="F24" s="40"/>
      <c r="G24" s="40"/>
      <c r="H24" s="50"/>
      <c r="I24" s="89"/>
      <c r="J24" s="90"/>
      <c r="K24" s="40"/>
      <c r="L24" s="40"/>
      <c r="M24" s="89"/>
    </row>
    <row r="25" s="1" customFormat="1" ht="20.1" customHeight="1" spans="1:15">
      <c r="A25" s="37"/>
      <c r="B25" s="48"/>
      <c r="C25" s="39"/>
      <c r="D25" s="40"/>
      <c r="E25" s="40"/>
      <c r="F25" s="40"/>
      <c r="G25" s="40"/>
      <c r="H25" s="50"/>
      <c r="I25" s="89"/>
      <c r="J25" s="90"/>
      <c r="K25" s="101" t="s">
        <v>51</v>
      </c>
      <c r="L25" s="40"/>
      <c r="M25" s="89"/>
      <c r="N25" s="1">
        <f>F26*2</f>
        <v>73916</v>
      </c>
      <c r="O25" s="1">
        <f>D26*0.02</f>
        <v>73916</v>
      </c>
    </row>
    <row r="26" ht="30" customHeight="1" spans="1:16">
      <c r="A26" s="51" t="s">
        <v>38</v>
      </c>
      <c r="B26" s="52"/>
      <c r="C26" s="130" t="s">
        <v>52</v>
      </c>
      <c r="D26" s="131">
        <f t="shared" ref="D26:G26" si="0">SUM(D7:D25)</f>
        <v>3695800</v>
      </c>
      <c r="E26" s="34">
        <f t="shared" si="0"/>
        <v>90000</v>
      </c>
      <c r="F26" s="131">
        <f t="shared" si="0"/>
        <v>36958</v>
      </c>
      <c r="G26" s="131">
        <f t="shared" si="0"/>
        <v>0</v>
      </c>
      <c r="H26" s="133" t="s">
        <v>52</v>
      </c>
      <c r="I26" s="131">
        <f t="shared" ref="I26:M26" si="1">SUM(I7:I25)</f>
        <v>36958</v>
      </c>
      <c r="J26" s="133" t="s">
        <v>52</v>
      </c>
      <c r="K26" s="131">
        <f t="shared" si="1"/>
        <v>0</v>
      </c>
      <c r="L26" s="131">
        <f t="shared" si="1"/>
        <v>154016</v>
      </c>
      <c r="M26" s="131">
        <f t="shared" si="1"/>
        <v>3631784</v>
      </c>
      <c r="N26" s="1"/>
      <c r="O26" s="104">
        <f>D26/C3</f>
        <v>0.661680640395714</v>
      </c>
      <c r="P26" s="1"/>
    </row>
    <row r="27" ht="30" customHeight="1" spans="1:16">
      <c r="A27" s="24" t="s">
        <v>53</v>
      </c>
      <c r="B27" s="24"/>
      <c r="C27" s="24" t="s">
        <v>54</v>
      </c>
      <c r="D27" s="24"/>
      <c r="E27" s="24"/>
      <c r="F27" s="148">
        <f>M13</f>
        <v>1007084</v>
      </c>
      <c r="G27" s="148"/>
      <c r="H27" s="148"/>
      <c r="I27" s="148"/>
      <c r="J27" s="24" t="s">
        <v>55</v>
      </c>
      <c r="K27" s="24"/>
      <c r="L27" s="25" t="s">
        <v>56</v>
      </c>
      <c r="M27" s="25"/>
      <c r="N27" s="1"/>
      <c r="O27" s="1">
        <f>D26*0.02</f>
        <v>73916</v>
      </c>
      <c r="P27" s="1"/>
    </row>
    <row r="28" ht="30" customHeight="1" spans="1:16">
      <c r="A28" s="24"/>
      <c r="B28" s="24"/>
      <c r="C28" s="24" t="s">
        <v>57</v>
      </c>
      <c r="D28" s="24"/>
      <c r="E28" s="24"/>
      <c r="F28" s="149">
        <v>0</v>
      </c>
      <c r="G28" s="149"/>
      <c r="H28" s="149"/>
      <c r="I28" s="149"/>
      <c r="J28" s="24"/>
      <c r="K28" s="24"/>
      <c r="L28" s="25"/>
      <c r="M28" s="25"/>
      <c r="N28" s="1"/>
      <c r="O28" s="1">
        <f>O27/2</f>
        <v>36958</v>
      </c>
      <c r="P28" s="1"/>
    </row>
    <row r="29" ht="50.1" hidden="1" customHeight="1" spans="1:13">
      <c r="A29" s="27" t="s">
        <v>58</v>
      </c>
      <c r="B29" s="27"/>
      <c r="C29" s="61"/>
      <c r="D29" s="61"/>
      <c r="E29" s="61"/>
      <c r="F29" s="61"/>
      <c r="G29" s="61"/>
      <c r="H29" s="61"/>
      <c r="I29" s="61"/>
      <c r="J29" s="27" t="s">
        <v>59</v>
      </c>
      <c r="K29" s="27" t="s">
        <v>60</v>
      </c>
      <c r="L29" s="27"/>
      <c r="M29" s="27"/>
    </row>
    <row r="30" ht="50.1" hidden="1" customHeight="1" spans="1:13">
      <c r="A30" s="24" t="s">
        <v>61</v>
      </c>
      <c r="B30" s="24"/>
      <c r="C30" s="62"/>
      <c r="D30" s="62"/>
      <c r="E30" s="62"/>
      <c r="F30" s="62"/>
      <c r="G30" s="62"/>
      <c r="H30" s="62"/>
      <c r="I30" s="62"/>
      <c r="J30" s="24" t="s">
        <v>62</v>
      </c>
      <c r="K30" s="62"/>
      <c r="L30" s="62"/>
      <c r="M30" s="62"/>
    </row>
    <row r="31" ht="50.1" hidden="1" customHeight="1" spans="1:13">
      <c r="A31" s="24" t="s">
        <v>63</v>
      </c>
      <c r="B31" s="24"/>
      <c r="C31" s="62"/>
      <c r="D31" s="62"/>
      <c r="E31" s="62"/>
      <c r="F31" s="62"/>
      <c r="G31" s="62"/>
      <c r="H31" s="62"/>
      <c r="I31" s="62"/>
      <c r="J31" s="24" t="s">
        <v>64</v>
      </c>
      <c r="K31" s="112"/>
      <c r="L31" s="112"/>
      <c r="M31" s="112"/>
    </row>
    <row r="32" ht="50.1" hidden="1" customHeight="1" spans="1:13">
      <c r="A32" s="24" t="s">
        <v>65</v>
      </c>
      <c r="B32" s="24"/>
      <c r="C32" s="62"/>
      <c r="D32" s="62"/>
      <c r="E32" s="62"/>
      <c r="F32" s="62"/>
      <c r="G32" s="62"/>
      <c r="H32" s="62"/>
      <c r="I32" s="62"/>
      <c r="J32" s="24" t="s">
        <v>66</v>
      </c>
      <c r="K32" s="112"/>
      <c r="L32" s="112"/>
      <c r="M32" s="112"/>
    </row>
    <row r="33" spans="8:13">
      <c r="H33" s="2"/>
      <c r="M33" s="4"/>
    </row>
    <row r="34" spans="8:13">
      <c r="H34" s="2"/>
      <c r="M34" s="4"/>
    </row>
    <row r="38" ht="13.5" spans="2:2">
      <c r="B38"/>
    </row>
    <row r="41" ht="13.5" spans="3:3">
      <c r="C41"/>
    </row>
  </sheetData>
  <mergeCells count="40">
    <mergeCell ref="A1:M1"/>
    <mergeCell ref="A2:B2"/>
    <mergeCell ref="C2:I2"/>
    <mergeCell ref="A3:B3"/>
    <mergeCell ref="C3:D3"/>
    <mergeCell ref="A4:B4"/>
    <mergeCell ref="C4:D4"/>
    <mergeCell ref="B5:D5"/>
    <mergeCell ref="F5:I5"/>
    <mergeCell ref="J5:K5"/>
    <mergeCell ref="L5:M5"/>
    <mergeCell ref="A26:B26"/>
    <mergeCell ref="C27:D27"/>
    <mergeCell ref="F27:I27"/>
    <mergeCell ref="C28:D28"/>
    <mergeCell ref="F28:I28"/>
    <mergeCell ref="A29:B29"/>
    <mergeCell ref="C29:I29"/>
    <mergeCell ref="K29:M29"/>
    <mergeCell ref="A30:B30"/>
    <mergeCell ref="C30:I30"/>
    <mergeCell ref="K30:M30"/>
    <mergeCell ref="A31:B31"/>
    <mergeCell ref="C31:I31"/>
    <mergeCell ref="K31:M31"/>
    <mergeCell ref="A32:B32"/>
    <mergeCell ref="C32:I32"/>
    <mergeCell ref="K32:M32"/>
    <mergeCell ref="A5:A6"/>
    <mergeCell ref="A13:A14"/>
    <mergeCell ref="B13:B14"/>
    <mergeCell ref="C13:C14"/>
    <mergeCell ref="D13:D14"/>
    <mergeCell ref="F13:F14"/>
    <mergeCell ref="H3:H4"/>
    <mergeCell ref="M13:M14"/>
    <mergeCell ref="I3:K4"/>
    <mergeCell ref="A27:B28"/>
    <mergeCell ref="J27:K28"/>
    <mergeCell ref="L27:M28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57"/>
  <sheetViews>
    <sheetView zoomScale="90" zoomScaleNormal="90" topLeftCell="A16" workbookViewId="0">
      <selection activeCell="K24" sqref="K24"/>
    </sheetView>
  </sheetViews>
  <sheetFormatPr defaultColWidth="9" defaultRowHeight="11.25"/>
  <cols>
    <col min="1" max="1" width="4.775" style="2" customWidth="1"/>
    <col min="2" max="2" width="9.21666666666667" style="3" customWidth="1"/>
    <col min="3" max="3" width="5.44166666666667" style="2" customWidth="1"/>
    <col min="4" max="4" width="11.6666666666667" style="4" customWidth="1"/>
    <col min="5" max="5" width="11.3333333333333" style="4" customWidth="1"/>
    <col min="6" max="6" width="8" style="3" customWidth="1"/>
    <col min="7" max="7" width="9.21666666666667" style="4" customWidth="1"/>
    <col min="8" max="8" width="8.775" style="4" customWidth="1"/>
    <col min="9" max="9" width="8.44166666666667" style="2" customWidth="1"/>
    <col min="10" max="10" width="7.33333333333333" style="2" customWidth="1"/>
    <col min="11" max="11" width="9" style="2" customWidth="1"/>
    <col min="12" max="12" width="10.775" style="2" customWidth="1"/>
    <col min="13" max="14" width="12.6666666666667" style="2" customWidth="1"/>
    <col min="15" max="15" width="18.775" style="2" customWidth="1"/>
    <col min="16" max="16" width="11.6666666666667" style="2" customWidth="1"/>
    <col min="17" max="18" width="9" style="2"/>
    <col min="19" max="19" width="27.3333333333333" style="2" customWidth="1"/>
    <col min="20" max="20" width="9" style="2"/>
    <col min="21" max="21" width="19" style="2" customWidth="1"/>
    <col min="22" max="16384" width="9" style="2"/>
  </cols>
  <sheetData>
    <row r="1" ht="2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3"/>
    </row>
    <row r="2" ht="27.9" customHeight="1" spans="1:41">
      <c r="A2" s="7" t="s">
        <v>1</v>
      </c>
      <c r="B2" s="8"/>
      <c r="C2" s="9" t="s">
        <v>67</v>
      </c>
      <c r="D2" s="10"/>
      <c r="E2" s="10"/>
      <c r="F2" s="10"/>
      <c r="G2" s="10"/>
      <c r="H2" s="10"/>
      <c r="I2" s="64"/>
      <c r="J2" s="65" t="s">
        <v>3</v>
      </c>
      <c r="K2" s="66">
        <v>7337</v>
      </c>
      <c r="L2" s="67" t="s">
        <v>4</v>
      </c>
      <c r="M2" s="67"/>
      <c r="N2" s="68"/>
      <c r="P2" s="69"/>
      <c r="Q2" s="114"/>
      <c r="R2" s="115"/>
      <c r="S2" s="116"/>
      <c r="T2" s="15"/>
      <c r="U2" s="117"/>
      <c r="V2" s="118"/>
      <c r="W2" s="118"/>
      <c r="X2" s="119"/>
      <c r="Y2" s="121"/>
      <c r="Z2" s="122"/>
      <c r="AA2" s="123"/>
      <c r="AB2" s="122"/>
      <c r="AC2" s="124" t="s">
        <v>6</v>
      </c>
      <c r="AD2" s="125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</row>
    <row r="3" ht="27.9" customHeight="1" spans="1:27">
      <c r="A3" s="7" t="s">
        <v>7</v>
      </c>
      <c r="B3" s="8"/>
      <c r="C3" s="11">
        <v>2063170.19</v>
      </c>
      <c r="D3" s="12"/>
      <c r="E3" s="13"/>
      <c r="F3" s="14" t="s">
        <v>8</v>
      </c>
      <c r="G3" s="15" t="s">
        <v>9</v>
      </c>
      <c r="H3" s="16" t="s">
        <v>10</v>
      </c>
      <c r="I3" s="70"/>
      <c r="J3" s="71"/>
      <c r="K3" s="72"/>
      <c r="L3" s="24" t="s">
        <v>11</v>
      </c>
      <c r="M3" s="73" t="s">
        <v>12</v>
      </c>
      <c r="N3" s="74"/>
      <c r="P3" s="69" t="s">
        <v>5</v>
      </c>
      <c r="Q3" s="114">
        <v>66</v>
      </c>
      <c r="R3" s="115">
        <v>7605</v>
      </c>
      <c r="S3" s="116" t="s">
        <v>2</v>
      </c>
      <c r="T3" s="15" t="s">
        <v>9</v>
      </c>
      <c r="U3" s="117">
        <v>5585473.98</v>
      </c>
      <c r="V3" s="118" t="s">
        <v>13</v>
      </c>
      <c r="W3" s="118" t="s">
        <v>14</v>
      </c>
      <c r="X3" s="119" t="s">
        <v>15</v>
      </c>
      <c r="Y3" s="121" t="s">
        <v>16</v>
      </c>
      <c r="Z3" s="78" t="s">
        <v>17</v>
      </c>
      <c r="AA3" s="123"/>
    </row>
    <row r="4" ht="27.9" customHeight="1" spans="1:27">
      <c r="A4" s="7" t="s">
        <v>18</v>
      </c>
      <c r="B4" s="8"/>
      <c r="C4" s="17"/>
      <c r="D4" s="18"/>
      <c r="E4" s="19"/>
      <c r="F4" s="14" t="s">
        <v>19</v>
      </c>
      <c r="G4" s="20"/>
      <c r="H4" s="21"/>
      <c r="I4" s="75"/>
      <c r="J4" s="76"/>
      <c r="K4" s="77"/>
      <c r="L4" s="14" t="s">
        <v>20</v>
      </c>
      <c r="M4" s="78" t="s">
        <v>17</v>
      </c>
      <c r="N4" s="79"/>
      <c r="P4" s="69" t="s">
        <v>21</v>
      </c>
      <c r="Q4" s="114">
        <v>71</v>
      </c>
      <c r="R4" s="115">
        <v>7684</v>
      </c>
      <c r="S4" s="116" t="s">
        <v>22</v>
      </c>
      <c r="T4" s="15" t="s">
        <v>23</v>
      </c>
      <c r="U4" s="117">
        <v>7368396.92</v>
      </c>
      <c r="V4" s="118" t="s">
        <v>24</v>
      </c>
      <c r="W4" s="118" t="s">
        <v>25</v>
      </c>
      <c r="X4" s="119" t="s">
        <v>15</v>
      </c>
      <c r="Y4" s="121" t="s">
        <v>16</v>
      </c>
      <c r="Z4" s="78" t="s">
        <v>17</v>
      </c>
      <c r="AA4" s="123"/>
    </row>
    <row r="5" ht="27.9" customHeight="1" spans="1:14">
      <c r="A5" s="22" t="s">
        <v>26</v>
      </c>
      <c r="B5" s="23" t="s">
        <v>32</v>
      </c>
      <c r="C5" s="22" t="s">
        <v>33</v>
      </c>
      <c r="D5" s="24" t="s">
        <v>27</v>
      </c>
      <c r="E5" s="25" t="s">
        <v>68</v>
      </c>
      <c r="F5" s="7" t="s">
        <v>29</v>
      </c>
      <c r="G5" s="26"/>
      <c r="H5" s="26"/>
      <c r="I5" s="8"/>
      <c r="J5" s="7" t="s">
        <v>30</v>
      </c>
      <c r="K5" s="8"/>
      <c r="L5" s="11" t="s">
        <v>31</v>
      </c>
      <c r="M5" s="13"/>
      <c r="N5" s="79"/>
    </row>
    <row r="6" ht="27.9" customHeight="1" spans="1:15">
      <c r="A6" s="27"/>
      <c r="B6" s="28"/>
      <c r="C6" s="27"/>
      <c r="D6" s="14" t="s">
        <v>34</v>
      </c>
      <c r="E6" s="14" t="s">
        <v>34</v>
      </c>
      <c r="F6" s="29" t="s">
        <v>69</v>
      </c>
      <c r="G6" s="14" t="s">
        <v>36</v>
      </c>
      <c r="H6" s="11" t="s">
        <v>37</v>
      </c>
      <c r="I6" s="24" t="s">
        <v>38</v>
      </c>
      <c r="J6" s="24" t="s">
        <v>32</v>
      </c>
      <c r="K6" s="24" t="s">
        <v>34</v>
      </c>
      <c r="L6" s="14" t="s">
        <v>39</v>
      </c>
      <c r="M6" s="14" t="s">
        <v>40</v>
      </c>
      <c r="N6" s="25" t="s">
        <v>70</v>
      </c>
      <c r="O6" s="25"/>
    </row>
    <row r="7" s="1" customFormat="1" ht="54" customHeight="1" spans="1:15">
      <c r="A7" s="30">
        <v>1</v>
      </c>
      <c r="B7" s="31">
        <v>43084</v>
      </c>
      <c r="C7" s="32" t="s">
        <v>41</v>
      </c>
      <c r="D7" s="33">
        <v>492500</v>
      </c>
      <c r="E7" s="33"/>
      <c r="F7" s="33"/>
      <c r="G7" s="33"/>
      <c r="H7" s="35"/>
      <c r="I7" s="81"/>
      <c r="J7" s="82"/>
      <c r="K7" s="83"/>
      <c r="L7" s="134" t="s">
        <v>71</v>
      </c>
      <c r="M7" s="135">
        <v>492500</v>
      </c>
      <c r="N7" s="85"/>
      <c r="O7" s="62"/>
    </row>
    <row r="8" s="1" customFormat="1" ht="20.1" customHeight="1" spans="1:15">
      <c r="A8" s="30">
        <v>2</v>
      </c>
      <c r="B8" s="31">
        <v>43180</v>
      </c>
      <c r="C8" s="32" t="s">
        <v>41</v>
      </c>
      <c r="D8" s="33">
        <v>591000</v>
      </c>
      <c r="E8" s="33"/>
      <c r="F8" s="33"/>
      <c r="G8" s="33"/>
      <c r="H8" s="35"/>
      <c r="I8" s="81"/>
      <c r="J8" s="82"/>
      <c r="K8" s="83"/>
      <c r="L8" s="134" t="s">
        <v>71</v>
      </c>
      <c r="M8" s="135">
        <v>591000</v>
      </c>
      <c r="N8" s="85"/>
      <c r="O8" s="62"/>
    </row>
    <row r="9" s="1" customFormat="1" ht="22.5" customHeight="1" spans="1:15">
      <c r="A9" s="30">
        <v>3</v>
      </c>
      <c r="B9" s="31">
        <v>43216</v>
      </c>
      <c r="C9" s="32" t="s">
        <v>41</v>
      </c>
      <c r="D9" s="33">
        <v>492500</v>
      </c>
      <c r="E9" s="33"/>
      <c r="F9" s="33"/>
      <c r="G9" s="33"/>
      <c r="H9" s="35"/>
      <c r="I9" s="81"/>
      <c r="J9" s="82"/>
      <c r="K9" s="83"/>
      <c r="L9" s="134" t="s">
        <v>71</v>
      </c>
      <c r="M9" s="135">
        <v>492500</v>
      </c>
      <c r="N9" s="85"/>
      <c r="O9" s="62"/>
    </row>
    <row r="10" s="1" customFormat="1" ht="20.1" customHeight="1" spans="1:15">
      <c r="A10" s="30"/>
      <c r="B10" s="31"/>
      <c r="C10" s="32"/>
      <c r="D10" s="33"/>
      <c r="E10" s="33"/>
      <c r="F10" s="33"/>
      <c r="G10" s="33"/>
      <c r="H10" s="35"/>
      <c r="I10" s="81"/>
      <c r="J10" s="82"/>
      <c r="K10" s="83"/>
      <c r="L10" s="84"/>
      <c r="M10" s="81"/>
      <c r="N10" s="85"/>
      <c r="O10" s="86"/>
    </row>
    <row r="11" s="1" customFormat="1" ht="27" customHeight="1" spans="1:17">
      <c r="A11" s="30">
        <v>4</v>
      </c>
      <c r="B11" s="31">
        <v>43088</v>
      </c>
      <c r="C11" s="32" t="s">
        <v>41</v>
      </c>
      <c r="D11" s="36"/>
      <c r="E11" s="85">
        <v>390320.91</v>
      </c>
      <c r="F11" s="33"/>
      <c r="G11" s="33"/>
      <c r="H11" s="35"/>
      <c r="I11" s="81"/>
      <c r="J11" s="82"/>
      <c r="K11" s="83"/>
      <c r="L11" s="84"/>
      <c r="M11" s="81"/>
      <c r="N11" s="85">
        <v>390320.91</v>
      </c>
      <c r="O11" s="86" t="s">
        <v>72</v>
      </c>
      <c r="Q11" s="120"/>
    </row>
    <row r="12" s="1" customFormat="1" ht="27" customHeight="1" spans="1:17">
      <c r="A12" s="30">
        <v>5</v>
      </c>
      <c r="B12" s="31">
        <v>43102</v>
      </c>
      <c r="C12" s="32" t="s">
        <v>41</v>
      </c>
      <c r="D12" s="36"/>
      <c r="E12" s="85">
        <v>10000</v>
      </c>
      <c r="F12" s="33"/>
      <c r="G12" s="33"/>
      <c r="H12" s="35"/>
      <c r="I12" s="81"/>
      <c r="J12" s="82"/>
      <c r="K12" s="83"/>
      <c r="L12" s="84"/>
      <c r="M12" s="81"/>
      <c r="N12" s="85">
        <v>10000</v>
      </c>
      <c r="O12" s="62" t="s">
        <v>73</v>
      </c>
      <c r="Q12" s="120"/>
    </row>
    <row r="13" s="1" customFormat="1" ht="27" customHeight="1" spans="1:17">
      <c r="A13" s="30">
        <v>6</v>
      </c>
      <c r="B13" s="31">
        <v>43171</v>
      </c>
      <c r="C13" s="32" t="s">
        <v>41</v>
      </c>
      <c r="D13" s="36"/>
      <c r="E13" s="85">
        <v>40000</v>
      </c>
      <c r="F13" s="33"/>
      <c r="G13" s="33"/>
      <c r="H13" s="35"/>
      <c r="I13" s="81"/>
      <c r="J13" s="82"/>
      <c r="K13" s="83"/>
      <c r="L13" s="84"/>
      <c r="M13" s="81"/>
      <c r="N13" s="85">
        <v>40000</v>
      </c>
      <c r="O13" s="62" t="s">
        <v>74</v>
      </c>
      <c r="Q13" s="120"/>
    </row>
    <row r="14" s="1" customFormat="1" ht="27" customHeight="1" spans="1:15">
      <c r="A14" s="30">
        <v>7</v>
      </c>
      <c r="B14" s="31">
        <v>43180</v>
      </c>
      <c r="C14" s="32" t="s">
        <v>41</v>
      </c>
      <c r="D14" s="36"/>
      <c r="E14" s="85">
        <v>200000</v>
      </c>
      <c r="F14" s="33"/>
      <c r="G14" s="33"/>
      <c r="H14" s="35"/>
      <c r="I14" s="81"/>
      <c r="J14" s="82"/>
      <c r="K14" s="83"/>
      <c r="L14" s="84"/>
      <c r="M14" s="81"/>
      <c r="N14" s="85">
        <v>200000</v>
      </c>
      <c r="O14" s="87" t="s">
        <v>75</v>
      </c>
    </row>
    <row r="15" s="1" customFormat="1" ht="27" customHeight="1" spans="1:15">
      <c r="A15" s="30">
        <v>8</v>
      </c>
      <c r="B15" s="31">
        <v>43182</v>
      </c>
      <c r="C15" s="32" t="s">
        <v>41</v>
      </c>
      <c r="D15" s="36"/>
      <c r="E15" s="85">
        <v>30000</v>
      </c>
      <c r="F15" s="33"/>
      <c r="G15" s="33"/>
      <c r="H15" s="35"/>
      <c r="I15" s="81"/>
      <c r="J15" s="82"/>
      <c r="K15" s="83"/>
      <c r="L15" s="84"/>
      <c r="M15" s="81"/>
      <c r="N15" s="85">
        <v>30000</v>
      </c>
      <c r="O15" s="62" t="s">
        <v>74</v>
      </c>
    </row>
    <row r="16" s="1" customFormat="1" ht="27" customHeight="1" spans="1:15">
      <c r="A16" s="30">
        <v>9</v>
      </c>
      <c r="B16" s="31">
        <v>43193</v>
      </c>
      <c r="C16" s="32" t="s">
        <v>41</v>
      </c>
      <c r="D16" s="36"/>
      <c r="E16" s="85">
        <v>70000</v>
      </c>
      <c r="F16" s="33"/>
      <c r="G16" s="33"/>
      <c r="H16" s="35"/>
      <c r="I16" s="81"/>
      <c r="J16" s="82"/>
      <c r="K16" s="83"/>
      <c r="L16" s="84"/>
      <c r="M16" s="81"/>
      <c r="N16" s="85">
        <v>70000</v>
      </c>
      <c r="O16" s="87" t="s">
        <v>75</v>
      </c>
    </row>
    <row r="17" s="1" customFormat="1" ht="27.75" customHeight="1" spans="1:15">
      <c r="A17" s="30">
        <v>10</v>
      </c>
      <c r="B17" s="31">
        <v>43207</v>
      </c>
      <c r="C17" s="32" t="s">
        <v>41</v>
      </c>
      <c r="D17" s="36"/>
      <c r="E17" s="85">
        <v>200000</v>
      </c>
      <c r="F17" s="33"/>
      <c r="G17" s="33"/>
      <c r="H17" s="35"/>
      <c r="I17" s="81"/>
      <c r="J17" s="82"/>
      <c r="K17" s="83"/>
      <c r="L17" s="84"/>
      <c r="M17" s="81"/>
      <c r="N17" s="85">
        <v>200000</v>
      </c>
      <c r="O17" s="86" t="s">
        <v>72</v>
      </c>
    </row>
    <row r="18" s="1" customFormat="1" ht="26.25" customHeight="1" spans="1:15">
      <c r="A18" s="30">
        <v>11</v>
      </c>
      <c r="B18" s="31">
        <v>43223</v>
      </c>
      <c r="C18" s="32" t="s">
        <v>41</v>
      </c>
      <c r="D18" s="36"/>
      <c r="E18" s="85">
        <v>200000</v>
      </c>
      <c r="F18" s="33"/>
      <c r="G18" s="33"/>
      <c r="H18" s="35"/>
      <c r="I18" s="81"/>
      <c r="J18" s="82"/>
      <c r="K18" s="83"/>
      <c r="L18" s="84"/>
      <c r="M18" s="81"/>
      <c r="N18" s="85">
        <v>200000</v>
      </c>
      <c r="O18" s="87" t="s">
        <v>75</v>
      </c>
    </row>
    <row r="19" s="1" customFormat="1" ht="26.25" customHeight="1" spans="1:15">
      <c r="A19" s="30">
        <v>12</v>
      </c>
      <c r="B19" s="31">
        <v>43223</v>
      </c>
      <c r="C19" s="32" t="s">
        <v>41</v>
      </c>
      <c r="D19" s="36"/>
      <c r="E19" s="85">
        <v>200000</v>
      </c>
      <c r="F19" s="33"/>
      <c r="G19" s="33"/>
      <c r="H19" s="35"/>
      <c r="I19" s="81"/>
      <c r="J19" s="82"/>
      <c r="K19" s="83"/>
      <c r="L19" s="84"/>
      <c r="M19" s="81"/>
      <c r="N19" s="85">
        <v>200000</v>
      </c>
      <c r="O19" s="87" t="s">
        <v>75</v>
      </c>
    </row>
    <row r="20" s="1" customFormat="1" ht="26.25" customHeight="1" spans="1:15">
      <c r="A20" s="30">
        <v>13</v>
      </c>
      <c r="B20" s="31">
        <v>43238</v>
      </c>
      <c r="C20" s="32" t="s">
        <v>41</v>
      </c>
      <c r="D20" s="36"/>
      <c r="E20" s="85">
        <v>53000</v>
      </c>
      <c r="F20" s="33"/>
      <c r="G20" s="33"/>
      <c r="H20" s="35"/>
      <c r="I20" s="81"/>
      <c r="J20" s="82"/>
      <c r="K20" s="88"/>
      <c r="L20" s="84"/>
      <c r="M20" s="81"/>
      <c r="N20" s="85">
        <v>53000</v>
      </c>
      <c r="O20" s="62" t="s">
        <v>74</v>
      </c>
    </row>
    <row r="21" s="1" customFormat="1" ht="20.1" customHeight="1" spans="1:15">
      <c r="A21" s="37"/>
      <c r="B21" s="127" t="s">
        <v>47</v>
      </c>
      <c r="C21" s="39"/>
      <c r="D21" s="40"/>
      <c r="E21" s="34"/>
      <c r="F21" s="40"/>
      <c r="G21" s="40"/>
      <c r="H21" s="41"/>
      <c r="I21" s="89"/>
      <c r="J21" s="90"/>
      <c r="K21" s="95"/>
      <c r="L21" s="96"/>
      <c r="M21" s="81"/>
      <c r="N21" s="34"/>
      <c r="O21" s="93"/>
    </row>
    <row r="22" s="1" customFormat="1" ht="32.25" customHeight="1" spans="1:15">
      <c r="A22" s="37"/>
      <c r="B22" s="42"/>
      <c r="C22" s="43"/>
      <c r="D22" s="44"/>
      <c r="E22" s="129"/>
      <c r="F22" s="40"/>
      <c r="G22" s="40"/>
      <c r="H22" s="41"/>
      <c r="I22" s="89"/>
      <c r="J22" s="90"/>
      <c r="K22" s="95"/>
      <c r="L22" s="96"/>
      <c r="M22" s="81" t="s">
        <v>76</v>
      </c>
      <c r="N22" s="34"/>
      <c r="O22" s="93"/>
    </row>
    <row r="23" s="1" customFormat="1" ht="20.1" customHeight="1" spans="1:15">
      <c r="A23" s="37"/>
      <c r="B23" s="46"/>
      <c r="C23" s="43"/>
      <c r="D23" s="44"/>
      <c r="E23" s="129"/>
      <c r="F23" s="128" t="s">
        <v>77</v>
      </c>
      <c r="G23" s="40"/>
      <c r="H23" s="41"/>
      <c r="I23" s="89"/>
      <c r="J23" s="90"/>
      <c r="K23" s="95"/>
      <c r="L23" s="96"/>
      <c r="M23" s="81"/>
      <c r="N23" s="34"/>
      <c r="O23" s="93"/>
    </row>
    <row r="24" s="1" customFormat="1" ht="20.1" customHeight="1" spans="1:15">
      <c r="A24" s="37"/>
      <c r="B24" s="48"/>
      <c r="C24" s="32"/>
      <c r="D24" s="40"/>
      <c r="E24" s="34"/>
      <c r="F24" s="40"/>
      <c r="G24" s="40"/>
      <c r="H24" s="41"/>
      <c r="I24" s="89"/>
      <c r="J24" s="90"/>
      <c r="K24" s="95"/>
      <c r="L24" s="96"/>
      <c r="M24" s="81"/>
      <c r="N24" s="34"/>
      <c r="O24" s="93"/>
    </row>
    <row r="25" s="1" customFormat="1" ht="20.1" customHeight="1" spans="1:15">
      <c r="A25" s="37"/>
      <c r="B25" s="48"/>
      <c r="C25" s="32"/>
      <c r="D25" s="40"/>
      <c r="E25" s="34"/>
      <c r="F25" s="40"/>
      <c r="G25" s="40"/>
      <c r="H25" s="41"/>
      <c r="I25" s="89"/>
      <c r="J25" s="90"/>
      <c r="K25" s="95"/>
      <c r="L25" s="96"/>
      <c r="M25" s="81"/>
      <c r="N25" s="34"/>
      <c r="O25" s="93"/>
    </row>
    <row r="26" s="1" customFormat="1" ht="20.1" customHeight="1" spans="1:15">
      <c r="A26" s="37"/>
      <c r="B26" s="48"/>
      <c r="C26" s="32"/>
      <c r="D26" s="40"/>
      <c r="E26" s="34"/>
      <c r="F26" s="40"/>
      <c r="G26" s="40"/>
      <c r="H26" s="41"/>
      <c r="I26" s="89"/>
      <c r="J26" s="90"/>
      <c r="K26" s="95"/>
      <c r="L26" s="96"/>
      <c r="M26" s="81"/>
      <c r="N26" s="34"/>
      <c r="O26" s="93"/>
    </row>
    <row r="27" s="1" customFormat="1" ht="20.1" customHeight="1" spans="1:15">
      <c r="A27" s="37"/>
      <c r="B27" s="48"/>
      <c r="C27" s="32"/>
      <c r="D27" s="40"/>
      <c r="E27" s="34"/>
      <c r="F27" s="40"/>
      <c r="G27" s="40"/>
      <c r="H27" s="41"/>
      <c r="I27" s="89"/>
      <c r="J27" s="90"/>
      <c r="K27" s="95"/>
      <c r="L27" s="96"/>
      <c r="M27" s="81"/>
      <c r="N27" s="34"/>
      <c r="O27" s="93"/>
    </row>
    <row r="28" s="1" customFormat="1" ht="20.1" customHeight="1" spans="1:15">
      <c r="A28" s="37"/>
      <c r="B28" s="48"/>
      <c r="C28" s="32"/>
      <c r="D28" s="40"/>
      <c r="E28" s="34"/>
      <c r="F28" s="40"/>
      <c r="G28" s="40"/>
      <c r="H28" s="41"/>
      <c r="I28" s="89"/>
      <c r="J28" s="90"/>
      <c r="K28" s="95"/>
      <c r="L28" s="96"/>
      <c r="M28" s="81"/>
      <c r="N28" s="34"/>
      <c r="O28" s="93"/>
    </row>
    <row r="29" s="1" customFormat="1" ht="20.1" customHeight="1" spans="1:15">
      <c r="A29" s="37"/>
      <c r="B29" s="48"/>
      <c r="C29" s="32"/>
      <c r="D29" s="40"/>
      <c r="E29" s="34"/>
      <c r="F29" s="40"/>
      <c r="G29" s="40"/>
      <c r="H29" s="41"/>
      <c r="I29" s="89"/>
      <c r="J29" s="90"/>
      <c r="K29" s="95"/>
      <c r="L29" s="96"/>
      <c r="M29" s="81"/>
      <c r="N29" s="34"/>
      <c r="O29" s="93"/>
    </row>
    <row r="30" s="1" customFormat="1" ht="20.1" customHeight="1" spans="1:15">
      <c r="A30" s="37"/>
      <c r="B30" s="48"/>
      <c r="C30" s="32"/>
      <c r="D30" s="40"/>
      <c r="E30" s="34"/>
      <c r="F30" s="40"/>
      <c r="G30" s="40"/>
      <c r="H30" s="41"/>
      <c r="I30" s="89"/>
      <c r="J30" s="90"/>
      <c r="K30" s="95"/>
      <c r="L30" s="96"/>
      <c r="M30" s="81"/>
      <c r="N30" s="34"/>
      <c r="O30" s="93"/>
    </row>
    <row r="31" s="1" customFormat="1" ht="20.1" hidden="1" customHeight="1" spans="1:15">
      <c r="A31" s="37"/>
      <c r="B31" s="48"/>
      <c r="C31" s="39"/>
      <c r="D31" s="34" t="s">
        <v>49</v>
      </c>
      <c r="E31" s="34"/>
      <c r="F31" s="34"/>
      <c r="G31" s="34"/>
      <c r="H31" s="49"/>
      <c r="I31" s="34"/>
      <c r="J31" s="97"/>
      <c r="K31" s="98"/>
      <c r="L31" s="99"/>
      <c r="M31" s="81"/>
      <c r="N31" s="34"/>
      <c r="O31" s="93"/>
    </row>
    <row r="32" s="1" customFormat="1" ht="20.1" hidden="1" customHeight="1" spans="1:15">
      <c r="A32" s="37"/>
      <c r="B32" s="48"/>
      <c r="C32" s="39"/>
      <c r="D32" s="40"/>
      <c r="E32" s="34"/>
      <c r="F32" s="40"/>
      <c r="G32" s="40"/>
      <c r="H32" s="50"/>
      <c r="I32" s="89"/>
      <c r="J32" s="90"/>
      <c r="K32" s="100"/>
      <c r="L32" s="100"/>
      <c r="M32" s="81"/>
      <c r="N32" s="34"/>
      <c r="O32" s="93"/>
    </row>
    <row r="33" s="1" customFormat="1" ht="20.1" hidden="1" customHeight="1" spans="1:15">
      <c r="A33" s="37"/>
      <c r="B33" s="48"/>
      <c r="C33" s="39"/>
      <c r="D33" s="40"/>
      <c r="E33" s="34"/>
      <c r="F33" s="40"/>
      <c r="G33" s="40"/>
      <c r="H33" s="50"/>
      <c r="I33" s="89"/>
      <c r="J33" s="90"/>
      <c r="K33" s="100"/>
      <c r="L33" s="100"/>
      <c r="M33" s="81"/>
      <c r="N33" s="34"/>
      <c r="O33" s="93"/>
    </row>
    <row r="34" s="1" customFormat="1" ht="20.1" hidden="1" customHeight="1" spans="1:15">
      <c r="A34" s="37"/>
      <c r="B34" s="48"/>
      <c r="C34" s="39"/>
      <c r="D34" s="40"/>
      <c r="E34" s="34"/>
      <c r="F34" s="40"/>
      <c r="G34" s="40"/>
      <c r="H34" s="50"/>
      <c r="I34" s="89"/>
      <c r="J34" s="90"/>
      <c r="K34" s="100"/>
      <c r="L34" s="100"/>
      <c r="M34" s="81"/>
      <c r="N34" s="34"/>
      <c r="O34" s="93"/>
    </row>
    <row r="35" s="1" customFormat="1" ht="20.1" hidden="1" customHeight="1" spans="1:15">
      <c r="A35" s="37"/>
      <c r="B35" s="48"/>
      <c r="C35" s="39"/>
      <c r="D35" s="40"/>
      <c r="E35" s="34"/>
      <c r="F35" s="40"/>
      <c r="G35" s="40"/>
      <c r="H35" s="50"/>
      <c r="I35" s="89"/>
      <c r="J35" s="90"/>
      <c r="K35" s="100"/>
      <c r="L35" s="100"/>
      <c r="M35" s="81"/>
      <c r="N35" s="34"/>
      <c r="O35" s="93"/>
    </row>
    <row r="36" s="1" customFormat="1" ht="20.1" hidden="1" customHeight="1" spans="1:15">
      <c r="A36" s="37"/>
      <c r="B36" s="48"/>
      <c r="C36" s="39"/>
      <c r="D36" s="40"/>
      <c r="E36" s="34"/>
      <c r="F36" s="40"/>
      <c r="G36" s="40"/>
      <c r="H36" s="50"/>
      <c r="I36" s="89"/>
      <c r="J36" s="90"/>
      <c r="K36" s="100"/>
      <c r="L36" s="100"/>
      <c r="M36" s="81"/>
      <c r="N36" s="34"/>
      <c r="O36" s="93"/>
    </row>
    <row r="37" s="1" customFormat="1" ht="20.1" hidden="1" customHeight="1" spans="1:15">
      <c r="A37" s="37"/>
      <c r="B37" s="48"/>
      <c r="C37" s="39"/>
      <c r="D37" s="40"/>
      <c r="E37" s="34"/>
      <c r="F37" s="40"/>
      <c r="G37" s="40"/>
      <c r="H37" s="50"/>
      <c r="I37" s="89"/>
      <c r="J37" s="90"/>
      <c r="K37" s="100"/>
      <c r="L37" s="100"/>
      <c r="M37" s="81"/>
      <c r="N37" s="34"/>
      <c r="O37" s="93"/>
    </row>
    <row r="38" s="1" customFormat="1" ht="20.1" hidden="1" customHeight="1" spans="1:15">
      <c r="A38" s="37"/>
      <c r="B38" s="48"/>
      <c r="C38" s="39"/>
      <c r="D38" s="40"/>
      <c r="E38" s="34"/>
      <c r="F38" s="40"/>
      <c r="G38" s="40"/>
      <c r="H38" s="50"/>
      <c r="I38" s="89"/>
      <c r="J38" s="90"/>
      <c r="K38" s="100"/>
      <c r="L38" s="100"/>
      <c r="M38" s="81"/>
      <c r="N38" s="34"/>
      <c r="O38" s="93"/>
    </row>
    <row r="39" s="1" customFormat="1" ht="20.1" customHeight="1" spans="1:15">
      <c r="A39" s="37"/>
      <c r="B39" s="48"/>
      <c r="C39" s="39"/>
      <c r="D39" s="40"/>
      <c r="E39" s="34"/>
      <c r="F39" s="40"/>
      <c r="G39" s="40"/>
      <c r="H39" s="50"/>
      <c r="I39" s="89"/>
      <c r="J39" s="90"/>
      <c r="K39" s="98"/>
      <c r="L39" s="99"/>
      <c r="M39" s="81"/>
      <c r="N39" s="34"/>
      <c r="O39" s="93"/>
    </row>
    <row r="40" s="1" customFormat="1" ht="20.1" customHeight="1" spans="1:15">
      <c r="A40" s="37"/>
      <c r="B40" s="48"/>
      <c r="C40" s="39"/>
      <c r="D40" s="40"/>
      <c r="E40" s="34"/>
      <c r="F40" s="40"/>
      <c r="G40" s="40"/>
      <c r="H40" s="50"/>
      <c r="I40" s="89"/>
      <c r="J40" s="90"/>
      <c r="K40" s="40"/>
      <c r="L40" s="40"/>
      <c r="M40" s="81"/>
      <c r="N40" s="34"/>
      <c r="O40" s="93"/>
    </row>
    <row r="41" s="1" customFormat="1" ht="20.1" customHeight="1" spans="1:15">
      <c r="A41" s="37"/>
      <c r="B41" s="48"/>
      <c r="C41" s="39"/>
      <c r="D41" s="40"/>
      <c r="E41" s="34"/>
      <c r="F41" s="40"/>
      <c r="G41" s="40"/>
      <c r="H41" s="50"/>
      <c r="I41" s="89"/>
      <c r="J41" s="90"/>
      <c r="K41" s="101" t="s">
        <v>78</v>
      </c>
      <c r="L41" s="40"/>
      <c r="M41" s="89"/>
      <c r="N41" s="34"/>
      <c r="O41" s="93"/>
    </row>
    <row r="42" ht="30" customHeight="1" spans="1:17">
      <c r="A42" s="51" t="s">
        <v>38</v>
      </c>
      <c r="B42" s="52"/>
      <c r="C42" s="130" t="s">
        <v>52</v>
      </c>
      <c r="D42" s="131">
        <f t="shared" ref="D42:G42" si="0">SUM(D7:D41)</f>
        <v>1576000</v>
      </c>
      <c r="E42" s="132">
        <f t="shared" si="0"/>
        <v>1393320.91</v>
      </c>
      <c r="F42" s="131">
        <f t="shared" si="0"/>
        <v>0</v>
      </c>
      <c r="G42" s="131">
        <f t="shared" si="0"/>
        <v>0</v>
      </c>
      <c r="H42" s="133" t="s">
        <v>52</v>
      </c>
      <c r="I42" s="131">
        <f t="shared" ref="I42:N42" si="1">SUM(I7:I41)</f>
        <v>0</v>
      </c>
      <c r="J42" s="133" t="s">
        <v>52</v>
      </c>
      <c r="K42" s="131">
        <f t="shared" si="1"/>
        <v>0</v>
      </c>
      <c r="L42" s="131">
        <f t="shared" si="1"/>
        <v>0</v>
      </c>
      <c r="M42" s="131">
        <f t="shared" si="1"/>
        <v>1576000</v>
      </c>
      <c r="N42" s="34">
        <f t="shared" si="1"/>
        <v>1393320.91</v>
      </c>
      <c r="O42" s="93" t="s">
        <v>79</v>
      </c>
      <c r="P42" s="104"/>
      <c r="Q42" s="1"/>
    </row>
    <row r="43" ht="30" customHeight="1" spans="1:17">
      <c r="A43" s="24" t="s">
        <v>53</v>
      </c>
      <c r="B43" s="24"/>
      <c r="C43" s="24" t="s">
        <v>54</v>
      </c>
      <c r="D43" s="24"/>
      <c r="E43" s="57" t="e">
        <f>#REF!</f>
        <v>#REF!</v>
      </c>
      <c r="F43" s="58"/>
      <c r="G43" s="58"/>
      <c r="H43" s="58"/>
      <c r="I43" s="105"/>
      <c r="J43" s="24" t="s">
        <v>55</v>
      </c>
      <c r="K43" s="24"/>
      <c r="L43" s="25" t="s">
        <v>56</v>
      </c>
      <c r="M43" s="25"/>
      <c r="N43" s="106">
        <f>D42/C3</f>
        <v>0.76387299876604</v>
      </c>
      <c r="O43" s="1"/>
      <c r="P43" s="1"/>
      <c r="Q43" s="1"/>
    </row>
    <row r="44" ht="30" customHeight="1" spans="1:17">
      <c r="A44" s="24"/>
      <c r="B44" s="24"/>
      <c r="C44" s="24" t="s">
        <v>57</v>
      </c>
      <c r="D44" s="24"/>
      <c r="E44" s="59">
        <v>0</v>
      </c>
      <c r="F44" s="60"/>
      <c r="G44" s="60"/>
      <c r="H44" s="60"/>
      <c r="I44" s="108"/>
      <c r="J44" s="24"/>
      <c r="K44" s="24"/>
      <c r="L44" s="25"/>
      <c r="M44" s="25"/>
      <c r="N44" s="109"/>
      <c r="O44" s="1"/>
      <c r="P44" s="1"/>
      <c r="Q44" s="1"/>
    </row>
    <row r="45" ht="50.1" hidden="1" customHeight="1" spans="1:14">
      <c r="A45" s="27" t="s">
        <v>58</v>
      </c>
      <c r="B45" s="27"/>
      <c r="C45" s="61"/>
      <c r="D45" s="61"/>
      <c r="E45" s="61"/>
      <c r="F45" s="61"/>
      <c r="G45" s="61"/>
      <c r="H45" s="61"/>
      <c r="I45" s="61"/>
      <c r="J45" s="27" t="s">
        <v>59</v>
      </c>
      <c r="K45" s="27" t="s">
        <v>60</v>
      </c>
      <c r="L45" s="27"/>
      <c r="M45" s="27"/>
      <c r="N45" s="110"/>
    </row>
    <row r="46" ht="50.1" hidden="1" customHeight="1" spans="1:14">
      <c r="A46" s="24" t="s">
        <v>61</v>
      </c>
      <c r="B46" s="24"/>
      <c r="C46" s="62"/>
      <c r="D46" s="62"/>
      <c r="E46" s="62"/>
      <c r="F46" s="62"/>
      <c r="G46" s="62"/>
      <c r="H46" s="62"/>
      <c r="I46" s="62"/>
      <c r="J46" s="24" t="s">
        <v>62</v>
      </c>
      <c r="K46" s="62"/>
      <c r="L46" s="62"/>
      <c r="M46" s="62"/>
      <c r="N46" s="111"/>
    </row>
    <row r="47" ht="50.1" hidden="1" customHeight="1" spans="1:14">
      <c r="A47" s="24" t="s">
        <v>63</v>
      </c>
      <c r="B47" s="24"/>
      <c r="C47" s="62"/>
      <c r="D47" s="62"/>
      <c r="E47" s="62"/>
      <c r="F47" s="62"/>
      <c r="G47" s="62"/>
      <c r="H47" s="62"/>
      <c r="I47" s="62"/>
      <c r="J47" s="24" t="s">
        <v>64</v>
      </c>
      <c r="K47" s="112"/>
      <c r="L47" s="112"/>
      <c r="M47" s="112"/>
      <c r="N47" s="113"/>
    </row>
    <row r="48" ht="50.1" hidden="1" customHeight="1" spans="1:14">
      <c r="A48" s="24" t="s">
        <v>65</v>
      </c>
      <c r="B48" s="24"/>
      <c r="C48" s="62"/>
      <c r="D48" s="62"/>
      <c r="E48" s="62"/>
      <c r="F48" s="62"/>
      <c r="G48" s="62"/>
      <c r="H48" s="62"/>
      <c r="I48" s="62"/>
      <c r="J48" s="24" t="s">
        <v>66</v>
      </c>
      <c r="K48" s="112"/>
      <c r="L48" s="112"/>
      <c r="M48" s="112"/>
      <c r="N48" s="113"/>
    </row>
    <row r="49" spans="8:14">
      <c r="H49" s="2"/>
      <c r="M49" s="4"/>
      <c r="N49" s="4"/>
    </row>
    <row r="50" spans="8:14">
      <c r="H50" s="2"/>
      <c r="M50" s="4"/>
      <c r="N50" s="4"/>
    </row>
    <row r="54" ht="13.5" spans="2:2">
      <c r="B54"/>
    </row>
    <row r="57" ht="13.5" spans="3:3">
      <c r="C57"/>
    </row>
  </sheetData>
  <mergeCells count="36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N6:O6"/>
    <mergeCell ref="A42:B42"/>
    <mergeCell ref="C43:D43"/>
    <mergeCell ref="E43:I43"/>
    <mergeCell ref="C44:D44"/>
    <mergeCell ref="E44:I44"/>
    <mergeCell ref="A45:B45"/>
    <mergeCell ref="C45:I45"/>
    <mergeCell ref="K45:M45"/>
    <mergeCell ref="A46:B46"/>
    <mergeCell ref="C46:I46"/>
    <mergeCell ref="K46:M46"/>
    <mergeCell ref="A47:B47"/>
    <mergeCell ref="C47:I47"/>
    <mergeCell ref="K47:M47"/>
    <mergeCell ref="A48:B48"/>
    <mergeCell ref="C48:I48"/>
    <mergeCell ref="K48:M48"/>
    <mergeCell ref="A5:A6"/>
    <mergeCell ref="B5:B6"/>
    <mergeCell ref="C5:C6"/>
    <mergeCell ref="H3:H4"/>
    <mergeCell ref="I3:K4"/>
    <mergeCell ref="A43:B44"/>
    <mergeCell ref="J43:K44"/>
    <mergeCell ref="L43:M44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50"/>
  <sheetViews>
    <sheetView topLeftCell="A34" workbookViewId="0">
      <selection activeCell="G7" sqref="G7"/>
    </sheetView>
  </sheetViews>
  <sheetFormatPr defaultColWidth="9" defaultRowHeight="11.25"/>
  <cols>
    <col min="1" max="1" width="4.775" style="2" customWidth="1"/>
    <col min="2" max="2" width="9.21666666666667" style="3" customWidth="1"/>
    <col min="3" max="3" width="5.44166666666667" style="2" customWidth="1"/>
    <col min="4" max="4" width="11.6666666666667" style="4" customWidth="1"/>
    <col min="5" max="5" width="6" style="4" customWidth="1"/>
    <col min="6" max="6" width="8" style="3" customWidth="1"/>
    <col min="7" max="7" width="9.21666666666667" style="4" customWidth="1"/>
    <col min="8" max="8" width="8.775" style="4" customWidth="1"/>
    <col min="9" max="9" width="8.44166666666667" style="2" customWidth="1"/>
    <col min="10" max="10" width="7.33333333333333" style="2" customWidth="1"/>
    <col min="11" max="11" width="9" style="2" customWidth="1"/>
    <col min="12" max="12" width="10.775" style="2" customWidth="1"/>
    <col min="13" max="13" width="12.6666666666667" style="2" customWidth="1"/>
    <col min="14" max="14" width="7.21666666666667" style="2" customWidth="1"/>
    <col min="15" max="15" width="18.775" style="2" customWidth="1"/>
    <col min="16" max="16" width="9.775" style="2" customWidth="1"/>
    <col min="17" max="18" width="9" style="2"/>
    <col min="19" max="19" width="27.3333333333333" style="2" customWidth="1"/>
    <col min="20" max="20" width="9" style="2"/>
    <col min="21" max="21" width="19" style="2" customWidth="1"/>
    <col min="22" max="16384" width="9" style="2"/>
  </cols>
  <sheetData>
    <row r="1" ht="2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3"/>
    </row>
    <row r="2" ht="27.9" customHeight="1" spans="1:41">
      <c r="A2" s="7" t="s">
        <v>1</v>
      </c>
      <c r="B2" s="8"/>
      <c r="C2" s="9" t="s">
        <v>67</v>
      </c>
      <c r="D2" s="10"/>
      <c r="E2" s="10"/>
      <c r="F2" s="10"/>
      <c r="G2" s="10"/>
      <c r="H2" s="10"/>
      <c r="I2" s="64"/>
      <c r="J2" s="65" t="s">
        <v>3</v>
      </c>
      <c r="K2" s="66">
        <v>7337</v>
      </c>
      <c r="L2" s="67" t="s">
        <v>4</v>
      </c>
      <c r="M2" s="66" t="s">
        <v>80</v>
      </c>
      <c r="N2" s="68"/>
      <c r="P2" s="69" t="s">
        <v>80</v>
      </c>
      <c r="Q2" s="114">
        <v>47</v>
      </c>
      <c r="R2" s="115">
        <v>7337</v>
      </c>
      <c r="S2" s="116" t="s">
        <v>67</v>
      </c>
      <c r="T2" s="15" t="s">
        <v>81</v>
      </c>
      <c r="U2" s="117">
        <v>2063170.19</v>
      </c>
      <c r="V2" s="118" t="s">
        <v>82</v>
      </c>
      <c r="W2" s="118" t="s">
        <v>83</v>
      </c>
      <c r="X2" s="119" t="s">
        <v>84</v>
      </c>
      <c r="Y2" s="121" t="s">
        <v>16</v>
      </c>
      <c r="Z2" s="122" t="s">
        <v>85</v>
      </c>
      <c r="AA2" s="123" t="s">
        <v>86</v>
      </c>
      <c r="AB2" s="122"/>
      <c r="AC2" s="124" t="s">
        <v>6</v>
      </c>
      <c r="AD2" s="125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</row>
    <row r="3" ht="36" customHeight="1" spans="1:27">
      <c r="A3" s="7" t="s">
        <v>7</v>
      </c>
      <c r="B3" s="8"/>
      <c r="C3" s="11">
        <v>2063170.19</v>
      </c>
      <c r="D3" s="12"/>
      <c r="E3" s="13"/>
      <c r="F3" s="14" t="s">
        <v>8</v>
      </c>
      <c r="G3" s="15" t="s">
        <v>81</v>
      </c>
      <c r="H3" s="16" t="s">
        <v>10</v>
      </c>
      <c r="I3" s="70" t="s">
        <v>87</v>
      </c>
      <c r="J3" s="71"/>
      <c r="K3" s="72"/>
      <c r="L3" s="24" t="s">
        <v>11</v>
      </c>
      <c r="M3" s="73" t="s">
        <v>12</v>
      </c>
      <c r="N3" s="74"/>
      <c r="P3" s="69" t="s">
        <v>5</v>
      </c>
      <c r="Q3" s="114">
        <v>66</v>
      </c>
      <c r="R3" s="115">
        <v>7605</v>
      </c>
      <c r="S3" s="116" t="s">
        <v>2</v>
      </c>
      <c r="T3" s="15" t="s">
        <v>9</v>
      </c>
      <c r="U3" s="117">
        <v>5585473.98</v>
      </c>
      <c r="V3" s="118" t="s">
        <v>13</v>
      </c>
      <c r="W3" s="118" t="s">
        <v>14</v>
      </c>
      <c r="X3" s="119" t="s">
        <v>15</v>
      </c>
      <c r="Y3" s="121" t="s">
        <v>16</v>
      </c>
      <c r="Z3" s="78" t="s">
        <v>17</v>
      </c>
      <c r="AA3" s="123"/>
    </row>
    <row r="4" ht="36" customHeight="1" spans="1:27">
      <c r="A4" s="7" t="s">
        <v>18</v>
      </c>
      <c r="B4" s="8"/>
      <c r="C4" s="17"/>
      <c r="D4" s="18"/>
      <c r="E4" s="19"/>
      <c r="F4" s="14" t="s">
        <v>19</v>
      </c>
      <c r="G4" s="20"/>
      <c r="H4" s="21"/>
      <c r="I4" s="75"/>
      <c r="J4" s="76"/>
      <c r="K4" s="77"/>
      <c r="L4" s="14" t="s">
        <v>20</v>
      </c>
      <c r="M4" s="78" t="s">
        <v>17</v>
      </c>
      <c r="N4" s="79"/>
      <c r="P4" s="69" t="s">
        <v>21</v>
      </c>
      <c r="Q4" s="114">
        <v>71</v>
      </c>
      <c r="R4" s="115">
        <v>7684</v>
      </c>
      <c r="S4" s="116" t="s">
        <v>22</v>
      </c>
      <c r="T4" s="15" t="s">
        <v>23</v>
      </c>
      <c r="U4" s="117">
        <v>7368396.92</v>
      </c>
      <c r="V4" s="118" t="s">
        <v>24</v>
      </c>
      <c r="W4" s="118" t="s">
        <v>25</v>
      </c>
      <c r="X4" s="119" t="s">
        <v>15</v>
      </c>
      <c r="Y4" s="121" t="s">
        <v>16</v>
      </c>
      <c r="Z4" s="78" t="s">
        <v>17</v>
      </c>
      <c r="AA4" s="123"/>
    </row>
    <row r="5" ht="27.9" customHeight="1" spans="1:14">
      <c r="A5" s="22" t="s">
        <v>26</v>
      </c>
      <c r="B5" s="23" t="s">
        <v>32</v>
      </c>
      <c r="C5" s="22" t="s">
        <v>33</v>
      </c>
      <c r="D5" s="24" t="s">
        <v>27</v>
      </c>
      <c r="E5" s="25" t="s">
        <v>68</v>
      </c>
      <c r="F5" s="7" t="s">
        <v>29</v>
      </c>
      <c r="G5" s="26"/>
      <c r="H5" s="26"/>
      <c r="I5" s="8"/>
      <c r="J5" s="7" t="s">
        <v>30</v>
      </c>
      <c r="K5" s="8"/>
      <c r="L5" s="11" t="s">
        <v>31</v>
      </c>
      <c r="M5" s="13"/>
      <c r="N5" s="79"/>
    </row>
    <row r="6" ht="27.9" customHeight="1" spans="1:15">
      <c r="A6" s="27"/>
      <c r="B6" s="28"/>
      <c r="C6" s="27"/>
      <c r="D6" s="14" t="s">
        <v>34</v>
      </c>
      <c r="E6" s="14" t="s">
        <v>34</v>
      </c>
      <c r="F6" s="29" t="s">
        <v>69</v>
      </c>
      <c r="G6" s="14" t="s">
        <v>36</v>
      </c>
      <c r="H6" s="11" t="s">
        <v>37</v>
      </c>
      <c r="I6" s="24" t="s">
        <v>38</v>
      </c>
      <c r="J6" s="24" t="s">
        <v>32</v>
      </c>
      <c r="K6" s="24" t="s">
        <v>34</v>
      </c>
      <c r="L6" s="14" t="s">
        <v>39</v>
      </c>
      <c r="M6" s="14" t="s">
        <v>40</v>
      </c>
      <c r="N6" s="80" t="s">
        <v>70</v>
      </c>
      <c r="O6" s="80"/>
    </row>
    <row r="7" s="1" customFormat="1" ht="54" customHeight="1" spans="1:16">
      <c r="A7" s="30">
        <v>1</v>
      </c>
      <c r="B7" s="31">
        <v>43084</v>
      </c>
      <c r="C7" s="32" t="s">
        <v>41</v>
      </c>
      <c r="D7" s="33">
        <v>492500</v>
      </c>
      <c r="E7" s="34"/>
      <c r="F7" s="33"/>
      <c r="G7" s="33"/>
      <c r="H7" s="35"/>
      <c r="I7" s="81"/>
      <c r="J7" s="82"/>
      <c r="K7" s="83"/>
      <c r="L7" s="84"/>
      <c r="M7" s="81">
        <v>390320.91</v>
      </c>
      <c r="N7" s="85"/>
      <c r="O7" s="86" t="s">
        <v>72</v>
      </c>
      <c r="P7" s="31">
        <v>43088</v>
      </c>
    </row>
    <row r="8" s="1" customFormat="1" ht="20.1" customHeight="1" spans="1:16">
      <c r="A8" s="30"/>
      <c r="B8" s="31"/>
      <c r="C8" s="32"/>
      <c r="D8" s="33"/>
      <c r="E8" s="34"/>
      <c r="F8" s="33"/>
      <c r="G8" s="33"/>
      <c r="H8" s="35"/>
      <c r="I8" s="81"/>
      <c r="J8" s="82"/>
      <c r="K8" s="83"/>
      <c r="L8" s="84"/>
      <c r="M8" s="81">
        <v>10000</v>
      </c>
      <c r="N8" s="85"/>
      <c r="O8" s="62" t="s">
        <v>73</v>
      </c>
      <c r="P8" s="31">
        <v>43102</v>
      </c>
    </row>
    <row r="9" s="1" customFormat="1" ht="22.5" customHeight="1" spans="1:16">
      <c r="A9" s="30"/>
      <c r="B9" s="31"/>
      <c r="C9" s="32"/>
      <c r="D9" s="33"/>
      <c r="E9" s="34"/>
      <c r="F9" s="33"/>
      <c r="G9" s="33"/>
      <c r="H9" s="35"/>
      <c r="I9" s="81"/>
      <c r="J9" s="82"/>
      <c r="K9" s="83"/>
      <c r="L9" s="84"/>
      <c r="M9" s="81">
        <v>40000</v>
      </c>
      <c r="N9" s="85"/>
      <c r="O9" s="62" t="s">
        <v>74</v>
      </c>
      <c r="P9" s="31">
        <v>43171</v>
      </c>
    </row>
    <row r="10" s="1" customFormat="1" ht="22.5" customHeight="1" spans="1:16">
      <c r="A10" s="30"/>
      <c r="B10" s="31"/>
      <c r="C10" s="32"/>
      <c r="D10" s="33"/>
      <c r="E10" s="34"/>
      <c r="F10" s="33"/>
      <c r="G10" s="33"/>
      <c r="H10" s="35"/>
      <c r="I10" s="81"/>
      <c r="J10" s="82"/>
      <c r="K10" s="83"/>
      <c r="L10" s="84"/>
      <c r="M10" s="81"/>
      <c r="N10" s="85"/>
      <c r="O10" s="62"/>
      <c r="P10" s="31"/>
    </row>
    <row r="11" s="1" customFormat="1" ht="20.1" customHeight="1" spans="1:16">
      <c r="A11" s="30">
        <v>2</v>
      </c>
      <c r="B11" s="31">
        <v>43180</v>
      </c>
      <c r="C11" s="32" t="s">
        <v>41</v>
      </c>
      <c r="D11" s="33">
        <v>591000</v>
      </c>
      <c r="E11" s="34"/>
      <c r="F11" s="33"/>
      <c r="G11" s="33"/>
      <c r="H11" s="35"/>
      <c r="I11" s="81"/>
      <c r="J11" s="82"/>
      <c r="K11" s="83"/>
      <c r="L11" s="84"/>
      <c r="M11" s="81">
        <v>200000</v>
      </c>
      <c r="N11" s="85"/>
      <c r="O11" s="87" t="s">
        <v>75</v>
      </c>
      <c r="P11" s="31">
        <v>43180</v>
      </c>
    </row>
    <row r="12" s="1" customFormat="1" ht="27" customHeight="1" spans="1:17">
      <c r="A12" s="30"/>
      <c r="B12" s="31"/>
      <c r="C12" s="32"/>
      <c r="D12" s="36"/>
      <c r="E12" s="34"/>
      <c r="F12" s="33"/>
      <c r="G12" s="33"/>
      <c r="H12" s="35"/>
      <c r="I12" s="81"/>
      <c r="J12" s="82"/>
      <c r="K12" s="83"/>
      <c r="L12" s="84"/>
      <c r="M12" s="81">
        <v>30000</v>
      </c>
      <c r="N12" s="85"/>
      <c r="O12" s="62" t="s">
        <v>74</v>
      </c>
      <c r="P12" s="31">
        <v>43182</v>
      </c>
      <c r="Q12" s="120"/>
    </row>
    <row r="13" s="1" customFormat="1" ht="27" customHeight="1" spans="1:17">
      <c r="A13" s="30"/>
      <c r="B13" s="31"/>
      <c r="C13" s="32"/>
      <c r="D13" s="36"/>
      <c r="E13" s="34"/>
      <c r="F13" s="33"/>
      <c r="G13" s="33"/>
      <c r="H13" s="35"/>
      <c r="I13" s="81"/>
      <c r="J13" s="82"/>
      <c r="K13" s="83"/>
      <c r="L13" s="84"/>
      <c r="M13" s="81">
        <v>70000</v>
      </c>
      <c r="N13" s="85"/>
      <c r="O13" s="87" t="s">
        <v>75</v>
      </c>
      <c r="P13" s="31">
        <v>43193</v>
      </c>
      <c r="Q13" s="120"/>
    </row>
    <row r="14" s="1" customFormat="1" ht="27" customHeight="1" spans="1:17">
      <c r="A14" s="30"/>
      <c r="B14" s="31"/>
      <c r="C14" s="32"/>
      <c r="D14" s="36"/>
      <c r="E14" s="34"/>
      <c r="F14" s="33"/>
      <c r="G14" s="33"/>
      <c r="H14" s="35"/>
      <c r="I14" s="81"/>
      <c r="J14" s="82"/>
      <c r="K14" s="83"/>
      <c r="L14" s="84"/>
      <c r="M14" s="81">
        <v>200000</v>
      </c>
      <c r="N14" s="85"/>
      <c r="O14" s="86" t="s">
        <v>72</v>
      </c>
      <c r="P14" s="31">
        <v>43207</v>
      </c>
      <c r="Q14" s="120"/>
    </row>
    <row r="15" s="1" customFormat="1" ht="27" customHeight="1" spans="1:17">
      <c r="A15" s="30"/>
      <c r="B15" s="31"/>
      <c r="C15" s="32"/>
      <c r="D15" s="36"/>
      <c r="E15" s="34"/>
      <c r="F15" s="33"/>
      <c r="G15" s="33"/>
      <c r="H15" s="35"/>
      <c r="I15" s="81"/>
      <c r="J15" s="82"/>
      <c r="K15" s="83"/>
      <c r="L15" s="84"/>
      <c r="M15" s="81"/>
      <c r="N15" s="85"/>
      <c r="O15" s="86"/>
      <c r="P15" s="31"/>
      <c r="Q15" s="120"/>
    </row>
    <row r="16" s="1" customFormat="1" ht="27" customHeight="1" spans="1:16">
      <c r="A16" s="30">
        <v>3</v>
      </c>
      <c r="B16" s="31">
        <v>43216</v>
      </c>
      <c r="C16" s="32" t="s">
        <v>41</v>
      </c>
      <c r="D16" s="33">
        <v>492500</v>
      </c>
      <c r="E16" s="34"/>
      <c r="F16" s="33"/>
      <c r="G16" s="33"/>
      <c r="H16" s="35"/>
      <c r="I16" s="81"/>
      <c r="J16" s="82"/>
      <c r="K16" s="83"/>
      <c r="L16" s="84"/>
      <c r="M16" s="81">
        <v>200000</v>
      </c>
      <c r="N16" s="85"/>
      <c r="O16" s="87" t="s">
        <v>75</v>
      </c>
      <c r="P16" s="31">
        <v>43223</v>
      </c>
    </row>
    <row r="17" s="1" customFormat="1" ht="27" customHeight="1" spans="1:16">
      <c r="A17" s="30"/>
      <c r="B17" s="31"/>
      <c r="C17" s="32"/>
      <c r="D17" s="36"/>
      <c r="E17" s="34"/>
      <c r="F17" s="33"/>
      <c r="G17" s="33"/>
      <c r="H17" s="35"/>
      <c r="I17" s="81"/>
      <c r="J17" s="82"/>
      <c r="K17" s="83"/>
      <c r="L17" s="84"/>
      <c r="M17" s="81">
        <v>200000</v>
      </c>
      <c r="N17" s="85"/>
      <c r="O17" s="87" t="s">
        <v>75</v>
      </c>
      <c r="P17" s="31">
        <v>43223</v>
      </c>
    </row>
    <row r="18" s="1" customFormat="1" ht="27" customHeight="1" spans="1:16">
      <c r="A18" s="30"/>
      <c r="B18" s="31"/>
      <c r="C18" s="32"/>
      <c r="D18" s="36"/>
      <c r="E18" s="34"/>
      <c r="F18" s="33"/>
      <c r="G18" s="33"/>
      <c r="H18" s="35"/>
      <c r="I18" s="81"/>
      <c r="J18" s="82"/>
      <c r="K18" s="83"/>
      <c r="L18" s="84"/>
      <c r="M18" s="81">
        <v>53000</v>
      </c>
      <c r="N18" s="85"/>
      <c r="O18" s="62" t="s">
        <v>74</v>
      </c>
      <c r="P18" s="31">
        <v>43238</v>
      </c>
    </row>
    <row r="19" s="1" customFormat="1" ht="26.25" customHeight="1" spans="1:15">
      <c r="A19" s="30"/>
      <c r="B19" s="31"/>
      <c r="C19" s="32"/>
      <c r="D19" s="36"/>
      <c r="E19" s="34"/>
      <c r="F19" s="33"/>
      <c r="G19" s="33"/>
      <c r="H19" s="35"/>
      <c r="I19" s="81"/>
      <c r="J19" s="82"/>
      <c r="K19" s="88"/>
      <c r="L19" s="84"/>
      <c r="M19" s="81"/>
      <c r="N19" s="85"/>
      <c r="O19" s="62"/>
    </row>
    <row r="20" s="1" customFormat="1" ht="20.1" customHeight="1" spans="1:15">
      <c r="A20" s="37"/>
      <c r="B20" s="127" t="s">
        <v>47</v>
      </c>
      <c r="C20" s="39"/>
      <c r="D20" s="40"/>
      <c r="E20" s="34"/>
      <c r="F20" s="40"/>
      <c r="G20" s="40"/>
      <c r="H20" s="41"/>
      <c r="I20" s="89"/>
      <c r="J20" s="90"/>
      <c r="K20" s="95"/>
      <c r="L20" s="96"/>
      <c r="M20" s="81"/>
      <c r="N20" s="34"/>
      <c r="O20" s="93"/>
    </row>
    <row r="21" s="1" customFormat="1" ht="32.25" customHeight="1" spans="1:15">
      <c r="A21" s="37"/>
      <c r="B21" s="42"/>
      <c r="C21" s="43"/>
      <c r="D21" s="44"/>
      <c r="E21" s="34"/>
      <c r="F21" s="40"/>
      <c r="G21" s="40"/>
      <c r="H21" s="41"/>
      <c r="I21" s="89"/>
      <c r="J21" s="90"/>
      <c r="K21" s="95"/>
      <c r="L21" s="96"/>
      <c r="M21" s="81"/>
      <c r="N21" s="34"/>
      <c r="O21" s="93"/>
    </row>
    <row r="22" s="1" customFormat="1" ht="20.1" customHeight="1" spans="1:15">
      <c r="A22" s="37"/>
      <c r="B22" s="46"/>
      <c r="C22" s="43"/>
      <c r="D22" s="44"/>
      <c r="E22" s="34"/>
      <c r="F22" s="128" t="s">
        <v>77</v>
      </c>
      <c r="G22" s="40"/>
      <c r="H22" s="41"/>
      <c r="I22" s="89"/>
      <c r="J22" s="90"/>
      <c r="K22" s="95"/>
      <c r="L22" s="96"/>
      <c r="M22" s="81"/>
      <c r="N22" s="34"/>
      <c r="O22" s="93"/>
    </row>
    <row r="23" s="1" customFormat="1" ht="20.1" customHeight="1" spans="1:15">
      <c r="A23" s="37"/>
      <c r="B23" s="48"/>
      <c r="C23" s="32"/>
      <c r="D23" s="40"/>
      <c r="E23" s="34"/>
      <c r="F23" s="40"/>
      <c r="G23" s="40"/>
      <c r="H23" s="41"/>
      <c r="I23" s="89"/>
      <c r="J23" s="90"/>
      <c r="K23" s="95"/>
      <c r="L23" s="96"/>
      <c r="M23" s="81"/>
      <c r="N23" s="34"/>
      <c r="O23" s="93"/>
    </row>
    <row r="24" s="1" customFormat="1" ht="20.1" hidden="1" customHeight="1" spans="1:15">
      <c r="A24" s="37"/>
      <c r="B24" s="48"/>
      <c r="C24" s="39"/>
      <c r="D24" s="34" t="s">
        <v>49</v>
      </c>
      <c r="E24" s="34"/>
      <c r="F24" s="34"/>
      <c r="G24" s="34"/>
      <c r="H24" s="49"/>
      <c r="I24" s="34"/>
      <c r="J24" s="97"/>
      <c r="K24" s="98"/>
      <c r="L24" s="99"/>
      <c r="M24" s="81"/>
      <c r="N24" s="34"/>
      <c r="O24" s="93"/>
    </row>
    <row r="25" s="1" customFormat="1" ht="20.1" hidden="1" customHeight="1" spans="1:15">
      <c r="A25" s="37"/>
      <c r="B25" s="48"/>
      <c r="C25" s="39"/>
      <c r="D25" s="40"/>
      <c r="E25" s="34"/>
      <c r="F25" s="40"/>
      <c r="G25" s="40"/>
      <c r="H25" s="50"/>
      <c r="I25" s="89"/>
      <c r="J25" s="90"/>
      <c r="K25" s="100"/>
      <c r="L25" s="100"/>
      <c r="M25" s="81"/>
      <c r="N25" s="34"/>
      <c r="O25" s="93"/>
    </row>
    <row r="26" s="1" customFormat="1" ht="20.1" hidden="1" customHeight="1" spans="1:15">
      <c r="A26" s="37"/>
      <c r="B26" s="48"/>
      <c r="C26" s="39"/>
      <c r="D26" s="40"/>
      <c r="E26" s="34"/>
      <c r="F26" s="40"/>
      <c r="G26" s="40"/>
      <c r="H26" s="50"/>
      <c r="I26" s="89"/>
      <c r="J26" s="90"/>
      <c r="K26" s="100"/>
      <c r="L26" s="100"/>
      <c r="M26" s="81"/>
      <c r="N26" s="34"/>
      <c r="O26" s="93"/>
    </row>
    <row r="27" s="1" customFormat="1" ht="20.1" hidden="1" customHeight="1" spans="1:15">
      <c r="A27" s="37"/>
      <c r="B27" s="48"/>
      <c r="C27" s="39"/>
      <c r="D27" s="40"/>
      <c r="E27" s="34"/>
      <c r="F27" s="40"/>
      <c r="G27" s="40"/>
      <c r="H27" s="50"/>
      <c r="I27" s="89"/>
      <c r="J27" s="90"/>
      <c r="K27" s="100"/>
      <c r="L27" s="100"/>
      <c r="M27" s="81"/>
      <c r="N27" s="34"/>
      <c r="O27" s="93"/>
    </row>
    <row r="28" s="1" customFormat="1" ht="20.1" hidden="1" customHeight="1" spans="1:15">
      <c r="A28" s="37"/>
      <c r="B28" s="48"/>
      <c r="C28" s="39"/>
      <c r="D28" s="40"/>
      <c r="E28" s="34"/>
      <c r="F28" s="40"/>
      <c r="G28" s="40"/>
      <c r="H28" s="50"/>
      <c r="I28" s="89"/>
      <c r="J28" s="90"/>
      <c r="K28" s="100"/>
      <c r="L28" s="100"/>
      <c r="M28" s="81"/>
      <c r="N28" s="34"/>
      <c r="O28" s="93"/>
    </row>
    <row r="29" s="1" customFormat="1" ht="20.1" hidden="1" customHeight="1" spans="1:15">
      <c r="A29" s="37"/>
      <c r="B29" s="48"/>
      <c r="C29" s="39"/>
      <c r="D29" s="40"/>
      <c r="E29" s="34"/>
      <c r="F29" s="40"/>
      <c r="G29" s="40"/>
      <c r="H29" s="50"/>
      <c r="I29" s="89"/>
      <c r="J29" s="90"/>
      <c r="K29" s="100"/>
      <c r="L29" s="100"/>
      <c r="M29" s="81"/>
      <c r="N29" s="34"/>
      <c r="O29" s="93"/>
    </row>
    <row r="30" s="1" customFormat="1" ht="20.1" hidden="1" customHeight="1" spans="1:15">
      <c r="A30" s="37"/>
      <c r="B30" s="48"/>
      <c r="C30" s="39"/>
      <c r="D30" s="40"/>
      <c r="E30" s="34"/>
      <c r="F30" s="40"/>
      <c r="G30" s="40"/>
      <c r="H30" s="50"/>
      <c r="I30" s="89"/>
      <c r="J30" s="90"/>
      <c r="K30" s="100"/>
      <c r="L30" s="100"/>
      <c r="M30" s="81"/>
      <c r="N30" s="34"/>
      <c r="O30" s="93"/>
    </row>
    <row r="31" s="1" customFormat="1" ht="20.1" hidden="1" customHeight="1" spans="1:15">
      <c r="A31" s="37"/>
      <c r="B31" s="48"/>
      <c r="C31" s="39"/>
      <c r="D31" s="40"/>
      <c r="E31" s="34"/>
      <c r="F31" s="40"/>
      <c r="G31" s="40"/>
      <c r="H31" s="50"/>
      <c r="I31" s="89"/>
      <c r="J31" s="90"/>
      <c r="K31" s="100"/>
      <c r="L31" s="100"/>
      <c r="M31" s="81"/>
      <c r="N31" s="34"/>
      <c r="O31" s="93"/>
    </row>
    <row r="32" s="1" customFormat="1" ht="20.1" customHeight="1" spans="1:15">
      <c r="A32" s="37"/>
      <c r="B32" s="48"/>
      <c r="C32" s="39"/>
      <c r="D32" s="40"/>
      <c r="E32" s="34"/>
      <c r="F32" s="40"/>
      <c r="G32" s="40"/>
      <c r="H32" s="50"/>
      <c r="I32" s="89"/>
      <c r="J32" s="90"/>
      <c r="K32" s="98"/>
      <c r="L32" s="99"/>
      <c r="M32" s="81"/>
      <c r="N32" s="34"/>
      <c r="O32" s="93"/>
    </row>
    <row r="33" s="1" customFormat="1" ht="20.1" customHeight="1" spans="1:15">
      <c r="A33" s="37"/>
      <c r="B33" s="48"/>
      <c r="C33" s="39"/>
      <c r="D33" s="40"/>
      <c r="E33" s="34"/>
      <c r="F33" s="40"/>
      <c r="G33" s="40"/>
      <c r="H33" s="50"/>
      <c r="I33" s="89"/>
      <c r="J33" s="90"/>
      <c r="K33" s="40"/>
      <c r="L33" s="40"/>
      <c r="M33" s="81"/>
      <c r="N33" s="34"/>
      <c r="O33" s="93"/>
    </row>
    <row r="34" s="1" customFormat="1" ht="20.1" customHeight="1" spans="1:15">
      <c r="A34" s="37"/>
      <c r="B34" s="48"/>
      <c r="C34" s="39"/>
      <c r="D34" s="40"/>
      <c r="E34" s="34"/>
      <c r="F34" s="40"/>
      <c r="G34" s="40"/>
      <c r="H34" s="50"/>
      <c r="I34" s="89"/>
      <c r="J34" s="90"/>
      <c r="K34" s="101" t="s">
        <v>78</v>
      </c>
      <c r="L34" s="40"/>
      <c r="M34" s="89"/>
      <c r="N34" s="34"/>
      <c r="O34" s="93"/>
    </row>
    <row r="35" ht="30" customHeight="1" spans="1:17">
      <c r="A35" s="51" t="s">
        <v>38</v>
      </c>
      <c r="B35" s="52"/>
      <c r="C35" s="53" t="s">
        <v>52</v>
      </c>
      <c r="D35" s="54">
        <f t="shared" ref="D35:G35" si="0">SUM(D7:D34)</f>
        <v>1576000</v>
      </c>
      <c r="E35" s="55">
        <f t="shared" si="0"/>
        <v>0</v>
      </c>
      <c r="F35" s="54">
        <f t="shared" si="0"/>
        <v>0</v>
      </c>
      <c r="G35" s="54">
        <f t="shared" si="0"/>
        <v>0</v>
      </c>
      <c r="H35" s="56" t="s">
        <v>52</v>
      </c>
      <c r="I35" s="54">
        <f t="shared" ref="I35:N35" si="1">SUM(I7:I34)</f>
        <v>0</v>
      </c>
      <c r="J35" s="56" t="s">
        <v>52</v>
      </c>
      <c r="K35" s="54">
        <f t="shared" si="1"/>
        <v>0</v>
      </c>
      <c r="L35" s="54">
        <f t="shared" si="1"/>
        <v>0</v>
      </c>
      <c r="M35" s="54">
        <f t="shared" si="1"/>
        <v>1393320.91</v>
      </c>
      <c r="N35" s="102">
        <f t="shared" si="1"/>
        <v>0</v>
      </c>
      <c r="O35" s="103"/>
      <c r="P35" s="104"/>
      <c r="Q35" s="1">
        <f>D35-M35</f>
        <v>182679.09</v>
      </c>
    </row>
    <row r="36" ht="30" customHeight="1" spans="1:17">
      <c r="A36" s="24" t="s">
        <v>53</v>
      </c>
      <c r="B36" s="24"/>
      <c r="C36" s="24" t="s">
        <v>54</v>
      </c>
      <c r="D36" s="24"/>
      <c r="E36" s="57" t="e">
        <f>#REF!</f>
        <v>#REF!</v>
      </c>
      <c r="F36" s="58"/>
      <c r="G36" s="58"/>
      <c r="H36" s="58"/>
      <c r="I36" s="105"/>
      <c r="J36" s="24" t="s">
        <v>55</v>
      </c>
      <c r="K36" s="24"/>
      <c r="L36" s="25" t="s">
        <v>56</v>
      </c>
      <c r="M36" s="25"/>
      <c r="N36" s="106">
        <f>D35/C3</f>
        <v>0.76387299876604</v>
      </c>
      <c r="O36" s="1"/>
      <c r="P36" s="1"/>
      <c r="Q36" s="1"/>
    </row>
    <row r="37" ht="30" customHeight="1" spans="1:17">
      <c r="A37" s="24"/>
      <c r="B37" s="24"/>
      <c r="C37" s="24" t="s">
        <v>57</v>
      </c>
      <c r="D37" s="24"/>
      <c r="E37" s="59">
        <v>0</v>
      </c>
      <c r="F37" s="60"/>
      <c r="G37" s="60"/>
      <c r="H37" s="60"/>
      <c r="I37" s="108"/>
      <c r="J37" s="24"/>
      <c r="K37" s="24"/>
      <c r="L37" s="25"/>
      <c r="M37" s="25"/>
      <c r="N37" s="109"/>
      <c r="O37" s="1"/>
      <c r="P37" s="1"/>
      <c r="Q37" s="1"/>
    </row>
    <row r="38" ht="50.1" hidden="1" customHeight="1" spans="1:14">
      <c r="A38" s="27" t="s">
        <v>58</v>
      </c>
      <c r="B38" s="27"/>
      <c r="C38" s="61"/>
      <c r="D38" s="61"/>
      <c r="E38" s="61"/>
      <c r="F38" s="61"/>
      <c r="G38" s="61"/>
      <c r="H38" s="61"/>
      <c r="I38" s="61"/>
      <c r="J38" s="27" t="s">
        <v>59</v>
      </c>
      <c r="K38" s="27" t="s">
        <v>60</v>
      </c>
      <c r="L38" s="27"/>
      <c r="M38" s="27"/>
      <c r="N38" s="110"/>
    </row>
    <row r="39" ht="50.1" hidden="1" customHeight="1" spans="1:14">
      <c r="A39" s="24" t="s">
        <v>61</v>
      </c>
      <c r="B39" s="24"/>
      <c r="C39" s="62"/>
      <c r="D39" s="62"/>
      <c r="E39" s="62"/>
      <c r="F39" s="62"/>
      <c r="G39" s="62"/>
      <c r="H39" s="62"/>
      <c r="I39" s="62"/>
      <c r="J39" s="24" t="s">
        <v>62</v>
      </c>
      <c r="K39" s="62"/>
      <c r="L39" s="62"/>
      <c r="M39" s="62"/>
      <c r="N39" s="111"/>
    </row>
    <row r="40" ht="50.1" hidden="1" customHeight="1" spans="1:14">
      <c r="A40" s="24" t="s">
        <v>63</v>
      </c>
      <c r="B40" s="24"/>
      <c r="C40" s="62"/>
      <c r="D40" s="62"/>
      <c r="E40" s="62"/>
      <c r="F40" s="62"/>
      <c r="G40" s="62"/>
      <c r="H40" s="62"/>
      <c r="I40" s="62"/>
      <c r="J40" s="24" t="s">
        <v>64</v>
      </c>
      <c r="K40" s="112"/>
      <c r="L40" s="112"/>
      <c r="M40" s="112"/>
      <c r="N40" s="113"/>
    </row>
    <row r="41" ht="50.1" hidden="1" customHeight="1" spans="1:14">
      <c r="A41" s="24" t="s">
        <v>65</v>
      </c>
      <c r="B41" s="24"/>
      <c r="C41" s="62"/>
      <c r="D41" s="62"/>
      <c r="E41" s="62"/>
      <c r="F41" s="62"/>
      <c r="G41" s="62"/>
      <c r="H41" s="62"/>
      <c r="I41" s="62"/>
      <c r="J41" s="24" t="s">
        <v>66</v>
      </c>
      <c r="K41" s="112"/>
      <c r="L41" s="112"/>
      <c r="M41" s="112"/>
      <c r="N41" s="113"/>
    </row>
    <row r="42" spans="8:14">
      <c r="H42" s="2"/>
      <c r="M42" s="4"/>
      <c r="N42" s="4"/>
    </row>
    <row r="43" spans="8:14">
      <c r="H43" s="2"/>
      <c r="M43" s="4"/>
      <c r="N43" s="4"/>
    </row>
    <row r="47" ht="13.5" spans="2:2">
      <c r="B47"/>
    </row>
    <row r="50" ht="13.5" spans="3:3">
      <c r="C50"/>
    </row>
  </sheetData>
  <mergeCells count="35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A35:B35"/>
    <mergeCell ref="C36:D36"/>
    <mergeCell ref="E36:I36"/>
    <mergeCell ref="C37:D37"/>
    <mergeCell ref="E37:I37"/>
    <mergeCell ref="A38:B38"/>
    <mergeCell ref="C38:I38"/>
    <mergeCell ref="K38:M38"/>
    <mergeCell ref="A39:B39"/>
    <mergeCell ref="C39:I39"/>
    <mergeCell ref="K39:M39"/>
    <mergeCell ref="A40:B40"/>
    <mergeCell ref="C40:I40"/>
    <mergeCell ref="K40:M40"/>
    <mergeCell ref="A41:B41"/>
    <mergeCell ref="C41:I41"/>
    <mergeCell ref="K41:M41"/>
    <mergeCell ref="A5:A6"/>
    <mergeCell ref="B5:B6"/>
    <mergeCell ref="C5:C6"/>
    <mergeCell ref="H3:H4"/>
    <mergeCell ref="I3:K4"/>
    <mergeCell ref="A36:B37"/>
    <mergeCell ref="J36:K37"/>
    <mergeCell ref="L36:M37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O50"/>
  <sheetViews>
    <sheetView tabSelected="1" zoomScale="90" zoomScaleNormal="90" topLeftCell="A13" workbookViewId="0">
      <selection activeCell="E37" sqref="E37:I37"/>
    </sheetView>
  </sheetViews>
  <sheetFormatPr defaultColWidth="9" defaultRowHeight="11.25"/>
  <cols>
    <col min="1" max="1" width="4.775" style="2" customWidth="1"/>
    <col min="2" max="2" width="12.1083333333333" style="3" customWidth="1"/>
    <col min="3" max="3" width="5.44166666666667" style="2" customWidth="1"/>
    <col min="4" max="4" width="11.6666666666667" style="4" customWidth="1"/>
    <col min="5" max="5" width="6" style="4" customWidth="1"/>
    <col min="6" max="6" width="8" style="3" customWidth="1"/>
    <col min="7" max="7" width="9.21666666666667" style="4" customWidth="1"/>
    <col min="8" max="8" width="8.775" style="4" customWidth="1"/>
    <col min="9" max="9" width="8.44166666666667" style="2" customWidth="1"/>
    <col min="10" max="10" width="7.33333333333333" style="2" customWidth="1"/>
    <col min="11" max="11" width="9" style="2" customWidth="1"/>
    <col min="12" max="12" width="19" style="2" customWidth="1"/>
    <col min="13" max="13" width="12.6666666666667" style="2" customWidth="1"/>
    <col min="14" max="14" width="7.21666666666667" style="2" customWidth="1"/>
    <col min="15" max="15" width="18.775" style="2" customWidth="1"/>
    <col min="16" max="16" width="9.775" style="2" customWidth="1"/>
    <col min="17" max="18" width="9" style="2"/>
    <col min="19" max="19" width="27.3333333333333" style="2" customWidth="1"/>
    <col min="20" max="20" width="9" style="2"/>
    <col min="21" max="21" width="19" style="2" customWidth="1"/>
    <col min="22" max="16384" width="9" style="2"/>
  </cols>
  <sheetData>
    <row r="1" ht="2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3"/>
    </row>
    <row r="2" ht="27.9" customHeight="1" spans="1:41">
      <c r="A2" s="7" t="s">
        <v>1</v>
      </c>
      <c r="B2" s="8"/>
      <c r="C2" s="9" t="s">
        <v>67</v>
      </c>
      <c r="D2" s="10"/>
      <c r="E2" s="10"/>
      <c r="F2" s="10"/>
      <c r="G2" s="10"/>
      <c r="H2" s="10"/>
      <c r="I2" s="64"/>
      <c r="J2" s="65" t="s">
        <v>3</v>
      </c>
      <c r="K2" s="66">
        <v>7337</v>
      </c>
      <c r="L2" s="67" t="s">
        <v>4</v>
      </c>
      <c r="M2" s="66" t="s">
        <v>80</v>
      </c>
      <c r="N2" s="68"/>
      <c r="P2" s="69" t="s">
        <v>80</v>
      </c>
      <c r="Q2" s="114">
        <v>47</v>
      </c>
      <c r="R2" s="115">
        <v>7337</v>
      </c>
      <c r="S2" s="116" t="s">
        <v>67</v>
      </c>
      <c r="T2" s="15" t="s">
        <v>81</v>
      </c>
      <c r="U2" s="117">
        <v>2063170.19</v>
      </c>
      <c r="V2" s="118" t="s">
        <v>82</v>
      </c>
      <c r="W2" s="118" t="s">
        <v>83</v>
      </c>
      <c r="X2" s="119" t="s">
        <v>84</v>
      </c>
      <c r="Y2" s="121" t="s">
        <v>16</v>
      </c>
      <c r="Z2" s="122" t="s">
        <v>85</v>
      </c>
      <c r="AA2" s="123" t="s">
        <v>86</v>
      </c>
      <c r="AB2" s="122"/>
      <c r="AC2" s="124" t="s">
        <v>6</v>
      </c>
      <c r="AD2" s="125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</row>
    <row r="3" ht="36" customHeight="1" spans="1:27">
      <c r="A3" s="7" t="s">
        <v>7</v>
      </c>
      <c r="B3" s="8"/>
      <c r="C3" s="11">
        <v>2063170.19</v>
      </c>
      <c r="D3" s="12"/>
      <c r="E3" s="13"/>
      <c r="F3" s="14" t="s">
        <v>8</v>
      </c>
      <c r="G3" s="15" t="s">
        <v>81</v>
      </c>
      <c r="H3" s="16" t="s">
        <v>10</v>
      </c>
      <c r="I3" s="70" t="s">
        <v>87</v>
      </c>
      <c r="J3" s="71"/>
      <c r="K3" s="72"/>
      <c r="L3" s="24" t="s">
        <v>11</v>
      </c>
      <c r="M3" s="73" t="s">
        <v>12</v>
      </c>
      <c r="N3" s="74"/>
      <c r="P3" s="69" t="s">
        <v>5</v>
      </c>
      <c r="Q3" s="114">
        <v>66</v>
      </c>
      <c r="R3" s="115">
        <v>7605</v>
      </c>
      <c r="S3" s="116" t="s">
        <v>2</v>
      </c>
      <c r="T3" s="15" t="s">
        <v>9</v>
      </c>
      <c r="U3" s="117">
        <v>5585473.98</v>
      </c>
      <c r="V3" s="118" t="s">
        <v>13</v>
      </c>
      <c r="W3" s="118" t="s">
        <v>14</v>
      </c>
      <c r="X3" s="119" t="s">
        <v>15</v>
      </c>
      <c r="Y3" s="121" t="s">
        <v>16</v>
      </c>
      <c r="Z3" s="78" t="s">
        <v>17</v>
      </c>
      <c r="AA3" s="123"/>
    </row>
    <row r="4" ht="36" customHeight="1" spans="1:27">
      <c r="A4" s="7" t="s">
        <v>18</v>
      </c>
      <c r="B4" s="8"/>
      <c r="C4" s="17">
        <v>2170358.15</v>
      </c>
      <c r="D4" s="18"/>
      <c r="E4" s="19"/>
      <c r="F4" s="14" t="s">
        <v>19</v>
      </c>
      <c r="G4" s="20"/>
      <c r="H4" s="21"/>
      <c r="I4" s="75"/>
      <c r="J4" s="76"/>
      <c r="K4" s="77"/>
      <c r="L4" s="14" t="s">
        <v>20</v>
      </c>
      <c r="M4" s="78" t="s">
        <v>17</v>
      </c>
      <c r="N4" s="79"/>
      <c r="P4" s="69" t="s">
        <v>21</v>
      </c>
      <c r="Q4" s="114">
        <v>71</v>
      </c>
      <c r="R4" s="115">
        <v>7684</v>
      </c>
      <c r="S4" s="116" t="s">
        <v>22</v>
      </c>
      <c r="T4" s="15" t="s">
        <v>23</v>
      </c>
      <c r="U4" s="117">
        <v>7368396.92</v>
      </c>
      <c r="V4" s="118" t="s">
        <v>24</v>
      </c>
      <c r="W4" s="118" t="s">
        <v>25</v>
      </c>
      <c r="X4" s="119" t="s">
        <v>15</v>
      </c>
      <c r="Y4" s="121" t="s">
        <v>16</v>
      </c>
      <c r="Z4" s="78" t="s">
        <v>17</v>
      </c>
      <c r="AA4" s="123"/>
    </row>
    <row r="5" ht="27.9" customHeight="1" spans="1:14">
      <c r="A5" s="22" t="s">
        <v>26</v>
      </c>
      <c r="B5" s="23" t="s">
        <v>32</v>
      </c>
      <c r="C5" s="22" t="s">
        <v>33</v>
      </c>
      <c r="D5" s="24" t="s">
        <v>27</v>
      </c>
      <c r="E5" s="25" t="s">
        <v>68</v>
      </c>
      <c r="F5" s="7" t="s">
        <v>29</v>
      </c>
      <c r="G5" s="26"/>
      <c r="H5" s="26"/>
      <c r="I5" s="8"/>
      <c r="J5" s="7" t="s">
        <v>30</v>
      </c>
      <c r="K5" s="8"/>
      <c r="L5" s="11" t="s">
        <v>31</v>
      </c>
      <c r="M5" s="13"/>
      <c r="N5" s="79"/>
    </row>
    <row r="6" ht="27.9" customHeight="1" spans="1:15">
      <c r="A6" s="27"/>
      <c r="B6" s="28"/>
      <c r="C6" s="27"/>
      <c r="D6" s="14" t="s">
        <v>34</v>
      </c>
      <c r="E6" s="14" t="s">
        <v>34</v>
      </c>
      <c r="F6" s="29" t="s">
        <v>69</v>
      </c>
      <c r="G6" s="14" t="s">
        <v>36</v>
      </c>
      <c r="H6" s="11" t="s">
        <v>37</v>
      </c>
      <c r="I6" s="24" t="s">
        <v>38</v>
      </c>
      <c r="J6" s="24" t="s">
        <v>32</v>
      </c>
      <c r="K6" s="24" t="s">
        <v>34</v>
      </c>
      <c r="L6" s="14" t="s">
        <v>39</v>
      </c>
      <c r="M6" s="14" t="s">
        <v>40</v>
      </c>
      <c r="N6" s="80" t="s">
        <v>70</v>
      </c>
      <c r="O6" s="80"/>
    </row>
    <row r="7" s="1" customFormat="1" ht="54" customHeight="1" spans="1:16">
      <c r="A7" s="30">
        <v>1</v>
      </c>
      <c r="B7" s="31">
        <v>43084</v>
      </c>
      <c r="C7" s="32" t="s">
        <v>41</v>
      </c>
      <c r="D7" s="33">
        <v>492500</v>
      </c>
      <c r="E7" s="34"/>
      <c r="F7" s="33"/>
      <c r="G7" s="33"/>
      <c r="H7" s="35"/>
      <c r="I7" s="81"/>
      <c r="J7" s="82"/>
      <c r="K7" s="83"/>
      <c r="L7" s="84"/>
      <c r="M7" s="81">
        <v>390320.91</v>
      </c>
      <c r="N7" s="85"/>
      <c r="O7" s="86" t="s">
        <v>72</v>
      </c>
      <c r="P7" s="31">
        <v>43088</v>
      </c>
    </row>
    <row r="8" s="1" customFormat="1" ht="20.1" customHeight="1" spans="1:16">
      <c r="A8" s="30"/>
      <c r="B8" s="31"/>
      <c r="C8" s="32"/>
      <c r="D8" s="33"/>
      <c r="E8" s="34"/>
      <c r="F8" s="33"/>
      <c r="G8" s="33"/>
      <c r="H8" s="35"/>
      <c r="I8" s="81"/>
      <c r="J8" s="82"/>
      <c r="K8" s="83"/>
      <c r="L8" s="84"/>
      <c r="M8" s="81">
        <v>10000</v>
      </c>
      <c r="N8" s="85"/>
      <c r="O8" s="62" t="s">
        <v>73</v>
      </c>
      <c r="P8" s="31">
        <v>43102</v>
      </c>
    </row>
    <row r="9" s="1" customFormat="1" ht="22.5" customHeight="1" spans="1:16">
      <c r="A9" s="30"/>
      <c r="B9" s="31"/>
      <c r="C9" s="32"/>
      <c r="D9" s="33"/>
      <c r="E9" s="34"/>
      <c r="F9" s="33"/>
      <c r="G9" s="33"/>
      <c r="H9" s="35"/>
      <c r="I9" s="81"/>
      <c r="J9" s="82"/>
      <c r="K9" s="83"/>
      <c r="L9" s="84"/>
      <c r="M9" s="81">
        <v>40000</v>
      </c>
      <c r="N9" s="85"/>
      <c r="O9" s="62" t="s">
        <v>74</v>
      </c>
      <c r="P9" s="31">
        <v>43171</v>
      </c>
    </row>
    <row r="10" s="1" customFormat="1" ht="22.5" customHeight="1" spans="1:16">
      <c r="A10" s="30"/>
      <c r="B10" s="31"/>
      <c r="C10" s="32"/>
      <c r="D10" s="33"/>
      <c r="E10" s="34"/>
      <c r="F10" s="33"/>
      <c r="G10" s="33"/>
      <c r="H10" s="35"/>
      <c r="I10" s="81"/>
      <c r="J10" s="82"/>
      <c r="K10" s="83"/>
      <c r="L10" s="84"/>
      <c r="M10" s="81"/>
      <c r="N10" s="85"/>
      <c r="O10" s="62"/>
      <c r="P10" s="31"/>
    </row>
    <row r="11" s="1" customFormat="1" ht="20.1" customHeight="1" spans="1:16">
      <c r="A11" s="30">
        <v>2</v>
      </c>
      <c r="B11" s="31">
        <v>43180</v>
      </c>
      <c r="C11" s="32" t="s">
        <v>41</v>
      </c>
      <c r="D11" s="33">
        <v>591000</v>
      </c>
      <c r="E11" s="34"/>
      <c r="F11" s="33"/>
      <c r="G11" s="33"/>
      <c r="H11" s="35"/>
      <c r="I11" s="81"/>
      <c r="J11" s="82"/>
      <c r="K11" s="83"/>
      <c r="L11" s="84"/>
      <c r="M11" s="81">
        <v>200000</v>
      </c>
      <c r="N11" s="85"/>
      <c r="O11" s="87" t="s">
        <v>75</v>
      </c>
      <c r="P11" s="31">
        <v>43180</v>
      </c>
    </row>
    <row r="12" s="1" customFormat="1" ht="27" customHeight="1" spans="1:17">
      <c r="A12" s="30"/>
      <c r="B12" s="31"/>
      <c r="C12" s="32"/>
      <c r="D12" s="36"/>
      <c r="E12" s="34"/>
      <c r="F12" s="33"/>
      <c r="G12" s="33"/>
      <c r="H12" s="35"/>
      <c r="I12" s="81"/>
      <c r="J12" s="82"/>
      <c r="K12" s="83"/>
      <c r="L12" s="84"/>
      <c r="M12" s="81">
        <v>30000</v>
      </c>
      <c r="N12" s="85"/>
      <c r="O12" s="62" t="s">
        <v>74</v>
      </c>
      <c r="P12" s="31">
        <v>43182</v>
      </c>
      <c r="Q12" s="120"/>
    </row>
    <row r="13" s="1" customFormat="1" ht="27" customHeight="1" spans="1:17">
      <c r="A13" s="30"/>
      <c r="B13" s="31"/>
      <c r="C13" s="32"/>
      <c r="D13" s="36"/>
      <c r="E13" s="34"/>
      <c r="F13" s="33"/>
      <c r="G13" s="33"/>
      <c r="H13" s="35"/>
      <c r="I13" s="81"/>
      <c r="J13" s="82"/>
      <c r="K13" s="83"/>
      <c r="L13" s="84"/>
      <c r="M13" s="81">
        <v>70000</v>
      </c>
      <c r="N13" s="85"/>
      <c r="O13" s="87" t="s">
        <v>75</v>
      </c>
      <c r="P13" s="31">
        <v>43193</v>
      </c>
      <c r="Q13" s="120"/>
    </row>
    <row r="14" s="1" customFormat="1" ht="27" customHeight="1" spans="1:17">
      <c r="A14" s="30"/>
      <c r="B14" s="31"/>
      <c r="C14" s="32"/>
      <c r="D14" s="36"/>
      <c r="E14" s="34"/>
      <c r="F14" s="33"/>
      <c r="G14" s="33"/>
      <c r="H14" s="35"/>
      <c r="I14" s="81"/>
      <c r="J14" s="82"/>
      <c r="K14" s="83"/>
      <c r="L14" s="84"/>
      <c r="M14" s="81">
        <v>200000</v>
      </c>
      <c r="N14" s="85"/>
      <c r="O14" s="86" t="s">
        <v>72</v>
      </c>
      <c r="P14" s="31">
        <v>43207</v>
      </c>
      <c r="Q14" s="120"/>
    </row>
    <row r="15" s="1" customFormat="1" ht="27" customHeight="1" spans="1:17">
      <c r="A15" s="30"/>
      <c r="B15" s="31"/>
      <c r="C15" s="32"/>
      <c r="D15" s="36"/>
      <c r="E15" s="34"/>
      <c r="F15" s="33"/>
      <c r="G15" s="33"/>
      <c r="H15" s="35"/>
      <c r="I15" s="81"/>
      <c r="J15" s="82"/>
      <c r="K15" s="83"/>
      <c r="L15" s="84"/>
      <c r="M15" s="81"/>
      <c r="N15" s="85"/>
      <c r="O15" s="86"/>
      <c r="P15" s="31"/>
      <c r="Q15" s="120"/>
    </row>
    <row r="16" s="1" customFormat="1" ht="27" customHeight="1" spans="1:16">
      <c r="A16" s="30">
        <v>3</v>
      </c>
      <c r="B16" s="31">
        <v>43216</v>
      </c>
      <c r="C16" s="32" t="s">
        <v>41</v>
      </c>
      <c r="D16" s="33">
        <v>492500</v>
      </c>
      <c r="E16" s="34"/>
      <c r="F16" s="33"/>
      <c r="G16" s="33"/>
      <c r="H16" s="35"/>
      <c r="I16" s="81"/>
      <c r="J16" s="82"/>
      <c r="K16" s="83"/>
      <c r="L16" s="84"/>
      <c r="M16" s="81">
        <v>200000</v>
      </c>
      <c r="N16" s="85"/>
      <c r="O16" s="87" t="s">
        <v>75</v>
      </c>
      <c r="P16" s="31">
        <v>43223</v>
      </c>
    </row>
    <row r="17" s="1" customFormat="1" ht="27" customHeight="1" spans="1:16">
      <c r="A17" s="30"/>
      <c r="B17" s="31"/>
      <c r="C17" s="32"/>
      <c r="D17" s="36"/>
      <c r="E17" s="34"/>
      <c r="F17" s="33"/>
      <c r="G17" s="33"/>
      <c r="H17" s="35"/>
      <c r="I17" s="81"/>
      <c r="J17" s="82"/>
      <c r="K17" s="83"/>
      <c r="L17" s="84"/>
      <c r="M17" s="81">
        <v>200000</v>
      </c>
      <c r="N17" s="85"/>
      <c r="O17" s="87" t="s">
        <v>75</v>
      </c>
      <c r="P17" s="31">
        <v>43223</v>
      </c>
    </row>
    <row r="18" s="1" customFormat="1" ht="27" customHeight="1" spans="1:16">
      <c r="A18" s="30"/>
      <c r="B18" s="31"/>
      <c r="C18" s="32"/>
      <c r="D18" s="36"/>
      <c r="E18" s="34"/>
      <c r="F18" s="33"/>
      <c r="G18" s="33"/>
      <c r="H18" s="35"/>
      <c r="I18" s="81"/>
      <c r="J18" s="82"/>
      <c r="K18" s="83"/>
      <c r="L18" s="84"/>
      <c r="M18" s="81">
        <v>53000</v>
      </c>
      <c r="N18" s="85"/>
      <c r="O18" s="62" t="s">
        <v>74</v>
      </c>
      <c r="P18" s="31">
        <v>43238</v>
      </c>
    </row>
    <row r="19" s="1" customFormat="1" ht="26.25" customHeight="1" spans="1:15">
      <c r="A19" s="30"/>
      <c r="B19" s="31"/>
      <c r="C19" s="32"/>
      <c r="D19" s="36"/>
      <c r="E19" s="34"/>
      <c r="F19" s="33"/>
      <c r="G19" s="33"/>
      <c r="H19" s="35"/>
      <c r="I19" s="81"/>
      <c r="J19" s="82"/>
      <c r="K19" s="88"/>
      <c r="L19" s="84"/>
      <c r="M19" s="81">
        <f>D7+D11+D16-1393320.91</f>
        <v>182679.09</v>
      </c>
      <c r="N19" s="85"/>
      <c r="O19" s="62" t="s">
        <v>88</v>
      </c>
    </row>
    <row r="20" s="1" customFormat="1" ht="20.1" customHeight="1" spans="1:15">
      <c r="A20" s="37" t="s">
        <v>47</v>
      </c>
      <c r="B20" s="38">
        <v>43994</v>
      </c>
      <c r="C20" s="39" t="s">
        <v>41</v>
      </c>
      <c r="D20" s="40">
        <v>570358</v>
      </c>
      <c r="E20" s="34"/>
      <c r="F20" s="40"/>
      <c r="G20" s="40"/>
      <c r="H20" s="41"/>
      <c r="I20" s="89"/>
      <c r="J20" s="90"/>
      <c r="K20" s="91"/>
      <c r="L20" s="92"/>
      <c r="M20" s="81"/>
      <c r="N20" s="34"/>
      <c r="O20" s="93"/>
    </row>
    <row r="21" s="1" customFormat="1" ht="32.25" customHeight="1" spans="1:15">
      <c r="A21" s="37"/>
      <c r="B21" s="42"/>
      <c r="C21" s="43"/>
      <c r="D21" s="44">
        <v>24000</v>
      </c>
      <c r="E21" s="34"/>
      <c r="F21" s="40">
        <v>0.05</v>
      </c>
      <c r="G21" s="40">
        <f>594358*0.05</f>
        <v>29717.9</v>
      </c>
      <c r="H21" s="45"/>
      <c r="I21" s="89"/>
      <c r="J21" s="90"/>
      <c r="K21" s="91">
        <v>24000</v>
      </c>
      <c r="L21" s="45" t="s">
        <v>89</v>
      </c>
      <c r="M21" s="89"/>
      <c r="N21" s="34"/>
      <c r="O21" s="93"/>
    </row>
    <row r="22" s="1" customFormat="1" ht="20.1" customHeight="1" spans="1:19">
      <c r="A22" s="37"/>
      <c r="B22" s="46"/>
      <c r="C22" s="43"/>
      <c r="D22" s="44"/>
      <c r="E22" s="34"/>
      <c r="F22" s="47"/>
      <c r="G22" s="40"/>
      <c r="H22" s="45"/>
      <c r="I22" s="89"/>
      <c r="J22" s="90"/>
      <c r="K22" s="91"/>
      <c r="L22" s="45"/>
      <c r="M22" s="89">
        <f>D20-K20-K21+D21-G21</f>
        <v>540640.1</v>
      </c>
      <c r="N22" s="34"/>
      <c r="O22" s="94"/>
      <c r="S22" s="1">
        <v>1963678.91</v>
      </c>
    </row>
    <row r="23" s="1" customFormat="1" ht="20.1" customHeight="1" spans="1:15">
      <c r="A23" s="37"/>
      <c r="B23" s="48"/>
      <c r="C23" s="32"/>
      <c r="D23" s="40"/>
      <c r="E23" s="34"/>
      <c r="F23" s="40"/>
      <c r="G23" s="40"/>
      <c r="H23" s="41"/>
      <c r="I23" s="89"/>
      <c r="J23" s="90"/>
      <c r="K23" s="95"/>
      <c r="L23" s="96"/>
      <c r="M23" s="81"/>
      <c r="N23" s="34"/>
      <c r="O23" s="94"/>
    </row>
    <row r="24" s="1" customFormat="1" ht="20.1" hidden="1" customHeight="1" spans="1:15">
      <c r="A24" s="37"/>
      <c r="B24" s="48"/>
      <c r="C24" s="39"/>
      <c r="D24" s="34" t="s">
        <v>49</v>
      </c>
      <c r="E24" s="34"/>
      <c r="F24" s="34"/>
      <c r="G24" s="34"/>
      <c r="H24" s="49"/>
      <c r="I24" s="34"/>
      <c r="J24" s="97"/>
      <c r="K24" s="98"/>
      <c r="L24" s="99"/>
      <c r="M24" s="81"/>
      <c r="N24" s="34"/>
      <c r="O24" s="93"/>
    </row>
    <row r="25" s="1" customFormat="1" ht="20.1" hidden="1" customHeight="1" spans="1:15">
      <c r="A25" s="37"/>
      <c r="B25" s="48"/>
      <c r="C25" s="39"/>
      <c r="D25" s="40"/>
      <c r="E25" s="34"/>
      <c r="F25" s="40"/>
      <c r="G25" s="40"/>
      <c r="H25" s="50"/>
      <c r="I25" s="89"/>
      <c r="J25" s="90"/>
      <c r="K25" s="100"/>
      <c r="L25" s="100"/>
      <c r="M25" s="81"/>
      <c r="N25" s="34"/>
      <c r="O25" s="93"/>
    </row>
    <row r="26" s="1" customFormat="1" ht="20.1" hidden="1" customHeight="1" spans="1:15">
      <c r="A26" s="37"/>
      <c r="B26" s="48"/>
      <c r="C26" s="39"/>
      <c r="D26" s="40"/>
      <c r="E26" s="34"/>
      <c r="F26" s="40"/>
      <c r="G26" s="40"/>
      <c r="H26" s="50"/>
      <c r="I26" s="89"/>
      <c r="J26" s="90"/>
      <c r="K26" s="100"/>
      <c r="L26" s="100"/>
      <c r="M26" s="81"/>
      <c r="N26" s="34"/>
      <c r="O26" s="93"/>
    </row>
    <row r="27" s="1" customFormat="1" ht="20.1" hidden="1" customHeight="1" spans="1:15">
      <c r="A27" s="37"/>
      <c r="B27" s="48"/>
      <c r="C27" s="39"/>
      <c r="D27" s="40"/>
      <c r="E27" s="34"/>
      <c r="F27" s="40"/>
      <c r="G27" s="40"/>
      <c r="H27" s="50"/>
      <c r="I27" s="89"/>
      <c r="J27" s="90"/>
      <c r="K27" s="100"/>
      <c r="L27" s="100"/>
      <c r="M27" s="81"/>
      <c r="N27" s="34"/>
      <c r="O27" s="93"/>
    </row>
    <row r="28" s="1" customFormat="1" ht="20.1" hidden="1" customHeight="1" spans="1:15">
      <c r="A28" s="37"/>
      <c r="B28" s="48"/>
      <c r="C28" s="39"/>
      <c r="D28" s="40"/>
      <c r="E28" s="34"/>
      <c r="F28" s="40"/>
      <c r="G28" s="40"/>
      <c r="H28" s="50"/>
      <c r="I28" s="89"/>
      <c r="J28" s="90"/>
      <c r="K28" s="100"/>
      <c r="L28" s="100"/>
      <c r="M28" s="81"/>
      <c r="N28" s="34"/>
      <c r="O28" s="93"/>
    </row>
    <row r="29" s="1" customFormat="1" ht="20.1" hidden="1" customHeight="1" spans="1:15">
      <c r="A29" s="37"/>
      <c r="B29" s="48"/>
      <c r="C29" s="39"/>
      <c r="D29" s="40"/>
      <c r="E29" s="34"/>
      <c r="F29" s="40"/>
      <c r="G29" s="40"/>
      <c r="H29" s="50"/>
      <c r="I29" s="89"/>
      <c r="J29" s="90"/>
      <c r="K29" s="100"/>
      <c r="L29" s="100"/>
      <c r="M29" s="81"/>
      <c r="N29" s="34"/>
      <c r="O29" s="93"/>
    </row>
    <row r="30" s="1" customFormat="1" ht="20.1" hidden="1" customHeight="1" spans="1:15">
      <c r="A30" s="37"/>
      <c r="B30" s="48"/>
      <c r="C30" s="39"/>
      <c r="D30" s="40"/>
      <c r="E30" s="34"/>
      <c r="F30" s="40"/>
      <c r="G30" s="40"/>
      <c r="H30" s="50"/>
      <c r="I30" s="89"/>
      <c r="J30" s="90"/>
      <c r="K30" s="100"/>
      <c r="L30" s="100"/>
      <c r="M30" s="81"/>
      <c r="N30" s="34"/>
      <c r="O30" s="93"/>
    </row>
    <row r="31" s="1" customFormat="1" ht="20.1" hidden="1" customHeight="1" spans="1:15">
      <c r="A31" s="37"/>
      <c r="B31" s="48"/>
      <c r="C31" s="39"/>
      <c r="D31" s="40"/>
      <c r="E31" s="34"/>
      <c r="F31" s="40"/>
      <c r="G31" s="40"/>
      <c r="H31" s="50"/>
      <c r="I31" s="89"/>
      <c r="J31" s="90"/>
      <c r="K31" s="100"/>
      <c r="L31" s="100"/>
      <c r="M31" s="81"/>
      <c r="N31" s="34"/>
      <c r="O31" s="93"/>
    </row>
    <row r="32" s="1" customFormat="1" ht="20.1" customHeight="1" spans="1:18">
      <c r="A32" s="37"/>
      <c r="B32" s="48"/>
      <c r="C32" s="39"/>
      <c r="D32" s="40"/>
      <c r="E32" s="34"/>
      <c r="F32" s="40"/>
      <c r="G32" s="40"/>
      <c r="H32" s="50"/>
      <c r="I32" s="89"/>
      <c r="J32" s="90"/>
      <c r="K32" s="98"/>
      <c r="L32" s="99"/>
      <c r="M32" s="81"/>
      <c r="N32" s="34"/>
      <c r="O32" s="93"/>
      <c r="Q32" s="1">
        <v>24000</v>
      </c>
      <c r="R32" s="1">
        <f>D35+Q32</f>
        <v>2194358</v>
      </c>
    </row>
    <row r="33" s="1" customFormat="1" ht="20.1" customHeight="1" spans="1:15">
      <c r="A33" s="37"/>
      <c r="B33" s="48"/>
      <c r="C33" s="39"/>
      <c r="D33" s="40"/>
      <c r="E33" s="34"/>
      <c r="F33" s="40"/>
      <c r="G33" s="40"/>
      <c r="H33" s="50"/>
      <c r="I33" s="89"/>
      <c r="J33" s="90"/>
      <c r="K33" s="40"/>
      <c r="L33" s="40"/>
      <c r="M33" s="81"/>
      <c r="N33" s="34"/>
      <c r="O33" s="93"/>
    </row>
    <row r="34" s="1" customFormat="1" ht="20.1" customHeight="1" spans="1:15">
      <c r="A34" s="37"/>
      <c r="B34" s="48"/>
      <c r="C34" s="39"/>
      <c r="D34" s="40"/>
      <c r="E34" s="34"/>
      <c r="F34" s="40"/>
      <c r="G34" s="40"/>
      <c r="H34" s="50"/>
      <c r="I34" s="89"/>
      <c r="J34" s="90"/>
      <c r="K34" s="101" t="s">
        <v>78</v>
      </c>
      <c r="L34" s="40"/>
      <c r="M34" s="89"/>
      <c r="N34" s="34"/>
      <c r="O34" s="93"/>
    </row>
    <row r="35" ht="30" customHeight="1" spans="1:19">
      <c r="A35" s="51" t="s">
        <v>38</v>
      </c>
      <c r="B35" s="52"/>
      <c r="C35" s="53" t="s">
        <v>52</v>
      </c>
      <c r="D35" s="54">
        <f>SUM(D7:D34)</f>
        <v>2170358</v>
      </c>
      <c r="E35" s="55">
        <f>SUM(E7:E34)</f>
        <v>0</v>
      </c>
      <c r="F35" s="54">
        <f>SUM(F7:F34)</f>
        <v>0.05</v>
      </c>
      <c r="G35" s="54">
        <f>SUM(G7:G34)</f>
        <v>29717.9</v>
      </c>
      <c r="H35" s="56" t="s">
        <v>52</v>
      </c>
      <c r="I35" s="54">
        <f>SUM(I7:I34)</f>
        <v>0</v>
      </c>
      <c r="J35" s="56" t="s">
        <v>52</v>
      </c>
      <c r="K35" s="54">
        <f>SUM(K7:K34)</f>
        <v>24000</v>
      </c>
      <c r="L35" s="54">
        <f>SUM(L7:L34)</f>
        <v>0</v>
      </c>
      <c r="M35" s="54">
        <f>SUM(M7:M34)</f>
        <v>2116640.1</v>
      </c>
      <c r="N35" s="102">
        <f>SUM(N7:N34)</f>
        <v>0</v>
      </c>
      <c r="O35" s="103"/>
      <c r="P35" s="104"/>
      <c r="Q35" s="1">
        <f>D35-M35</f>
        <v>53717.8999999999</v>
      </c>
      <c r="S35" s="2">
        <f>D35-K35-M35</f>
        <v>29717.8999999999</v>
      </c>
    </row>
    <row r="36" ht="30" customHeight="1" spans="1:17">
      <c r="A36" s="24" t="s">
        <v>53</v>
      </c>
      <c r="B36" s="24"/>
      <c r="C36" s="24" t="s">
        <v>54</v>
      </c>
      <c r="D36" s="24"/>
      <c r="E36" s="57">
        <v>540640</v>
      </c>
      <c r="F36" s="58"/>
      <c r="G36" s="58"/>
      <c r="H36" s="58"/>
      <c r="I36" s="105"/>
      <c r="J36" s="24" t="s">
        <v>55</v>
      </c>
      <c r="K36" s="24"/>
      <c r="L36" s="25" t="s">
        <v>56</v>
      </c>
      <c r="M36" s="25"/>
      <c r="N36" s="106">
        <f>D35/C3</f>
        <v>1.05195296564458</v>
      </c>
      <c r="O36" s="107" t="s">
        <v>90</v>
      </c>
      <c r="P36" s="1"/>
      <c r="Q36" s="1"/>
    </row>
    <row r="37" ht="30" customHeight="1" spans="1:17">
      <c r="A37" s="24"/>
      <c r="B37" s="24"/>
      <c r="C37" s="24" t="s">
        <v>57</v>
      </c>
      <c r="D37" s="24"/>
      <c r="E37" s="59">
        <v>0</v>
      </c>
      <c r="F37" s="60"/>
      <c r="G37" s="60"/>
      <c r="H37" s="60"/>
      <c r="I37" s="108"/>
      <c r="J37" s="24"/>
      <c r="K37" s="24"/>
      <c r="L37" s="25"/>
      <c r="M37" s="25"/>
      <c r="N37" s="109"/>
      <c r="O37" s="1">
        <f>G35/D35</f>
        <v>0.0136926258248639</v>
      </c>
      <c r="P37" s="1">
        <f>D35-M35-K35</f>
        <v>29717.8999999999</v>
      </c>
      <c r="Q37" s="1"/>
    </row>
    <row r="38" ht="50.1" hidden="1" customHeight="1" spans="1:14">
      <c r="A38" s="27" t="s">
        <v>58</v>
      </c>
      <c r="B38" s="27"/>
      <c r="C38" s="61"/>
      <c r="D38" s="61"/>
      <c r="E38" s="61"/>
      <c r="F38" s="61"/>
      <c r="G38" s="61"/>
      <c r="H38" s="61"/>
      <c r="I38" s="61"/>
      <c r="J38" s="27" t="s">
        <v>59</v>
      </c>
      <c r="K38" s="27" t="s">
        <v>60</v>
      </c>
      <c r="L38" s="27"/>
      <c r="M38" s="27"/>
      <c r="N38" s="110"/>
    </row>
    <row r="39" ht="50.1" hidden="1" customHeight="1" spans="1:14">
      <c r="A39" s="24" t="s">
        <v>61</v>
      </c>
      <c r="B39" s="24"/>
      <c r="C39" s="62"/>
      <c r="D39" s="62"/>
      <c r="E39" s="62"/>
      <c r="F39" s="62"/>
      <c r="G39" s="62"/>
      <c r="H39" s="62"/>
      <c r="I39" s="62"/>
      <c r="J39" s="24" t="s">
        <v>62</v>
      </c>
      <c r="K39" s="62"/>
      <c r="L39" s="62"/>
      <c r="M39" s="62"/>
      <c r="N39" s="111"/>
    </row>
    <row r="40" ht="50.1" hidden="1" customHeight="1" spans="1:14">
      <c r="A40" s="24" t="s">
        <v>63</v>
      </c>
      <c r="B40" s="24"/>
      <c r="C40" s="62"/>
      <c r="D40" s="62"/>
      <c r="E40" s="62"/>
      <c r="F40" s="62"/>
      <c r="G40" s="62"/>
      <c r="H40" s="62"/>
      <c r="I40" s="62"/>
      <c r="J40" s="24" t="s">
        <v>64</v>
      </c>
      <c r="K40" s="112"/>
      <c r="L40" s="112"/>
      <c r="M40" s="112"/>
      <c r="N40" s="113"/>
    </row>
    <row r="41" ht="50.1" hidden="1" customHeight="1" spans="1:14">
      <c r="A41" s="24" t="s">
        <v>65</v>
      </c>
      <c r="B41" s="24"/>
      <c r="C41" s="62"/>
      <c r="D41" s="62"/>
      <c r="E41" s="62"/>
      <c r="F41" s="62"/>
      <c r="G41" s="62"/>
      <c r="H41" s="62"/>
      <c r="I41" s="62"/>
      <c r="J41" s="24" t="s">
        <v>66</v>
      </c>
      <c r="K41" s="112"/>
      <c r="L41" s="112"/>
      <c r="M41" s="112"/>
      <c r="N41" s="113"/>
    </row>
    <row r="42" spans="8:14">
      <c r="H42" s="2"/>
      <c r="M42" s="4"/>
      <c r="N42" s="4"/>
    </row>
    <row r="43" spans="8:14">
      <c r="H43" s="2"/>
      <c r="M43" s="4"/>
      <c r="N43" s="4"/>
    </row>
    <row r="47" ht="13.5" spans="2:2">
      <c r="B47"/>
    </row>
    <row r="50" ht="13.5" spans="3:3">
      <c r="C50"/>
    </row>
  </sheetData>
  <mergeCells count="35">
    <mergeCell ref="A1:M1"/>
    <mergeCell ref="A2:B2"/>
    <mergeCell ref="C2:I2"/>
    <mergeCell ref="A3:B3"/>
    <mergeCell ref="C3:E3"/>
    <mergeCell ref="A4:B4"/>
    <mergeCell ref="C4:E4"/>
    <mergeCell ref="F5:I5"/>
    <mergeCell ref="J5:K5"/>
    <mergeCell ref="L5:M5"/>
    <mergeCell ref="A35:B35"/>
    <mergeCell ref="C36:D36"/>
    <mergeCell ref="E36:I36"/>
    <mergeCell ref="C37:D37"/>
    <mergeCell ref="E37:I37"/>
    <mergeCell ref="A38:B38"/>
    <mergeCell ref="C38:I38"/>
    <mergeCell ref="K38:M38"/>
    <mergeCell ref="A39:B39"/>
    <mergeCell ref="C39:I39"/>
    <mergeCell ref="K39:M39"/>
    <mergeCell ref="A40:B40"/>
    <mergeCell ref="C40:I40"/>
    <mergeCell ref="K40:M40"/>
    <mergeCell ref="A41:B41"/>
    <mergeCell ref="C41:I41"/>
    <mergeCell ref="K41:M41"/>
    <mergeCell ref="A5:A6"/>
    <mergeCell ref="B5:B6"/>
    <mergeCell ref="C5:C6"/>
    <mergeCell ref="H3:H4"/>
    <mergeCell ref="I3:K4"/>
    <mergeCell ref="J36:K37"/>
    <mergeCell ref="L36:M37"/>
    <mergeCell ref="A36:B37"/>
  </mergeCells>
  <printOptions horizontalCentered="1" verticalCentered="1"/>
  <pageMargins left="0" right="0" top="0" bottom="0" header="0" footer="0"/>
  <pageSetup paperSize="9" scale="95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000</vt:lpstr>
      <vt:lpstr>1000000000</vt:lpstr>
      <vt:lpstr>1 (2)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Administrator</cp:lastModifiedBy>
  <dcterms:created xsi:type="dcterms:W3CDTF">2020-03-11T03:13:00Z</dcterms:created>
  <dcterms:modified xsi:type="dcterms:W3CDTF">2021-03-31T02:36:44Z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A44A9AC369454780BCB8BA3C39A59E84</vt:lpwstr>
  </property>
</Properties>
</file>