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7"/>
  </bookViews>
  <sheets>
    <sheet name="1" sheetId="10" r:id="rId1"/>
    <sheet name="2" sheetId="11" r:id="rId2"/>
    <sheet name="3" sheetId="12" r:id="rId3"/>
    <sheet name="4" sheetId="13" r:id="rId4"/>
    <sheet name="5" sheetId="14" r:id="rId5"/>
    <sheet name="6" sheetId="15" r:id="rId6"/>
    <sheet name="7" sheetId="16" r:id="rId7"/>
    <sheet name="8" sheetId="18" r:id="rId8"/>
    <sheet name="Sheet1" sheetId="17" r:id="rId9"/>
  </sheets>
  <calcPr calcId="144525" concurrentCalc="0"/>
</workbook>
</file>

<file path=xl/comments1.xml><?xml version="1.0" encoding="utf-8"?>
<comments xmlns="http://schemas.openxmlformats.org/spreadsheetml/2006/main">
  <authors>
    <author>Administrator</author>
  </authors>
  <commentList>
    <comment ref="E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借付材料款，月利率1.5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E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借付材料款，月利率1.5</t>
        </r>
      </text>
    </comment>
  </commentList>
</comments>
</file>

<file path=xl/sharedStrings.xml><?xml version="1.0" encoding="utf-8"?>
<sst xmlns="http://schemas.openxmlformats.org/spreadsheetml/2006/main" count="802" uniqueCount="104">
  <si>
    <t xml:space="preserve">工程款支付证书 </t>
  </si>
  <si>
    <t>本次</t>
  </si>
  <si>
    <t>工程名称</t>
  </si>
  <si>
    <t>S304通（江）南（部）路通江县城至洗脚溪段改建工程</t>
  </si>
  <si>
    <t>ERP编号</t>
  </si>
  <si>
    <t>档案编号</t>
  </si>
  <si>
    <t>CD2017-045</t>
  </si>
  <si>
    <t>2017.5.22</t>
  </si>
  <si>
    <t>沙  建</t>
  </si>
  <si>
    <t>180日历天</t>
  </si>
  <si>
    <t>S304</t>
  </si>
  <si>
    <t>四川公司吴庆全18681352577</t>
  </si>
  <si>
    <t>张吉平15882726999</t>
  </si>
  <si>
    <t>中标通知书、施工合同和内部承包协议原件</t>
  </si>
  <si>
    <t>中标</t>
  </si>
  <si>
    <t>施工合同原件</t>
  </si>
  <si>
    <t>合同金额</t>
  </si>
  <si>
    <t>中标  日期</t>
  </si>
  <si>
    <t>已    供       工程资料</t>
  </si>
  <si>
    <t>中标通知书、施工合同、内部承包协议及补充协议原件</t>
  </si>
  <si>
    <t>庐江</t>
  </si>
  <si>
    <t>责任  单位</t>
  </si>
  <si>
    <t>四川吴庆全18681352577</t>
  </si>
  <si>
    <t>决算金额</t>
  </si>
  <si>
    <t>竣工  日期</t>
  </si>
  <si>
    <t xml:space="preserve">合肥 </t>
  </si>
  <si>
    <t>责任人</t>
  </si>
  <si>
    <t>序号</t>
  </si>
  <si>
    <t>工程款到账</t>
  </si>
  <si>
    <t>开票情况</t>
  </si>
  <si>
    <t>管理费</t>
  </si>
  <si>
    <t>代缴税金</t>
  </si>
  <si>
    <t>其他扣款</t>
  </si>
  <si>
    <t>预留款</t>
  </si>
  <si>
    <t>实际支付</t>
  </si>
  <si>
    <t>日期</t>
  </si>
  <si>
    <t>账户</t>
  </si>
  <si>
    <t>金额</t>
  </si>
  <si>
    <t>比例</t>
  </si>
  <si>
    <t>备注</t>
  </si>
  <si>
    <t>户名</t>
  </si>
  <si>
    <t>中</t>
  </si>
  <si>
    <t>2017.10.25办理外经证费用500</t>
  </si>
  <si>
    <t>12材料</t>
  </si>
  <si>
    <t>2材料</t>
  </si>
  <si>
    <t>管理费1%，按进度款扣</t>
  </si>
  <si>
    <t>合计</t>
  </si>
  <si>
    <t>-</t>
  </si>
  <si>
    <t>本次结算   支付明细</t>
  </si>
  <si>
    <t>应支付金额</t>
  </si>
  <si>
    <t>实际支付金额</t>
  </si>
  <si>
    <t>小写</t>
  </si>
  <si>
    <t>已支付金额</t>
  </si>
  <si>
    <t>大写</t>
  </si>
  <si>
    <t>申请部门
意见</t>
  </si>
  <si>
    <t>项目管理
意见</t>
  </si>
  <si>
    <t>何总、朱总已同意支付（附表背面截图）。</t>
  </si>
  <si>
    <t>财务初审
意见</t>
  </si>
  <si>
    <t>财务审核
意见</t>
  </si>
  <si>
    <t>质安初审
意见</t>
  </si>
  <si>
    <t>质安稽查
意见</t>
  </si>
  <si>
    <t>总经理审批</t>
  </si>
  <si>
    <t>董事长审批</t>
  </si>
  <si>
    <t>3材料</t>
  </si>
  <si>
    <t>业主暂借的</t>
  </si>
  <si>
    <t>5材料</t>
  </si>
  <si>
    <t>业主暂借的款，此次代转材料款；何昌宝、朱大金、孙健  出场费各1000*3=3000下次再扣除。</t>
  </si>
  <si>
    <t>补扣第3次的管理费</t>
  </si>
  <si>
    <t>7劳务</t>
  </si>
  <si>
    <t>朱良云社保（2017.12~2018.5）7320元(详见企管证明）   +2018.1.22-2018.1.26约谈孙健、朱大金、何昌宝到场费用3000*2*3+ 车餐7000</t>
  </si>
  <si>
    <t>管理费第4次已补扣</t>
  </si>
  <si>
    <t>1%损失准备金</t>
  </si>
  <si>
    <t>9材料</t>
  </si>
  <si>
    <t>业主代付</t>
  </si>
  <si>
    <t>8.21材料</t>
  </si>
  <si>
    <t>12.10劳务</t>
  </si>
  <si>
    <t>损失准备金累计：41000元</t>
  </si>
  <si>
    <t>周转金</t>
  </si>
  <si>
    <t>1材料</t>
  </si>
  <si>
    <t>王旭东赔偿款9万及垫付利息</t>
  </si>
  <si>
    <t>手续费</t>
  </si>
  <si>
    <t>损失准备金累计：45083元</t>
  </si>
  <si>
    <t>合同明细2017及以前</t>
  </si>
  <si>
    <t>编号</t>
  </si>
  <si>
    <t>erp</t>
  </si>
  <si>
    <t>项目</t>
  </si>
  <si>
    <t>合同</t>
  </si>
  <si>
    <t>供应商</t>
  </si>
  <si>
    <t>合同份数</t>
  </si>
  <si>
    <t>沥青购销合同</t>
  </si>
  <si>
    <t>重庆汇丰石油有限公司</t>
  </si>
  <si>
    <t>2018年合同</t>
  </si>
  <si>
    <t>ERP</t>
  </si>
  <si>
    <t>劳务情包</t>
  </si>
  <si>
    <t>四川蓉海峰建筑劳务有限公司</t>
  </si>
  <si>
    <t>未签字盖章寄回</t>
  </si>
  <si>
    <t>波形护栏、立柱</t>
  </si>
  <si>
    <t>山东冠县嘉运交通设施有限公司</t>
  </si>
  <si>
    <t>6.23盖</t>
  </si>
  <si>
    <t>散装沥青</t>
  </si>
  <si>
    <t>重庆年轮商贸有限公司</t>
  </si>
  <si>
    <t>石灰岩</t>
  </si>
  <si>
    <t>通江县宏途建材有限公司</t>
  </si>
  <si>
    <t>承诺书</t>
  </si>
</sst>
</file>

<file path=xl/styles.xml><?xml version="1.0" encoding="utf-8"?>
<styleSheet xmlns="http://schemas.openxmlformats.org/spreadsheetml/2006/main">
  <numFmts count="13">
    <numFmt numFmtId="176" formatCode="0_);[Red]\(0\)"/>
    <numFmt numFmtId="177" formatCode="#,##0.00_ "/>
    <numFmt numFmtId="41" formatCode="_ * #,##0_ ;_ * \-#,##0_ ;_ * &quot;-&quot;_ ;_ @_ "/>
    <numFmt numFmtId="42" formatCode="_ &quot;￥&quot;* #,##0_ ;_ &quot;￥&quot;* \-#,##0_ ;_ &quot;￥&quot;* &quot;-&quot;_ ;_ @_ "/>
    <numFmt numFmtId="178" formatCode="\¥#,##0.00_);[Red]\(\¥#,##0.00\)"/>
    <numFmt numFmtId="44" formatCode="_ &quot;￥&quot;* #,##0.00_ ;_ &quot;￥&quot;* \-#,##0.00_ ;_ &quot;￥&quot;* &quot;-&quot;??_ ;_ @_ "/>
    <numFmt numFmtId="43" formatCode="_ * #,##0.00_ ;_ * \-#,##0.00_ ;_ * &quot;-&quot;??_ ;_ @_ "/>
    <numFmt numFmtId="179" formatCode="yy/m/d;@"/>
    <numFmt numFmtId="180" formatCode="yyyy/m/d;@"/>
    <numFmt numFmtId="181" formatCode="m/d;@"/>
    <numFmt numFmtId="182" formatCode="0.0%"/>
    <numFmt numFmtId="183" formatCode="0.00_ "/>
    <numFmt numFmtId="184" formatCode="0_ "/>
  </numFmts>
  <fonts count="5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i/>
      <sz val="16"/>
      <color rgb="FF000000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b/>
      <sz val="18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1"/>
      <color rgb="FF000000"/>
      <name val="宋体"/>
      <charset val="134"/>
    </font>
    <font>
      <sz val="11"/>
      <name val="宋体"/>
      <charset val="134"/>
      <scheme val="minor"/>
    </font>
    <font>
      <sz val="9"/>
      <name val="宋体"/>
      <charset val="134"/>
    </font>
    <font>
      <sz val="9"/>
      <color rgb="FFFF000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12"/>
      <color rgb="FFFF0000"/>
      <name val="宋体"/>
      <charset val="134"/>
    </font>
    <font>
      <sz val="9"/>
      <name val="宋体"/>
      <charset val="134"/>
      <scheme val="major"/>
    </font>
    <font>
      <sz val="9"/>
      <name val="Arial"/>
      <charset val="134"/>
    </font>
    <font>
      <b/>
      <sz val="12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b/>
      <sz val="9"/>
      <color rgb="FF7030A0"/>
      <name val="宋体"/>
      <charset val="134"/>
    </font>
    <font>
      <b/>
      <sz val="9"/>
      <color rgb="FFFF0000"/>
      <name val="宋体"/>
      <charset val="134"/>
    </font>
    <font>
      <b/>
      <sz val="9"/>
      <color rgb="FF7030A0"/>
      <name val="宋体"/>
      <charset val="134"/>
      <scheme val="minor"/>
    </font>
    <font>
      <b/>
      <sz val="9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B050"/>
      <name val="宋体"/>
      <charset val="134"/>
      <scheme val="minor"/>
    </font>
    <font>
      <sz val="9"/>
      <color rgb="FFFF0000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3" fillId="10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21" borderId="15" applyNumberFormat="0" applyFont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8" fillId="16" borderId="14" applyNumberFormat="0" applyAlignment="0" applyProtection="0">
      <alignment vertical="center"/>
    </xf>
    <xf numFmtId="0" fontId="40" fillId="16" borderId="11" applyNumberFormat="0" applyAlignment="0" applyProtection="0">
      <alignment vertical="center"/>
    </xf>
    <xf numFmtId="0" fontId="48" fillId="28" borderId="18" applyNumberFormat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46" fillId="0" borderId="0"/>
    <xf numFmtId="0" fontId="30" fillId="20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46" fillId="0" borderId="0"/>
    <xf numFmtId="0" fontId="30" fillId="3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</cellStyleXfs>
  <cellXfs count="155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0" fillId="0" borderId="0" xfId="0" applyFont="1">
      <alignment vertical="center"/>
    </xf>
    <xf numFmtId="0" fontId="9" fillId="0" borderId="0" xfId="56" applyFont="1" applyFill="1" applyBorder="1" applyAlignment="1">
      <alignment horizontal="center" vertical="center"/>
    </xf>
    <xf numFmtId="0" fontId="10" fillId="0" borderId="0" xfId="56" applyFont="1" applyFill="1" applyBorder="1" applyAlignment="1">
      <alignment horizontal="center" vertical="center"/>
    </xf>
    <xf numFmtId="0" fontId="9" fillId="0" borderId="0" xfId="56" applyFont="1" applyFill="1" applyAlignment="1">
      <alignment horizontal="center" vertical="center"/>
    </xf>
    <xf numFmtId="179" fontId="9" fillId="0" borderId="0" xfId="56" applyNumberFormat="1" applyFont="1" applyFill="1" applyBorder="1" applyAlignment="1">
      <alignment horizontal="center" vertical="center"/>
    </xf>
    <xf numFmtId="177" fontId="9" fillId="0" borderId="0" xfId="56" applyNumberFormat="1" applyFont="1" applyFill="1" applyBorder="1" applyAlignment="1">
      <alignment horizontal="center" vertical="center"/>
    </xf>
    <xf numFmtId="0" fontId="11" fillId="0" borderId="2" xfId="56" applyFont="1" applyFill="1" applyBorder="1" applyAlignment="1">
      <alignment horizontal="center" vertical="center"/>
    </xf>
    <xf numFmtId="0" fontId="12" fillId="0" borderId="1" xfId="56" applyFont="1" applyFill="1" applyBorder="1" applyAlignment="1">
      <alignment horizontal="center" vertical="center" wrapText="1"/>
    </xf>
    <xf numFmtId="0" fontId="13" fillId="0" borderId="1" xfId="56" applyFont="1" applyFill="1" applyBorder="1" applyAlignment="1">
      <alignment horizontal="center" vertical="center" shrinkToFit="1"/>
    </xf>
    <xf numFmtId="177" fontId="12" fillId="0" borderId="3" xfId="56" applyNumberFormat="1" applyFont="1" applyFill="1" applyBorder="1" applyAlignment="1">
      <alignment horizontal="center" vertical="center" wrapText="1"/>
    </xf>
    <xf numFmtId="177" fontId="12" fillId="0" borderId="4" xfId="56" applyNumberFormat="1" applyFont="1" applyFill="1" applyBorder="1" applyAlignment="1">
      <alignment horizontal="center" vertical="center" wrapText="1"/>
    </xf>
    <xf numFmtId="177" fontId="12" fillId="0" borderId="5" xfId="56" applyNumberFormat="1" applyFont="1" applyFill="1" applyBorder="1" applyAlignment="1">
      <alignment horizontal="center" vertical="center" wrapText="1"/>
    </xf>
    <xf numFmtId="177" fontId="12" fillId="0" borderId="1" xfId="56" applyNumberFormat="1" applyFont="1" applyFill="1" applyBorder="1" applyAlignment="1">
      <alignment horizontal="center" vertical="center" wrapText="1"/>
    </xf>
    <xf numFmtId="180" fontId="9" fillId="0" borderId="1" xfId="56" applyNumberFormat="1" applyFont="1" applyFill="1" applyBorder="1" applyAlignment="1">
      <alignment horizontal="center" vertical="center" wrapText="1"/>
    </xf>
    <xf numFmtId="177" fontId="9" fillId="0" borderId="3" xfId="56" applyNumberFormat="1" applyFont="1" applyFill="1" applyBorder="1" applyAlignment="1">
      <alignment horizontal="center" vertical="center" wrapText="1"/>
    </xf>
    <xf numFmtId="177" fontId="9" fillId="0" borderId="4" xfId="56" applyNumberFormat="1" applyFont="1" applyFill="1" applyBorder="1" applyAlignment="1">
      <alignment horizontal="center" vertical="center" wrapText="1"/>
    </xf>
    <xf numFmtId="177" fontId="9" fillId="0" borderId="5" xfId="56" applyNumberFormat="1" applyFont="1" applyFill="1" applyBorder="1" applyAlignment="1">
      <alignment horizontal="center" vertical="center" wrapText="1"/>
    </xf>
    <xf numFmtId="179" fontId="12" fillId="0" borderId="1" xfId="56" applyNumberFormat="1" applyFont="1" applyFill="1" applyBorder="1" applyAlignment="1">
      <alignment horizontal="center" vertical="center" wrapText="1"/>
    </xf>
    <xf numFmtId="0" fontId="9" fillId="2" borderId="6" xfId="56" applyFont="1" applyFill="1" applyBorder="1" applyAlignment="1">
      <alignment horizontal="center" vertical="center" wrapText="1"/>
    </xf>
    <xf numFmtId="179" fontId="9" fillId="2" borderId="1" xfId="56" applyNumberFormat="1" applyFont="1" applyFill="1" applyBorder="1" applyAlignment="1">
      <alignment horizontal="center" vertical="center" shrinkToFit="1"/>
    </xf>
    <xf numFmtId="14" fontId="9" fillId="2" borderId="1" xfId="56" applyNumberFormat="1" applyFont="1" applyFill="1" applyBorder="1" applyAlignment="1">
      <alignment horizontal="center" vertical="center" wrapText="1"/>
    </xf>
    <xf numFmtId="177" fontId="9" fillId="2" borderId="1" xfId="56" applyNumberFormat="1" applyFont="1" applyFill="1" applyBorder="1" applyAlignment="1">
      <alignment horizontal="right" vertical="center" shrinkToFit="1"/>
    </xf>
    <xf numFmtId="181" fontId="9" fillId="2" borderId="1" xfId="56" applyNumberFormat="1" applyFont="1" applyFill="1" applyBorder="1" applyAlignment="1">
      <alignment horizontal="center" vertical="center" wrapText="1"/>
    </xf>
    <xf numFmtId="182" fontId="9" fillId="0" borderId="1" xfId="21" applyNumberFormat="1" applyFont="1" applyFill="1" applyBorder="1" applyAlignment="1">
      <alignment horizontal="center" vertical="center" wrapText="1"/>
    </xf>
    <xf numFmtId="0" fontId="9" fillId="2" borderId="7" xfId="56" applyFont="1" applyFill="1" applyBorder="1" applyAlignment="1">
      <alignment horizontal="center" vertical="center" wrapText="1"/>
    </xf>
    <xf numFmtId="179" fontId="9" fillId="2" borderId="1" xfId="56" applyNumberFormat="1" applyFont="1" applyFill="1" applyBorder="1" applyAlignment="1">
      <alignment vertical="center" shrinkToFit="1"/>
    </xf>
    <xf numFmtId="177" fontId="9" fillId="2" borderId="1" xfId="56" applyNumberFormat="1" applyFont="1" applyFill="1" applyBorder="1" applyAlignment="1">
      <alignment vertical="center" shrinkToFit="1"/>
    </xf>
    <xf numFmtId="0" fontId="9" fillId="2" borderId="1" xfId="56" applyFont="1" applyFill="1" applyBorder="1" applyAlignment="1">
      <alignment horizontal="center" vertical="center" wrapText="1"/>
    </xf>
    <xf numFmtId="14" fontId="14" fillId="0" borderId="1" xfId="56" applyNumberFormat="1" applyFont="1" applyBorder="1" applyAlignment="1">
      <alignment horizontal="center" vertical="center" wrapText="1"/>
    </xf>
    <xf numFmtId="9" fontId="9" fillId="0" borderId="1" xfId="21" applyFont="1" applyFill="1" applyBorder="1" applyAlignment="1">
      <alignment horizontal="center" vertical="center" wrapText="1"/>
    </xf>
    <xf numFmtId="183" fontId="15" fillId="0" borderId="1" xfId="0" applyNumberFormat="1" applyFont="1" applyFill="1" applyBorder="1" applyAlignment="1">
      <alignment vertical="center"/>
    </xf>
    <xf numFmtId="181" fontId="9" fillId="2" borderId="1" xfId="56" applyNumberFormat="1" applyFont="1" applyFill="1" applyBorder="1" applyAlignment="1">
      <alignment horizontal="left" vertical="center"/>
    </xf>
    <xf numFmtId="9" fontId="9" fillId="0" borderId="1" xfId="21" applyFont="1" applyFill="1" applyBorder="1" applyAlignment="1">
      <alignment horizontal="right" vertical="center"/>
    </xf>
    <xf numFmtId="14" fontId="10" fillId="2" borderId="1" xfId="56" applyNumberFormat="1" applyFont="1" applyFill="1" applyBorder="1" applyAlignment="1">
      <alignment horizontal="center" vertical="center" wrapText="1"/>
    </xf>
    <xf numFmtId="177" fontId="10" fillId="2" borderId="1" xfId="56" applyNumberFormat="1" applyFont="1" applyFill="1" applyBorder="1" applyAlignment="1">
      <alignment vertical="center" shrinkToFit="1"/>
    </xf>
    <xf numFmtId="181" fontId="10" fillId="2" borderId="1" xfId="56" applyNumberFormat="1" applyFont="1" applyFill="1" applyBorder="1" applyAlignment="1">
      <alignment horizontal="center" vertical="center" wrapText="1"/>
    </xf>
    <xf numFmtId="181" fontId="10" fillId="2" borderId="1" xfId="56" applyNumberFormat="1" applyFont="1" applyFill="1" applyBorder="1" applyAlignment="1">
      <alignment horizontal="left" vertical="center"/>
    </xf>
    <xf numFmtId="177" fontId="10" fillId="2" borderId="1" xfId="56" applyNumberFormat="1" applyFont="1" applyFill="1" applyBorder="1" applyAlignment="1">
      <alignment horizontal="right" vertical="center" shrinkToFit="1"/>
    </xf>
    <xf numFmtId="9" fontId="10" fillId="0" borderId="1" xfId="21" applyFont="1" applyFill="1" applyBorder="1" applyAlignment="1">
      <alignment horizontal="right" vertical="center"/>
    </xf>
    <xf numFmtId="0" fontId="9" fillId="2" borderId="8" xfId="56" applyFont="1" applyFill="1" applyBorder="1" applyAlignment="1">
      <alignment vertical="center" wrapText="1"/>
    </xf>
    <xf numFmtId="9" fontId="9" fillId="0" borderId="1" xfId="21" applyNumberFormat="1" applyFont="1" applyFill="1" applyBorder="1" applyAlignment="1">
      <alignment horizontal="center" vertical="center" wrapText="1"/>
    </xf>
    <xf numFmtId="0" fontId="10" fillId="2" borderId="1" xfId="56" applyFont="1" applyFill="1" applyBorder="1" applyAlignment="1">
      <alignment horizontal="center" vertical="center" wrapText="1"/>
    </xf>
    <xf numFmtId="179" fontId="10" fillId="2" borderId="1" xfId="56" applyNumberFormat="1" applyFont="1" applyFill="1" applyBorder="1" applyAlignment="1">
      <alignment vertical="center" shrinkToFit="1"/>
    </xf>
    <xf numFmtId="9" fontId="10" fillId="0" borderId="1" xfId="21" applyFont="1" applyFill="1" applyBorder="1" applyAlignment="1">
      <alignment horizontal="center" vertical="center" wrapText="1"/>
    </xf>
    <xf numFmtId="0" fontId="9" fillId="3" borderId="1" xfId="56" applyFont="1" applyFill="1" applyBorder="1" applyAlignment="1">
      <alignment horizontal="center" vertical="center" shrinkToFit="1"/>
    </xf>
    <xf numFmtId="177" fontId="16" fillId="3" borderId="1" xfId="56" applyNumberFormat="1" applyFont="1" applyFill="1" applyBorder="1" applyAlignment="1">
      <alignment horizontal="right" vertical="center" shrinkToFit="1"/>
    </xf>
    <xf numFmtId="177" fontId="17" fillId="3" borderId="1" xfId="56" applyNumberFormat="1" applyFont="1" applyFill="1" applyBorder="1" applyAlignment="1">
      <alignment horizontal="center" vertical="center" shrinkToFit="1"/>
    </xf>
    <xf numFmtId="177" fontId="17" fillId="0" borderId="1" xfId="56" applyNumberFormat="1" applyFont="1" applyFill="1" applyBorder="1" applyAlignment="1">
      <alignment horizontal="center" vertical="center" shrinkToFit="1"/>
    </xf>
    <xf numFmtId="0" fontId="9" fillId="0" borderId="1" xfId="56" applyFont="1" applyFill="1" applyBorder="1" applyAlignment="1">
      <alignment horizontal="center" vertical="center" wrapText="1"/>
    </xf>
    <xf numFmtId="0" fontId="9" fillId="0" borderId="1" xfId="56" applyFont="1" applyFill="1" applyBorder="1" applyAlignment="1">
      <alignment horizontal="center" vertical="top" wrapText="1"/>
    </xf>
    <xf numFmtId="0" fontId="12" fillId="0" borderId="1" xfId="56" applyFont="1" applyFill="1" applyBorder="1" applyAlignment="1">
      <alignment horizontal="center" vertical="center"/>
    </xf>
    <xf numFmtId="184" fontId="12" fillId="0" borderId="1" xfId="8" applyNumberFormat="1" applyFont="1" applyFill="1" applyBorder="1" applyAlignment="1">
      <alignment horizontal="center" vertical="center"/>
    </xf>
    <xf numFmtId="177" fontId="12" fillId="0" borderId="1" xfId="56" applyNumberFormat="1" applyFont="1" applyFill="1" applyBorder="1" applyAlignment="1">
      <alignment horizontal="center" vertical="center" shrinkToFit="1"/>
    </xf>
    <xf numFmtId="0" fontId="12" fillId="2" borderId="9" xfId="56" applyFont="1" applyFill="1" applyBorder="1" applyAlignment="1">
      <alignment horizontal="center" vertical="center" wrapText="1"/>
    </xf>
    <xf numFmtId="0" fontId="9" fillId="0" borderId="3" xfId="56" applyFont="1" applyFill="1" applyBorder="1" applyAlignment="1">
      <alignment horizontal="left" vertical="center" wrapText="1"/>
    </xf>
    <xf numFmtId="0" fontId="9" fillId="0" borderId="4" xfId="56" applyFont="1" applyFill="1" applyBorder="1" applyAlignment="1">
      <alignment horizontal="left" vertical="center" wrapText="1"/>
    </xf>
    <xf numFmtId="0" fontId="18" fillId="2" borderId="1" xfId="56" applyFont="1" applyFill="1" applyBorder="1" applyAlignment="1">
      <alignment horizontal="center" vertical="center" wrapText="1"/>
    </xf>
    <xf numFmtId="0" fontId="19" fillId="0" borderId="1" xfId="56" applyFont="1" applyFill="1" applyBorder="1" applyAlignment="1">
      <alignment horizontal="center" vertical="center" wrapText="1"/>
    </xf>
    <xf numFmtId="0" fontId="12" fillId="2" borderId="10" xfId="56" applyFont="1" applyFill="1" applyBorder="1" applyAlignment="1">
      <alignment horizontal="center" vertical="center" wrapText="1"/>
    </xf>
    <xf numFmtId="0" fontId="9" fillId="0" borderId="10" xfId="56" applyFont="1" applyFill="1" applyBorder="1" applyAlignment="1">
      <alignment horizontal="left" vertical="center" wrapText="1"/>
    </xf>
    <xf numFmtId="0" fontId="9" fillId="0" borderId="2" xfId="56" applyFont="1" applyFill="1" applyBorder="1" applyAlignment="1">
      <alignment horizontal="left" vertical="center" wrapText="1"/>
    </xf>
    <xf numFmtId="177" fontId="19" fillId="0" borderId="1" xfId="56" applyNumberFormat="1" applyFont="1" applyFill="1" applyBorder="1" applyAlignment="1">
      <alignment horizontal="center" vertical="center" wrapText="1"/>
    </xf>
    <xf numFmtId="177" fontId="9" fillId="3" borderId="1" xfId="56" applyNumberFormat="1" applyFont="1" applyFill="1" applyBorder="1" applyAlignment="1">
      <alignment horizontal="right" vertical="center" shrinkToFit="1"/>
    </xf>
    <xf numFmtId="177" fontId="9" fillId="0" borderId="1" xfId="56" applyNumberFormat="1" applyFont="1" applyFill="1" applyBorder="1" applyAlignment="1">
      <alignment horizontal="right" vertical="center" shrinkToFit="1"/>
    </xf>
    <xf numFmtId="177" fontId="9" fillId="0" borderId="1" xfId="56" applyNumberFormat="1" applyFont="1" applyFill="1" applyBorder="1" applyAlignment="1">
      <alignment horizontal="center" vertical="center" wrapText="1"/>
    </xf>
    <xf numFmtId="177" fontId="12" fillId="0" borderId="1" xfId="56" applyNumberFormat="1" applyFont="1" applyFill="1" applyBorder="1" applyAlignment="1">
      <alignment horizontal="right" vertical="center" shrinkToFit="1"/>
    </xf>
    <xf numFmtId="177" fontId="9" fillId="0" borderId="1" xfId="56" applyNumberFormat="1" applyFont="1" applyFill="1" applyBorder="1" applyAlignment="1">
      <alignment vertical="center" shrinkToFit="1"/>
    </xf>
    <xf numFmtId="177" fontId="10" fillId="0" borderId="1" xfId="56" applyNumberFormat="1" applyFont="1" applyFill="1" applyBorder="1" applyAlignment="1">
      <alignment horizontal="center" vertical="center" wrapText="1"/>
    </xf>
    <xf numFmtId="177" fontId="20" fillId="0" borderId="1" xfId="56" applyNumberFormat="1" applyFont="1" applyFill="1" applyBorder="1" applyAlignment="1">
      <alignment horizontal="center" vertical="center" wrapText="1"/>
    </xf>
    <xf numFmtId="177" fontId="9" fillId="3" borderId="1" xfId="56" applyNumberFormat="1" applyFont="1" applyFill="1" applyBorder="1" applyAlignment="1">
      <alignment vertical="center" shrinkToFit="1"/>
    </xf>
    <xf numFmtId="177" fontId="9" fillId="3" borderId="6" xfId="56" applyNumberFormat="1" applyFont="1" applyFill="1" applyBorder="1" applyAlignment="1">
      <alignment horizontal="center" vertical="center" shrinkToFit="1"/>
    </xf>
    <xf numFmtId="177" fontId="9" fillId="0" borderId="6" xfId="56" applyNumberFormat="1" applyFont="1" applyFill="1" applyBorder="1" applyAlignment="1">
      <alignment horizontal="center" vertical="center" shrinkToFit="1"/>
    </xf>
    <xf numFmtId="177" fontId="21" fillId="0" borderId="1" xfId="56" applyNumberFormat="1" applyFont="1" applyFill="1" applyBorder="1" applyAlignment="1">
      <alignment horizontal="center" vertical="center" wrapText="1"/>
    </xf>
    <xf numFmtId="177" fontId="10" fillId="3" borderId="1" xfId="56" applyNumberFormat="1" applyFont="1" applyFill="1" applyBorder="1" applyAlignment="1">
      <alignment vertical="center" shrinkToFit="1"/>
    </xf>
    <xf numFmtId="177" fontId="9" fillId="3" borderId="7" xfId="56" applyNumberFormat="1" applyFont="1" applyFill="1" applyBorder="1" applyAlignment="1">
      <alignment horizontal="center" vertical="center" shrinkToFit="1"/>
    </xf>
    <xf numFmtId="177" fontId="9" fillId="0" borderId="7" xfId="56" applyNumberFormat="1" applyFont="1" applyFill="1" applyBorder="1" applyAlignment="1">
      <alignment horizontal="center" vertical="center" shrinkToFit="1"/>
    </xf>
    <xf numFmtId="177" fontId="20" fillId="0" borderId="1" xfId="56" applyNumberFormat="1" applyFont="1" applyFill="1" applyBorder="1" applyAlignment="1">
      <alignment horizontal="right" vertical="center" shrinkToFit="1"/>
    </xf>
    <xf numFmtId="0" fontId="22" fillId="0" borderId="0" xfId="0" applyFont="1" applyAlignment="1">
      <alignment vertical="center" wrapText="1"/>
    </xf>
    <xf numFmtId="177" fontId="10" fillId="3" borderId="1" xfId="56" applyNumberFormat="1" applyFont="1" applyFill="1" applyBorder="1" applyAlignment="1">
      <alignment horizontal="right" vertical="center" shrinkToFit="1"/>
    </xf>
    <xf numFmtId="177" fontId="10" fillId="3" borderId="6" xfId="56" applyNumberFormat="1" applyFont="1" applyFill="1" applyBorder="1" applyAlignment="1">
      <alignment vertical="center" shrinkToFit="1"/>
    </xf>
    <xf numFmtId="177" fontId="10" fillId="0" borderId="6" xfId="56" applyNumberFormat="1" applyFont="1" applyFill="1" applyBorder="1" applyAlignment="1">
      <alignment vertical="center" shrinkToFit="1"/>
    </xf>
    <xf numFmtId="177" fontId="10" fillId="0" borderId="1" xfId="56" applyNumberFormat="1" applyFont="1" applyFill="1" applyBorder="1" applyAlignment="1">
      <alignment horizontal="right" vertical="center" shrinkToFit="1"/>
    </xf>
    <xf numFmtId="177" fontId="9" fillId="3" borderId="1" xfId="56" applyNumberFormat="1" applyFont="1" applyFill="1" applyBorder="1" applyAlignment="1">
      <alignment horizontal="center" vertical="center" shrinkToFit="1"/>
    </xf>
    <xf numFmtId="177" fontId="9" fillId="0" borderId="1" xfId="56" applyNumberFormat="1" applyFont="1" applyFill="1" applyBorder="1" applyAlignment="1">
      <alignment horizontal="center" vertical="center" shrinkToFit="1"/>
    </xf>
    <xf numFmtId="177" fontId="20" fillId="0" borderId="3" xfId="56" applyNumberFormat="1" applyFont="1" applyFill="1" applyBorder="1" applyAlignment="1">
      <alignment horizontal="right" vertical="center" shrinkToFi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177" fontId="10" fillId="0" borderId="1" xfId="56" applyNumberFormat="1" applyFont="1" applyFill="1" applyBorder="1" applyAlignment="1">
      <alignment horizontal="right" vertical="center"/>
    </xf>
    <xf numFmtId="0" fontId="12" fillId="3" borderId="1" xfId="56" applyFont="1" applyFill="1" applyBorder="1" applyAlignment="1">
      <alignment horizontal="center" vertical="center" shrinkToFit="1"/>
    </xf>
    <xf numFmtId="0" fontId="24" fillId="4" borderId="1" xfId="0" applyFont="1" applyFill="1" applyBorder="1" applyAlignment="1">
      <alignment horizontal="left" vertical="center"/>
    </xf>
    <xf numFmtId="0" fontId="24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 wrapText="1"/>
    </xf>
    <xf numFmtId="0" fontId="24" fillId="0" borderId="1" xfId="0" applyFont="1" applyBorder="1" applyAlignment="1">
      <alignment horizontal="center" vertical="center"/>
    </xf>
    <xf numFmtId="183" fontId="24" fillId="0" borderId="1" xfId="0" applyNumberFormat="1" applyFont="1" applyBorder="1" applyAlignment="1">
      <alignment horizontal="center" vertical="center" wrapText="1"/>
    </xf>
    <xf numFmtId="183" fontId="24" fillId="0" borderId="1" xfId="0" applyNumberFormat="1" applyFont="1" applyBorder="1" applyAlignment="1">
      <alignment horizontal="center" vertical="center"/>
    </xf>
    <xf numFmtId="0" fontId="8" fillId="0" borderId="0" xfId="0" applyFont="1">
      <alignment vertical="center"/>
    </xf>
    <xf numFmtId="0" fontId="24" fillId="0" borderId="1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0" xfId="0" applyFont="1">
      <alignment vertical="center"/>
    </xf>
    <xf numFmtId="177" fontId="9" fillId="0" borderId="1" xfId="56" applyNumberFormat="1" applyFont="1" applyFill="1" applyBorder="1" applyAlignment="1">
      <alignment horizontal="right" vertical="center" wrapText="1"/>
    </xf>
    <xf numFmtId="0" fontId="10" fillId="2" borderId="6" xfId="56" applyFont="1" applyFill="1" applyBorder="1" applyAlignment="1">
      <alignment horizontal="center" vertical="center" wrapText="1"/>
    </xf>
    <xf numFmtId="179" fontId="10" fillId="2" borderId="1" xfId="56" applyNumberFormat="1" applyFont="1" applyFill="1" applyBorder="1" applyAlignment="1">
      <alignment horizontal="center" vertical="center" shrinkToFit="1"/>
    </xf>
    <xf numFmtId="182" fontId="10" fillId="0" borderId="1" xfId="21" applyNumberFormat="1" applyFont="1" applyFill="1" applyBorder="1" applyAlignment="1">
      <alignment horizontal="center" vertical="center" wrapText="1"/>
    </xf>
    <xf numFmtId="0" fontId="10" fillId="2" borderId="8" xfId="56" applyFont="1" applyFill="1" applyBorder="1" applyAlignment="1">
      <alignment vertical="center" wrapText="1"/>
    </xf>
    <xf numFmtId="177" fontId="10" fillId="3" borderId="1" xfId="56" applyNumberFormat="1" applyFont="1" applyFill="1" applyBorder="1" applyAlignment="1">
      <alignment horizontal="center" vertical="center" shrinkToFit="1"/>
    </xf>
    <xf numFmtId="177" fontId="10" fillId="0" borderId="1" xfId="56" applyNumberFormat="1" applyFont="1" applyFill="1" applyBorder="1" applyAlignment="1">
      <alignment horizontal="center" vertical="center" shrinkToFit="1"/>
    </xf>
    <xf numFmtId="177" fontId="10" fillId="0" borderId="5" xfId="56" applyNumberFormat="1" applyFont="1" applyFill="1" applyBorder="1" applyAlignment="1">
      <alignment horizontal="center" vertical="center" wrapText="1"/>
    </xf>
    <xf numFmtId="177" fontId="10" fillId="0" borderId="1" xfId="56" applyNumberFormat="1" applyFont="1" applyFill="1" applyBorder="1" applyAlignment="1">
      <alignment vertical="center" shrinkToFit="1"/>
    </xf>
    <xf numFmtId="177" fontId="10" fillId="0" borderId="3" xfId="56" applyNumberFormat="1" applyFont="1" applyFill="1" applyBorder="1" applyAlignment="1">
      <alignment horizontal="center" vertical="center" wrapText="1"/>
    </xf>
    <xf numFmtId="177" fontId="10" fillId="0" borderId="4" xfId="56" applyNumberFormat="1" applyFont="1" applyFill="1" applyBorder="1" applyAlignment="1">
      <alignment horizontal="center" vertical="center" wrapText="1"/>
    </xf>
    <xf numFmtId="177" fontId="10" fillId="3" borderId="6" xfId="56" applyNumberFormat="1" applyFont="1" applyFill="1" applyBorder="1" applyAlignment="1">
      <alignment horizontal="center" vertical="center" shrinkToFit="1"/>
    </xf>
    <xf numFmtId="177" fontId="10" fillId="0" borderId="6" xfId="56" applyNumberFormat="1" applyFont="1" applyFill="1" applyBorder="1" applyAlignment="1">
      <alignment horizontal="center" vertical="center" shrinkToFit="1"/>
    </xf>
    <xf numFmtId="177" fontId="10" fillId="3" borderId="7" xfId="56" applyNumberFormat="1" applyFont="1" applyFill="1" applyBorder="1" applyAlignment="1">
      <alignment horizontal="center" vertical="center" shrinkToFit="1"/>
    </xf>
    <xf numFmtId="177" fontId="10" fillId="0" borderId="7" xfId="56" applyNumberFormat="1" applyFont="1" applyFill="1" applyBorder="1" applyAlignment="1">
      <alignment horizontal="center" vertical="center" shrinkToFit="1"/>
    </xf>
    <xf numFmtId="177" fontId="21" fillId="0" borderId="1" xfId="56" applyNumberFormat="1" applyFont="1" applyFill="1" applyBorder="1" applyAlignment="1">
      <alignment horizontal="right" vertical="center" shrinkToFit="1"/>
    </xf>
    <xf numFmtId="183" fontId="26" fillId="0" borderId="1" xfId="0" applyNumberFormat="1" applyFont="1" applyFill="1" applyBorder="1" applyAlignment="1">
      <alignment vertical="center"/>
    </xf>
    <xf numFmtId="177" fontId="20" fillId="2" borderId="1" xfId="56" applyNumberFormat="1" applyFont="1" applyFill="1" applyBorder="1" applyAlignment="1">
      <alignment vertical="center" shrinkToFit="1"/>
    </xf>
    <xf numFmtId="181" fontId="20" fillId="2" borderId="1" xfId="56" applyNumberFormat="1" applyFont="1" applyFill="1" applyBorder="1" applyAlignment="1">
      <alignment horizontal="center" vertical="center" wrapText="1"/>
    </xf>
    <xf numFmtId="9" fontId="20" fillId="0" borderId="1" xfId="21" applyFont="1" applyFill="1" applyBorder="1" applyAlignment="1">
      <alignment horizontal="center" vertical="center" wrapText="1"/>
    </xf>
    <xf numFmtId="177" fontId="20" fillId="3" borderId="1" xfId="56" applyNumberFormat="1" applyFont="1" applyFill="1" applyBorder="1" applyAlignment="1">
      <alignment horizontal="right" vertical="center" shrinkToFit="1"/>
    </xf>
    <xf numFmtId="177" fontId="20" fillId="5" borderId="1" xfId="56" applyNumberFormat="1" applyFont="1" applyFill="1" applyBorder="1" applyAlignment="1">
      <alignment vertical="center" shrinkToFit="1"/>
    </xf>
    <xf numFmtId="181" fontId="20" fillId="5" borderId="1" xfId="56" applyNumberFormat="1" applyFont="1" applyFill="1" applyBorder="1" applyAlignment="1">
      <alignment horizontal="center" vertical="center" wrapText="1"/>
    </xf>
    <xf numFmtId="9" fontId="20" fillId="5" borderId="1" xfId="21" applyFont="1" applyFill="1" applyBorder="1" applyAlignment="1">
      <alignment horizontal="center" vertical="center" wrapText="1"/>
    </xf>
    <xf numFmtId="177" fontId="20" fillId="5" borderId="1" xfId="56" applyNumberFormat="1" applyFont="1" applyFill="1" applyBorder="1" applyAlignment="1">
      <alignment horizontal="right" vertical="center" shrinkToFit="1"/>
    </xf>
    <xf numFmtId="177" fontId="20" fillId="0" borderId="1" xfId="56" applyNumberFormat="1" applyFont="1" applyFill="1" applyBorder="1" applyAlignment="1">
      <alignment horizontal="right" vertical="center"/>
    </xf>
    <xf numFmtId="177" fontId="20" fillId="5" borderId="1" xfId="56" applyNumberFormat="1" applyFont="1" applyFill="1" applyBorder="1" applyAlignment="1">
      <alignment horizontal="right" vertical="center"/>
    </xf>
    <xf numFmtId="0" fontId="10" fillId="2" borderId="7" xfId="56" applyFont="1" applyFill="1" applyBorder="1" applyAlignment="1">
      <alignment horizontal="center" vertical="center" wrapText="1"/>
    </xf>
    <xf numFmtId="0" fontId="27" fillId="0" borderId="0" xfId="0" applyFont="1">
      <alignment vertical="center"/>
    </xf>
    <xf numFmtId="179" fontId="28" fillId="0" borderId="1" xfId="0" applyNumberFormat="1" applyFont="1" applyFill="1" applyBorder="1" applyAlignment="1">
      <alignment horizontal="center" vertical="center"/>
    </xf>
    <xf numFmtId="177" fontId="28" fillId="0" borderId="1" xfId="0" applyNumberFormat="1" applyFont="1" applyFill="1" applyBorder="1" applyAlignment="1">
      <alignment vertical="center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百分比 2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百分比 2 2" xfId="21"/>
    <cellStyle name="标题 1" xfId="22" builtinId="16"/>
    <cellStyle name="百分比 2 3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百分比 2 2 2" xfId="37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 2 3" xfId="53"/>
    <cellStyle name="40% - 强调文字颜色 6" xfId="54" builtinId="51"/>
    <cellStyle name="60% - 强调文字颜色 6" xfId="55" builtinId="52"/>
    <cellStyle name="常规 2" xfId="56"/>
    <cellStyle name="常规 3" xfId="57"/>
    <cellStyle name="常规 4" xfId="58"/>
    <cellStyle name="常规 5" xfId="59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8.png"/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7" Type="http://schemas.openxmlformats.org/officeDocument/2006/relationships/image" Target="../media/image13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16.png"/><Relationship Id="rId4" Type="http://schemas.openxmlformats.org/officeDocument/2006/relationships/image" Target="../media/image15.png"/><Relationship Id="rId3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7" Type="http://schemas.openxmlformats.org/officeDocument/2006/relationships/image" Target="../media/image21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655320</xdr:colOff>
      <xdr:row>2</xdr:row>
      <xdr:rowOff>76200</xdr:rowOff>
    </xdr:from>
    <xdr:to>
      <xdr:col>22</xdr:col>
      <xdr:colOff>408305</xdr:colOff>
      <xdr:row>14</xdr:row>
      <xdr:rowOff>172720</xdr:rowOff>
    </xdr:to>
    <xdr:pic>
      <xdr:nvPicPr>
        <xdr:cNvPr id="2" name="图片 1" descr="4N(GU%Y`D(82ZZ5`57[FQM8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008745" y="748030"/>
          <a:ext cx="6468110" cy="404812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590550</xdr:colOff>
      <xdr:row>0</xdr:row>
      <xdr:rowOff>190500</xdr:rowOff>
    </xdr:from>
    <xdr:to>
      <xdr:col>19</xdr:col>
      <xdr:colOff>1894840</xdr:colOff>
      <xdr:row>4</xdr:row>
      <xdr:rowOff>41275</xdr:rowOff>
    </xdr:to>
    <xdr:pic>
      <xdr:nvPicPr>
        <xdr:cNvPr id="3" name="图片 2" descr="J{CEIYOK[IAJYSZRT_J(O7Q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8943975" y="190500"/>
          <a:ext cx="4104640" cy="1232535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5</xdr:row>
      <xdr:rowOff>323850</xdr:rowOff>
    </xdr:from>
    <xdr:to>
      <xdr:col>17</xdr:col>
      <xdr:colOff>219075</xdr:colOff>
      <xdr:row>6</xdr:row>
      <xdr:rowOff>347980</xdr:rowOff>
    </xdr:to>
    <xdr:pic>
      <xdr:nvPicPr>
        <xdr:cNvPr id="4" name="图片 3" descr="9WWL]S0XCR[R8CGL71XI_IQ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191625" y="2060575"/>
          <a:ext cx="971550" cy="379095"/>
        </a:xfrm>
        <a:prstGeom prst="rect">
          <a:avLst/>
        </a:prstGeom>
      </xdr:spPr>
    </xdr:pic>
    <xdr:clientData/>
  </xdr:twoCellAnchor>
  <xdr:twoCellAnchor editAs="oneCell">
    <xdr:from>
      <xdr:col>15</xdr:col>
      <xdr:colOff>581025</xdr:colOff>
      <xdr:row>9</xdr:row>
      <xdr:rowOff>114300</xdr:rowOff>
    </xdr:from>
    <xdr:to>
      <xdr:col>23</xdr:col>
      <xdr:colOff>37465</xdr:colOff>
      <xdr:row>25</xdr:row>
      <xdr:rowOff>275590</xdr:rowOff>
    </xdr:to>
    <xdr:pic>
      <xdr:nvPicPr>
        <xdr:cNvPr id="9" name="图片 8" descr="@VW{YFLIW)503)60HOA]WS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8934450" y="3461385"/>
          <a:ext cx="6857365" cy="4371340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409575</xdr:colOff>
      <xdr:row>8</xdr:row>
      <xdr:rowOff>57150</xdr:rowOff>
    </xdr:from>
    <xdr:to>
      <xdr:col>9</xdr:col>
      <xdr:colOff>133350</xdr:colOff>
      <xdr:row>9</xdr:row>
      <xdr:rowOff>112395</xdr:rowOff>
    </xdr:to>
    <xdr:pic>
      <xdr:nvPicPr>
        <xdr:cNvPr id="10" name="图片 9" descr="(K331](A)RNULZGY8@[7P{R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3752850" y="3148965"/>
          <a:ext cx="1276350" cy="31051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36</xdr:row>
      <xdr:rowOff>76200</xdr:rowOff>
    </xdr:from>
    <xdr:to>
      <xdr:col>14</xdr:col>
      <xdr:colOff>485140</xdr:colOff>
      <xdr:row>77</xdr:row>
      <xdr:rowOff>94615</xdr:rowOff>
    </xdr:to>
    <xdr:pic>
      <xdr:nvPicPr>
        <xdr:cNvPr id="5" name="图片 4" descr="W@9DVY~AX$1KC1I778OJ127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609600" y="11683365"/>
          <a:ext cx="7457440" cy="59048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590550</xdr:colOff>
      <xdr:row>0</xdr:row>
      <xdr:rowOff>190500</xdr:rowOff>
    </xdr:from>
    <xdr:to>
      <xdr:col>19</xdr:col>
      <xdr:colOff>1437640</xdr:colOff>
      <xdr:row>4</xdr:row>
      <xdr:rowOff>41275</xdr:rowOff>
    </xdr:to>
    <xdr:pic>
      <xdr:nvPicPr>
        <xdr:cNvPr id="3" name="图片 2" descr="J{CEIYOK[IAJYSZRT_J(O7Q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43975" y="190500"/>
          <a:ext cx="4104640" cy="123253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7</xdr:row>
      <xdr:rowOff>28575</xdr:rowOff>
    </xdr:from>
    <xdr:to>
      <xdr:col>11</xdr:col>
      <xdr:colOff>66675</xdr:colOff>
      <xdr:row>7</xdr:row>
      <xdr:rowOff>339090</xdr:rowOff>
    </xdr:to>
    <xdr:pic>
      <xdr:nvPicPr>
        <xdr:cNvPr id="6" name="图片 5" descr="(K331](A)RNULZGY8@[7P{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114925" y="2615565"/>
          <a:ext cx="1276350" cy="310515"/>
        </a:xfrm>
        <a:prstGeom prst="rect">
          <a:avLst/>
        </a:prstGeom>
      </xdr:spPr>
    </xdr:pic>
    <xdr:clientData/>
  </xdr:twoCellAnchor>
  <xdr:twoCellAnchor editAs="oneCell">
    <xdr:from>
      <xdr:col>19</xdr:col>
      <xdr:colOff>800100</xdr:colOff>
      <xdr:row>1</xdr:row>
      <xdr:rowOff>190500</xdr:rowOff>
    </xdr:from>
    <xdr:to>
      <xdr:col>27</xdr:col>
      <xdr:colOff>513080</xdr:colOff>
      <xdr:row>17</xdr:row>
      <xdr:rowOff>126365</xdr:rowOff>
    </xdr:to>
    <xdr:pic>
      <xdr:nvPicPr>
        <xdr:cNvPr id="8" name="图片 7" descr="8B0_)3_[S93CEV3$~__OXQ5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2411075" y="507365"/>
          <a:ext cx="7790180" cy="496697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40</xdr:row>
      <xdr:rowOff>0</xdr:rowOff>
    </xdr:from>
    <xdr:to>
      <xdr:col>13</xdr:col>
      <xdr:colOff>161290</xdr:colOff>
      <xdr:row>87</xdr:row>
      <xdr:rowOff>85090</xdr:rowOff>
    </xdr:to>
    <xdr:pic>
      <xdr:nvPicPr>
        <xdr:cNvPr id="4" name="图片 3" descr="1B5OTOQ{A1GCQU)N})X}9}5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76200" y="12137390"/>
          <a:ext cx="7266940" cy="68002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590550</xdr:colOff>
      <xdr:row>0</xdr:row>
      <xdr:rowOff>190500</xdr:rowOff>
    </xdr:from>
    <xdr:to>
      <xdr:col>19</xdr:col>
      <xdr:colOff>1437640</xdr:colOff>
      <xdr:row>4</xdr:row>
      <xdr:rowOff>41275</xdr:rowOff>
    </xdr:to>
    <xdr:pic>
      <xdr:nvPicPr>
        <xdr:cNvPr id="2" name="图片 1" descr="J{CEIYOK[IAJYSZRT_J(O7Q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34450" y="190500"/>
          <a:ext cx="4104640" cy="123253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7</xdr:row>
      <xdr:rowOff>28575</xdr:rowOff>
    </xdr:from>
    <xdr:to>
      <xdr:col>11</xdr:col>
      <xdr:colOff>66675</xdr:colOff>
      <xdr:row>7</xdr:row>
      <xdr:rowOff>339090</xdr:rowOff>
    </xdr:to>
    <xdr:pic>
      <xdr:nvPicPr>
        <xdr:cNvPr id="3" name="图片 2" descr="(K331](A)RNULZGY8@[7P{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105400" y="2615565"/>
          <a:ext cx="1276350" cy="310515"/>
        </a:xfrm>
        <a:prstGeom prst="rect">
          <a:avLst/>
        </a:prstGeom>
      </xdr:spPr>
    </xdr:pic>
    <xdr:clientData/>
  </xdr:twoCellAnchor>
  <xdr:twoCellAnchor editAs="oneCell">
    <xdr:from>
      <xdr:col>19</xdr:col>
      <xdr:colOff>800100</xdr:colOff>
      <xdr:row>1</xdr:row>
      <xdr:rowOff>190500</xdr:rowOff>
    </xdr:from>
    <xdr:to>
      <xdr:col>27</xdr:col>
      <xdr:colOff>513080</xdr:colOff>
      <xdr:row>18</xdr:row>
      <xdr:rowOff>119380</xdr:rowOff>
    </xdr:to>
    <xdr:pic>
      <xdr:nvPicPr>
        <xdr:cNvPr id="4" name="图片 3" descr="8B0_)3_[S93CEV3$~__OXQ5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2401550" y="507365"/>
          <a:ext cx="7790180" cy="4973955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95250</xdr:colOff>
      <xdr:row>4</xdr:row>
      <xdr:rowOff>133350</xdr:rowOff>
    </xdr:from>
    <xdr:to>
      <xdr:col>26</xdr:col>
      <xdr:colOff>998855</xdr:colOff>
      <xdr:row>22</xdr:row>
      <xdr:rowOff>24130</xdr:rowOff>
    </xdr:to>
    <xdr:pic>
      <xdr:nvPicPr>
        <xdr:cNvPr id="6" name="图片 5" descr="9AL@2MWQP(TT_%PHGQ{~63E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11696700" y="1515110"/>
          <a:ext cx="7980680" cy="4817745"/>
        </a:xfrm>
        <a:prstGeom prst="rect">
          <a:avLst/>
        </a:prstGeom>
      </xdr:spPr>
    </xdr:pic>
    <xdr:clientData/>
  </xdr:twoCellAnchor>
  <xdr:twoCellAnchor editAs="oneCell">
    <xdr:from>
      <xdr:col>16</xdr:col>
      <xdr:colOff>638175</xdr:colOff>
      <xdr:row>21</xdr:row>
      <xdr:rowOff>38100</xdr:rowOff>
    </xdr:from>
    <xdr:to>
      <xdr:col>20</xdr:col>
      <xdr:colOff>285115</xdr:colOff>
      <xdr:row>29</xdr:row>
      <xdr:rowOff>264160</xdr:rowOff>
    </xdr:to>
    <xdr:pic>
      <xdr:nvPicPr>
        <xdr:cNvPr id="7" name="图片 6" descr="7`G2)YN]BQ2S2GTPUKZL8{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667875" y="6091555"/>
          <a:ext cx="4590415" cy="340741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38</xdr:row>
      <xdr:rowOff>9525</xdr:rowOff>
    </xdr:from>
    <xdr:to>
      <xdr:col>14</xdr:col>
      <xdr:colOff>370840</xdr:colOff>
      <xdr:row>75</xdr:row>
      <xdr:rowOff>94615</xdr:rowOff>
    </xdr:to>
    <xdr:pic>
      <xdr:nvPicPr>
        <xdr:cNvPr id="8" name="图片 7" descr="]D(H{$SVS7W(5SSVX8~`FV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762000" y="11545570"/>
          <a:ext cx="7181215" cy="53714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590550</xdr:colOff>
      <xdr:row>0</xdr:row>
      <xdr:rowOff>190500</xdr:rowOff>
    </xdr:from>
    <xdr:to>
      <xdr:col>19</xdr:col>
      <xdr:colOff>1437640</xdr:colOff>
      <xdr:row>4</xdr:row>
      <xdr:rowOff>41275</xdr:rowOff>
    </xdr:to>
    <xdr:pic>
      <xdr:nvPicPr>
        <xdr:cNvPr id="2" name="图片 1" descr="J{CEIYOK[IAJYSZRT_J(O7Q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91600" y="190500"/>
          <a:ext cx="4104640" cy="123253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7</xdr:row>
      <xdr:rowOff>28575</xdr:rowOff>
    </xdr:from>
    <xdr:to>
      <xdr:col>11</xdr:col>
      <xdr:colOff>95250</xdr:colOff>
      <xdr:row>7</xdr:row>
      <xdr:rowOff>339090</xdr:rowOff>
    </xdr:to>
    <xdr:pic>
      <xdr:nvPicPr>
        <xdr:cNvPr id="3" name="图片 2" descr="(K331](A)RNULZGY8@[7P{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219700" y="2615565"/>
          <a:ext cx="1276350" cy="310515"/>
        </a:xfrm>
        <a:prstGeom prst="rect">
          <a:avLst/>
        </a:prstGeom>
      </xdr:spPr>
    </xdr:pic>
    <xdr:clientData/>
  </xdr:twoCellAnchor>
  <xdr:twoCellAnchor editAs="oneCell">
    <xdr:from>
      <xdr:col>19</xdr:col>
      <xdr:colOff>800100</xdr:colOff>
      <xdr:row>1</xdr:row>
      <xdr:rowOff>190500</xdr:rowOff>
    </xdr:from>
    <xdr:to>
      <xdr:col>27</xdr:col>
      <xdr:colOff>513080</xdr:colOff>
      <xdr:row>18</xdr:row>
      <xdr:rowOff>214630</xdr:rowOff>
    </xdr:to>
    <xdr:pic>
      <xdr:nvPicPr>
        <xdr:cNvPr id="4" name="图片 3" descr="8B0_)3_[S93CEV3$~__OXQ5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2458700" y="507365"/>
          <a:ext cx="7790180" cy="4966335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</xdr:colOff>
      <xdr:row>4</xdr:row>
      <xdr:rowOff>114300</xdr:rowOff>
    </xdr:from>
    <xdr:to>
      <xdr:col>26</xdr:col>
      <xdr:colOff>932180</xdr:colOff>
      <xdr:row>22</xdr:row>
      <xdr:rowOff>33655</xdr:rowOff>
    </xdr:to>
    <xdr:pic>
      <xdr:nvPicPr>
        <xdr:cNvPr id="5" name="图片 4" descr="9AL@2MWQP(TT_%PHGQ{~63E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11687175" y="1496060"/>
          <a:ext cx="7980680" cy="4817745"/>
        </a:xfrm>
        <a:prstGeom prst="rect">
          <a:avLst/>
        </a:prstGeom>
      </xdr:spPr>
    </xdr:pic>
    <xdr:clientData/>
  </xdr:twoCellAnchor>
  <xdr:twoCellAnchor editAs="oneCell">
    <xdr:from>
      <xdr:col>16</xdr:col>
      <xdr:colOff>638175</xdr:colOff>
      <xdr:row>22</xdr:row>
      <xdr:rowOff>38100</xdr:rowOff>
    </xdr:from>
    <xdr:to>
      <xdr:col>20</xdr:col>
      <xdr:colOff>285115</xdr:colOff>
      <xdr:row>30</xdr:row>
      <xdr:rowOff>264160</xdr:rowOff>
    </xdr:to>
    <xdr:pic>
      <xdr:nvPicPr>
        <xdr:cNvPr id="6" name="图片 5" descr="7`G2)YN]BQ2S2GTPUKZL8{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725025" y="6318250"/>
          <a:ext cx="4590415" cy="3407410"/>
        </a:xfrm>
        <a:prstGeom prst="rect">
          <a:avLst/>
        </a:prstGeom>
      </xdr:spPr>
    </xdr:pic>
    <xdr:clientData/>
  </xdr:twoCellAnchor>
  <xdr:twoCellAnchor editAs="oneCell">
    <xdr:from>
      <xdr:col>17</xdr:col>
      <xdr:colOff>609600</xdr:colOff>
      <xdr:row>5</xdr:row>
      <xdr:rowOff>38100</xdr:rowOff>
    </xdr:from>
    <xdr:to>
      <xdr:col>25</xdr:col>
      <xdr:colOff>800100</xdr:colOff>
      <xdr:row>23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10601325" y="1774825"/>
          <a:ext cx="7829550" cy="489394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142875</xdr:colOff>
      <xdr:row>11</xdr:row>
      <xdr:rowOff>28575</xdr:rowOff>
    </xdr:from>
    <xdr:to>
      <xdr:col>19</xdr:col>
      <xdr:colOff>219075</xdr:colOff>
      <xdr:row>14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9229725" y="3554095"/>
          <a:ext cx="2647950" cy="5867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46</xdr:row>
      <xdr:rowOff>19050</xdr:rowOff>
    </xdr:from>
    <xdr:to>
      <xdr:col>14</xdr:col>
      <xdr:colOff>190500</xdr:colOff>
      <xdr:row>96</xdr:row>
      <xdr:rowOff>95250</xdr:rowOff>
    </xdr:to>
    <xdr:pic>
      <xdr:nvPicPr>
        <xdr:cNvPr id="8" name="Picture 1" descr="C:\Users\Administrator\AppData\Roaming\Tencent\Users\501232853\QQ\WinTemp\RichOle\X[UH6`O8MJ]O][WM`3`RPIC.png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161925" y="12810490"/>
          <a:ext cx="7658100" cy="72199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590550</xdr:colOff>
      <xdr:row>0</xdr:row>
      <xdr:rowOff>190500</xdr:rowOff>
    </xdr:from>
    <xdr:to>
      <xdr:col>19</xdr:col>
      <xdr:colOff>1437640</xdr:colOff>
      <xdr:row>4</xdr:row>
      <xdr:rowOff>41275</xdr:rowOff>
    </xdr:to>
    <xdr:pic>
      <xdr:nvPicPr>
        <xdr:cNvPr id="2" name="图片 1" descr="J{CEIYOK[IAJYSZRT_J(O7Q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153525" y="190500"/>
          <a:ext cx="4104640" cy="123253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6</xdr:row>
      <xdr:rowOff>485775</xdr:rowOff>
    </xdr:from>
    <xdr:to>
      <xdr:col>10</xdr:col>
      <xdr:colOff>628650</xdr:colOff>
      <xdr:row>7</xdr:row>
      <xdr:rowOff>300990</xdr:rowOff>
    </xdr:to>
    <xdr:pic>
      <xdr:nvPicPr>
        <xdr:cNvPr id="3" name="图片 2" descr="(K331](A)RNULZGY8@[7P{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057775" y="2577465"/>
          <a:ext cx="1276350" cy="310515"/>
        </a:xfrm>
        <a:prstGeom prst="rect">
          <a:avLst/>
        </a:prstGeom>
      </xdr:spPr>
    </xdr:pic>
    <xdr:clientData/>
  </xdr:twoCellAnchor>
  <xdr:twoCellAnchor editAs="oneCell">
    <xdr:from>
      <xdr:col>16</xdr:col>
      <xdr:colOff>638175</xdr:colOff>
      <xdr:row>24</xdr:row>
      <xdr:rowOff>38100</xdr:rowOff>
    </xdr:from>
    <xdr:to>
      <xdr:col>20</xdr:col>
      <xdr:colOff>285115</xdr:colOff>
      <xdr:row>32</xdr:row>
      <xdr:rowOff>267970</xdr:rowOff>
    </xdr:to>
    <xdr:pic>
      <xdr:nvPicPr>
        <xdr:cNvPr id="6" name="图片 5" descr="7`G2)YN]BQ2S2GTPUKZL8{5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886950" y="6775450"/>
          <a:ext cx="4590415" cy="340741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4</xdr:row>
      <xdr:rowOff>85725</xdr:rowOff>
    </xdr:from>
    <xdr:to>
      <xdr:col>25</xdr:col>
      <xdr:colOff>246380</xdr:colOff>
      <xdr:row>23</xdr:row>
      <xdr:rowOff>174625</xdr:rowOff>
    </xdr:to>
    <xdr:pic>
      <xdr:nvPicPr>
        <xdr:cNvPr id="10" name="图片 9" descr="5L4S]IV7SDKL%0HHNXLV9OU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91750" y="1467485"/>
          <a:ext cx="7847330" cy="5190490"/>
        </a:xfrm>
        <a:prstGeom prst="rect">
          <a:avLst/>
        </a:prstGeom>
      </xdr:spPr>
    </xdr:pic>
    <xdr:clientData/>
  </xdr:twoCellAnchor>
  <xdr:twoCellAnchor editAs="oneCell">
    <xdr:from>
      <xdr:col>16</xdr:col>
      <xdr:colOff>209550</xdr:colOff>
      <xdr:row>14</xdr:row>
      <xdr:rowOff>161925</xdr:rowOff>
    </xdr:from>
    <xdr:to>
      <xdr:col>19</xdr:col>
      <xdr:colOff>570865</xdr:colOff>
      <xdr:row>17</xdr:row>
      <xdr:rowOff>28575</xdr:rowOff>
    </xdr:to>
    <xdr:pic>
      <xdr:nvPicPr>
        <xdr:cNvPr id="4" name="图片 3" descr="%)RUJMJCMKRBTCHREE(2ME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458325" y="4204335"/>
          <a:ext cx="2933065" cy="5029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590550</xdr:colOff>
      <xdr:row>0</xdr:row>
      <xdr:rowOff>190500</xdr:rowOff>
    </xdr:from>
    <xdr:to>
      <xdr:col>19</xdr:col>
      <xdr:colOff>1437640</xdr:colOff>
      <xdr:row>4</xdr:row>
      <xdr:rowOff>41275</xdr:rowOff>
    </xdr:to>
    <xdr:pic>
      <xdr:nvPicPr>
        <xdr:cNvPr id="2" name="图片 1" descr="J{CEIYOK[IAJYSZRT_J(O7Q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153525" y="190500"/>
          <a:ext cx="4104640" cy="123253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6</xdr:row>
      <xdr:rowOff>485775</xdr:rowOff>
    </xdr:from>
    <xdr:to>
      <xdr:col>10</xdr:col>
      <xdr:colOff>628650</xdr:colOff>
      <xdr:row>7</xdr:row>
      <xdr:rowOff>300990</xdr:rowOff>
    </xdr:to>
    <xdr:pic>
      <xdr:nvPicPr>
        <xdr:cNvPr id="3" name="图片 2" descr="(K331](A)RNULZGY8@[7P{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057775" y="2577465"/>
          <a:ext cx="1276350" cy="310515"/>
        </a:xfrm>
        <a:prstGeom prst="rect">
          <a:avLst/>
        </a:prstGeom>
      </xdr:spPr>
    </xdr:pic>
    <xdr:clientData/>
  </xdr:twoCellAnchor>
  <xdr:twoCellAnchor editAs="oneCell">
    <xdr:from>
      <xdr:col>16</xdr:col>
      <xdr:colOff>542925</xdr:colOff>
      <xdr:row>4</xdr:row>
      <xdr:rowOff>0</xdr:rowOff>
    </xdr:from>
    <xdr:to>
      <xdr:col>24</xdr:col>
      <xdr:colOff>560705</xdr:colOff>
      <xdr:row>22</xdr:row>
      <xdr:rowOff>217170</xdr:rowOff>
    </xdr:to>
    <xdr:pic>
      <xdr:nvPicPr>
        <xdr:cNvPr id="7" name="图片 6" descr="AY)BIXT9ET%XRMEX5G463}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91700" y="1381760"/>
          <a:ext cx="7875905" cy="5165090"/>
        </a:xfrm>
        <a:prstGeom prst="rect">
          <a:avLst/>
        </a:prstGeom>
      </xdr:spPr>
    </xdr:pic>
    <xdr:clientData/>
  </xdr:twoCellAnchor>
  <xdr:twoCellAnchor editAs="oneCell">
    <xdr:from>
      <xdr:col>16</xdr:col>
      <xdr:colOff>838200</xdr:colOff>
      <xdr:row>20</xdr:row>
      <xdr:rowOff>0</xdr:rowOff>
    </xdr:from>
    <xdr:to>
      <xdr:col>19</xdr:col>
      <xdr:colOff>1399540</xdr:colOff>
      <xdr:row>26</xdr:row>
      <xdr:rowOff>130175</xdr:rowOff>
    </xdr:to>
    <xdr:pic>
      <xdr:nvPicPr>
        <xdr:cNvPr id="8" name="图片 7" descr="2XS8GZC`KD@E9WJIWBSITFP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6975" y="5745480"/>
          <a:ext cx="3133090" cy="1730375"/>
        </a:xfrm>
        <a:prstGeom prst="rect">
          <a:avLst/>
        </a:prstGeom>
      </xdr:spPr>
    </xdr:pic>
    <xdr:clientData/>
  </xdr:twoCellAnchor>
  <xdr:twoCellAnchor editAs="oneCell">
    <xdr:from>
      <xdr:col>16</xdr:col>
      <xdr:colOff>361950</xdr:colOff>
      <xdr:row>18</xdr:row>
      <xdr:rowOff>107950</xdr:rowOff>
    </xdr:from>
    <xdr:to>
      <xdr:col>19</xdr:col>
      <xdr:colOff>1618615</xdr:colOff>
      <xdr:row>29</xdr:row>
      <xdr:rowOff>197485</xdr:rowOff>
    </xdr:to>
    <xdr:pic>
      <xdr:nvPicPr>
        <xdr:cNvPr id="4" name="图片 3" descr="M@891GWBVW3SN`TBHXNLH6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610725" y="5294630"/>
          <a:ext cx="3828415" cy="3264535"/>
        </a:xfrm>
        <a:prstGeom prst="rect">
          <a:avLst/>
        </a:prstGeom>
      </xdr:spPr>
    </xdr:pic>
    <xdr:clientData/>
  </xdr:twoCellAnchor>
  <xdr:twoCellAnchor editAs="oneCell">
    <xdr:from>
      <xdr:col>16</xdr:col>
      <xdr:colOff>552450</xdr:colOff>
      <xdr:row>20</xdr:row>
      <xdr:rowOff>0</xdr:rowOff>
    </xdr:from>
    <xdr:to>
      <xdr:col>19</xdr:col>
      <xdr:colOff>2056765</xdr:colOff>
      <xdr:row>23</xdr:row>
      <xdr:rowOff>101600</xdr:rowOff>
    </xdr:to>
    <xdr:pic>
      <xdr:nvPicPr>
        <xdr:cNvPr id="5" name="图片 4" descr=")$}DH87JA3NHJ6)MYHP8I0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801225" y="5745480"/>
          <a:ext cx="4076065" cy="93980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21</xdr:row>
      <xdr:rowOff>41275</xdr:rowOff>
    </xdr:from>
    <xdr:to>
      <xdr:col>9</xdr:col>
      <xdr:colOff>142240</xdr:colOff>
      <xdr:row>26</xdr:row>
      <xdr:rowOff>199390</xdr:rowOff>
    </xdr:to>
    <xdr:pic>
      <xdr:nvPicPr>
        <xdr:cNvPr id="9" name="图片 8" descr="0Q5$2AHL8GT_WT$N`FQZE%G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247900" y="6066155"/>
          <a:ext cx="2894965" cy="147891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40</xdr:row>
      <xdr:rowOff>28575</xdr:rowOff>
    </xdr:from>
    <xdr:to>
      <xdr:col>10</xdr:col>
      <xdr:colOff>161290</xdr:colOff>
      <xdr:row>78</xdr:row>
      <xdr:rowOff>132715</xdr:rowOff>
    </xdr:to>
    <xdr:pic>
      <xdr:nvPicPr>
        <xdr:cNvPr id="6" name="图片 5" descr="@)8_SA}`P_Z3J_V)7}3OWJY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00200" y="11943080"/>
          <a:ext cx="4266565" cy="55619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57150</xdr:colOff>
      <xdr:row>6</xdr:row>
      <xdr:rowOff>485775</xdr:rowOff>
    </xdr:from>
    <xdr:to>
      <xdr:col>11</xdr:col>
      <xdr:colOff>628650</xdr:colOff>
      <xdr:row>7</xdr:row>
      <xdr:rowOff>300990</xdr:rowOff>
    </xdr:to>
    <xdr:pic>
      <xdr:nvPicPr>
        <xdr:cNvPr id="3" name="图片 2" descr="(K331](A)RNULZGY8@[7P{R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838825" y="2577465"/>
          <a:ext cx="1276350" cy="310515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</xdr:colOff>
      <xdr:row>15</xdr:row>
      <xdr:rowOff>38100</xdr:rowOff>
    </xdr:from>
    <xdr:to>
      <xdr:col>22</xdr:col>
      <xdr:colOff>438150</xdr:colOff>
      <xdr:row>31</xdr:row>
      <xdr:rowOff>187325</xdr:rowOff>
    </xdr:to>
    <xdr:pic>
      <xdr:nvPicPr>
        <xdr:cNvPr id="4" name="图片 3" descr="(G1M83W4728VHFD5{$LN(}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82125" y="4335780"/>
          <a:ext cx="6715125" cy="49752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590550</xdr:colOff>
      <xdr:row>0</xdr:row>
      <xdr:rowOff>190500</xdr:rowOff>
    </xdr:from>
    <xdr:to>
      <xdr:col>20</xdr:col>
      <xdr:colOff>666115</xdr:colOff>
      <xdr:row>4</xdr:row>
      <xdr:rowOff>41275</xdr:rowOff>
    </xdr:to>
    <xdr:pic>
      <xdr:nvPicPr>
        <xdr:cNvPr id="2" name="图片 1" descr="J{CEIYOK[IAJYSZRT_J(O7Q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163050" y="190500"/>
          <a:ext cx="4104640" cy="123253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6</xdr:row>
      <xdr:rowOff>485775</xdr:rowOff>
    </xdr:from>
    <xdr:to>
      <xdr:col>10</xdr:col>
      <xdr:colOff>619125</xdr:colOff>
      <xdr:row>7</xdr:row>
      <xdr:rowOff>300990</xdr:rowOff>
    </xdr:to>
    <xdr:pic>
      <xdr:nvPicPr>
        <xdr:cNvPr id="3" name="图片 2" descr="(K331](A)RNULZGY8@[7P{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124450" y="2577465"/>
          <a:ext cx="1276350" cy="31051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47</xdr:row>
      <xdr:rowOff>104775</xdr:rowOff>
    </xdr:from>
    <xdr:to>
      <xdr:col>10</xdr:col>
      <xdr:colOff>619125</xdr:colOff>
      <xdr:row>85</xdr:row>
      <xdr:rowOff>104775</xdr:rowOff>
    </xdr:to>
    <xdr:pic>
      <xdr:nvPicPr>
        <xdr:cNvPr id="5" name="图片 4" descr="Y_UM6J2QBRTOMEMFJ$ME(]O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57375" y="13194030"/>
          <a:ext cx="4543425" cy="54578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6</xdr:row>
      <xdr:rowOff>485775</xdr:rowOff>
    </xdr:from>
    <xdr:to>
      <xdr:col>11</xdr:col>
      <xdr:colOff>628650</xdr:colOff>
      <xdr:row>7</xdr:row>
      <xdr:rowOff>300990</xdr:rowOff>
    </xdr:to>
    <xdr:pic>
      <xdr:nvPicPr>
        <xdr:cNvPr id="6" name="图片 5" descr="(K331](A)RNULZGY8@[7P{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838825" y="2577465"/>
          <a:ext cx="1276350" cy="310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37"/>
  <sheetViews>
    <sheetView workbookViewId="0">
      <selection activeCell="I19" sqref="I19"/>
    </sheetView>
  </sheetViews>
  <sheetFormatPr defaultColWidth="9" defaultRowHeight="11.25"/>
  <cols>
    <col min="1" max="1" width="3.25" style="22" customWidth="1"/>
    <col min="2" max="2" width="6.625" style="25" customWidth="1"/>
    <col min="3" max="3" width="3.625" style="22" customWidth="1"/>
    <col min="4" max="4" width="10.25" style="26" customWidth="1"/>
    <col min="5" max="5" width="6.625" style="25" customWidth="1"/>
    <col min="6" max="6" width="9.875" style="26" customWidth="1"/>
    <col min="7" max="7" width="3.625" style="22" customWidth="1"/>
    <col min="8" max="8" width="11" style="26" customWidth="1"/>
    <col min="9" max="9" width="9.375" style="22" customWidth="1"/>
    <col min="10" max="10" width="9.625" style="26" customWidth="1"/>
    <col min="11" max="11" width="8.375" style="22" customWidth="1"/>
    <col min="12" max="12" width="6.5" style="22" customWidth="1"/>
    <col min="13" max="13" width="5.5" style="22" customWidth="1"/>
    <col min="14" max="14" width="5.25" style="22" customWidth="1"/>
    <col min="15" max="15" width="10.125" style="26" customWidth="1"/>
    <col min="16" max="16" width="9" style="22"/>
    <col min="17" max="17" width="11.875" style="22" customWidth="1"/>
    <col min="18" max="18" width="6.75" style="22" customWidth="1"/>
    <col min="19" max="19" width="9.125" style="22" customWidth="1"/>
    <col min="20" max="20" width="31.125" style="22" customWidth="1"/>
    <col min="21" max="21" width="9" style="22"/>
    <col min="22" max="22" width="11.25" style="22" customWidth="1"/>
    <col min="23" max="25" width="9" style="22"/>
    <col min="26" max="26" width="14.5" style="22" customWidth="1"/>
    <col min="27" max="27" width="13.125" style="22" customWidth="1"/>
    <col min="28" max="28" width="21.625" style="22" customWidth="1"/>
    <col min="29" max="16384" width="9" style="22"/>
  </cols>
  <sheetData>
    <row r="1" ht="24.95" customHeight="1" spans="1:17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Q1" s="49" t="s">
        <v>1</v>
      </c>
    </row>
    <row r="2" ht="27.95" customHeight="1" spans="1:35">
      <c r="A2" s="28" t="s">
        <v>2</v>
      </c>
      <c r="B2" s="28"/>
      <c r="C2" s="29" t="s">
        <v>3</v>
      </c>
      <c r="D2" s="29"/>
      <c r="E2" s="29"/>
      <c r="F2" s="29"/>
      <c r="G2" s="29"/>
      <c r="H2" s="29"/>
      <c r="I2" s="29"/>
      <c r="J2" s="29"/>
      <c r="K2" s="29"/>
      <c r="L2" s="71" t="s">
        <v>4</v>
      </c>
      <c r="M2" s="72">
        <v>7235</v>
      </c>
      <c r="N2" s="73" t="s">
        <v>5</v>
      </c>
      <c r="O2" s="73" t="s">
        <v>6</v>
      </c>
      <c r="Q2" s="110" t="s">
        <v>6</v>
      </c>
      <c r="R2" s="111">
        <v>45</v>
      </c>
      <c r="S2" s="111">
        <v>7235</v>
      </c>
      <c r="T2" s="112" t="s">
        <v>3</v>
      </c>
      <c r="U2" s="113" t="s">
        <v>7</v>
      </c>
      <c r="V2" s="114">
        <v>31111253</v>
      </c>
      <c r="W2" s="115" t="s">
        <v>8</v>
      </c>
      <c r="X2" s="115" t="s">
        <v>9</v>
      </c>
      <c r="Y2" s="117" t="s">
        <v>10</v>
      </c>
      <c r="Z2" s="118" t="s">
        <v>11</v>
      </c>
      <c r="AA2" s="119" t="s">
        <v>12</v>
      </c>
      <c r="AB2" s="119" t="s">
        <v>13</v>
      </c>
      <c r="AC2" s="119"/>
      <c r="AD2" s="120" t="s">
        <v>14</v>
      </c>
      <c r="AE2" s="121"/>
      <c r="AF2" s="122" t="s">
        <v>15</v>
      </c>
      <c r="AG2" s="119"/>
      <c r="AH2" s="120" t="s">
        <v>14</v>
      </c>
      <c r="AI2" s="123"/>
    </row>
    <row r="3" ht="27.95" customHeight="1" spans="1:15">
      <c r="A3" s="28" t="s">
        <v>16</v>
      </c>
      <c r="B3" s="28"/>
      <c r="C3" s="33">
        <v>31111253</v>
      </c>
      <c r="D3" s="33"/>
      <c r="E3" s="33" t="s">
        <v>17</v>
      </c>
      <c r="F3" s="34" t="s">
        <v>7</v>
      </c>
      <c r="G3" s="34"/>
      <c r="H3" s="74" t="s">
        <v>18</v>
      </c>
      <c r="I3" s="75" t="s">
        <v>19</v>
      </c>
      <c r="J3" s="76"/>
      <c r="K3" s="76"/>
      <c r="L3" s="76"/>
      <c r="M3" s="77" t="s">
        <v>20</v>
      </c>
      <c r="N3" s="28" t="s">
        <v>21</v>
      </c>
      <c r="O3" s="78" t="s">
        <v>22</v>
      </c>
    </row>
    <row r="4" ht="27.95" customHeight="1" spans="1:15">
      <c r="A4" s="28" t="s">
        <v>23</v>
      </c>
      <c r="B4" s="28"/>
      <c r="C4" s="124"/>
      <c r="D4" s="124"/>
      <c r="E4" s="33" t="s">
        <v>24</v>
      </c>
      <c r="F4" s="34"/>
      <c r="G4" s="34"/>
      <c r="H4" s="79"/>
      <c r="I4" s="80"/>
      <c r="J4" s="81"/>
      <c r="K4" s="81"/>
      <c r="L4" s="81"/>
      <c r="M4" s="77" t="s">
        <v>25</v>
      </c>
      <c r="N4" s="33" t="s">
        <v>26</v>
      </c>
      <c r="O4" s="82" t="s">
        <v>12</v>
      </c>
    </row>
    <row r="5" ht="27.95" customHeight="1" spans="1:15">
      <c r="A5" s="28" t="s">
        <v>27</v>
      </c>
      <c r="B5" s="28" t="s">
        <v>28</v>
      </c>
      <c r="C5" s="28"/>
      <c r="D5" s="28"/>
      <c r="E5" s="28" t="s">
        <v>29</v>
      </c>
      <c r="F5" s="28"/>
      <c r="G5" s="28" t="s">
        <v>30</v>
      </c>
      <c r="H5" s="28"/>
      <c r="I5" s="28" t="s">
        <v>31</v>
      </c>
      <c r="J5" s="28" t="s">
        <v>32</v>
      </c>
      <c r="K5" s="28"/>
      <c r="L5" s="28" t="s">
        <v>33</v>
      </c>
      <c r="M5" s="28"/>
      <c r="N5" s="33" t="s">
        <v>34</v>
      </c>
      <c r="O5" s="33"/>
    </row>
    <row r="6" ht="27.95" customHeight="1" spans="1:15">
      <c r="A6" s="28"/>
      <c r="B6" s="38" t="s">
        <v>35</v>
      </c>
      <c r="C6" s="28" t="s">
        <v>36</v>
      </c>
      <c r="D6" s="33" t="s">
        <v>37</v>
      </c>
      <c r="E6" s="38" t="s">
        <v>35</v>
      </c>
      <c r="F6" s="33" t="s">
        <v>37</v>
      </c>
      <c r="G6" s="28" t="s">
        <v>38</v>
      </c>
      <c r="H6" s="33" t="s">
        <v>37</v>
      </c>
      <c r="I6" s="73" t="s">
        <v>37</v>
      </c>
      <c r="J6" s="33" t="s">
        <v>37</v>
      </c>
      <c r="K6" s="28" t="s">
        <v>39</v>
      </c>
      <c r="L6" s="28" t="s">
        <v>37</v>
      </c>
      <c r="M6" s="28" t="s">
        <v>39</v>
      </c>
      <c r="N6" s="33" t="s">
        <v>40</v>
      </c>
      <c r="O6" s="33" t="s">
        <v>37</v>
      </c>
    </row>
    <row r="7" s="23" customFormat="1" ht="45" customHeight="1" spans="1:17">
      <c r="A7" s="125">
        <v>1</v>
      </c>
      <c r="B7" s="126">
        <v>43083</v>
      </c>
      <c r="C7" s="54" t="s">
        <v>41</v>
      </c>
      <c r="D7" s="58">
        <v>5000000</v>
      </c>
      <c r="E7" s="56">
        <v>43080</v>
      </c>
      <c r="F7" s="58">
        <v>5000000</v>
      </c>
      <c r="G7" s="127">
        <v>0.01</v>
      </c>
      <c r="H7" s="99">
        <f>ROUNDUP(D7*G7,2)</f>
        <v>50000</v>
      </c>
      <c r="I7" s="99">
        <v>0</v>
      </c>
      <c r="J7" s="102">
        <v>500</v>
      </c>
      <c r="K7" s="88" t="s">
        <v>42</v>
      </c>
      <c r="L7" s="97"/>
      <c r="M7" s="89"/>
      <c r="N7" s="88" t="s">
        <v>43</v>
      </c>
      <c r="O7" s="102">
        <v>4949500</v>
      </c>
      <c r="Q7" s="152"/>
    </row>
    <row r="8" s="23" customFormat="1" ht="33.75" customHeight="1" spans="1:15">
      <c r="A8" s="151"/>
      <c r="B8" s="63">
        <v>43143</v>
      </c>
      <c r="C8" s="54" t="s">
        <v>41</v>
      </c>
      <c r="D8" s="55">
        <v>2000000</v>
      </c>
      <c r="E8" s="56">
        <v>43134</v>
      </c>
      <c r="F8" s="58">
        <v>5134577</v>
      </c>
      <c r="G8" s="127">
        <v>0.01</v>
      </c>
      <c r="H8" s="99">
        <f>ROUNDUP(D8*G8,2)</f>
        <v>20000</v>
      </c>
      <c r="I8" s="99">
        <v>5479</v>
      </c>
      <c r="J8" s="102"/>
      <c r="K8" s="88"/>
      <c r="L8" s="102"/>
      <c r="M8" s="89"/>
      <c r="N8" s="88" t="s">
        <v>44</v>
      </c>
      <c r="O8" s="102">
        <f>D7+D8-H7-H8-J7-O7-I8</f>
        <v>1974521</v>
      </c>
    </row>
    <row r="9" ht="20.1" customHeight="1" spans="1:15">
      <c r="A9" s="48"/>
      <c r="B9" s="46"/>
      <c r="C9" s="41"/>
      <c r="D9" s="47"/>
      <c r="E9" s="43"/>
      <c r="F9" s="47"/>
      <c r="G9" s="50"/>
      <c r="H9" s="83"/>
      <c r="I9" s="83"/>
      <c r="J9" s="84"/>
      <c r="K9" s="88"/>
      <c r="L9" s="84"/>
      <c r="M9" s="89"/>
      <c r="N9" s="85"/>
      <c r="O9" s="99"/>
    </row>
    <row r="10" ht="20.1" customHeight="1" spans="1:15">
      <c r="A10" s="48"/>
      <c r="B10" s="46"/>
      <c r="C10" s="41"/>
      <c r="D10" s="47"/>
      <c r="E10" s="43"/>
      <c r="F10" s="47"/>
      <c r="G10" s="50"/>
      <c r="H10" s="83"/>
      <c r="I10" s="83"/>
      <c r="J10" s="84"/>
      <c r="K10" s="88"/>
      <c r="L10" s="84"/>
      <c r="M10" s="89"/>
      <c r="N10" s="85"/>
      <c r="O10" s="99"/>
    </row>
    <row r="11" ht="20.1" customHeight="1" spans="1:17">
      <c r="A11" s="48"/>
      <c r="B11" s="46"/>
      <c r="C11" s="41"/>
      <c r="D11" s="47"/>
      <c r="E11" s="43"/>
      <c r="F11" s="47"/>
      <c r="G11" s="50"/>
      <c r="H11" s="83"/>
      <c r="I11" s="83"/>
      <c r="J11" s="84"/>
      <c r="K11" s="88"/>
      <c r="L11" s="84"/>
      <c r="M11" s="89"/>
      <c r="N11" s="85"/>
      <c r="O11" s="83"/>
      <c r="Q11"/>
    </row>
    <row r="12" ht="20.1" customHeight="1" spans="1:15">
      <c r="A12" s="48"/>
      <c r="B12" s="46"/>
      <c r="C12" s="41"/>
      <c r="D12" s="47"/>
      <c r="E12" s="43"/>
      <c r="F12" s="47"/>
      <c r="G12" s="50"/>
      <c r="H12" s="83"/>
      <c r="I12" s="83"/>
      <c r="J12" s="84"/>
      <c r="K12" s="85"/>
      <c r="L12" s="84"/>
      <c r="M12" s="85"/>
      <c r="N12" s="85"/>
      <c r="O12" s="83"/>
    </row>
    <row r="13" ht="20.1" customHeight="1" spans="1:15">
      <c r="A13" s="48"/>
      <c r="B13" s="46"/>
      <c r="C13" s="41"/>
      <c r="D13" s="47"/>
      <c r="E13" s="43"/>
      <c r="F13" s="47"/>
      <c r="G13" s="50"/>
      <c r="H13" s="83"/>
      <c r="I13" s="83"/>
      <c r="J13" s="84"/>
      <c r="K13" s="85"/>
      <c r="L13" s="84"/>
      <c r="M13" s="85"/>
      <c r="N13" s="85"/>
      <c r="O13" s="83"/>
    </row>
    <row r="14" ht="20.1" customHeight="1" spans="1:15">
      <c r="A14" s="48"/>
      <c r="B14" s="46"/>
      <c r="C14" s="41"/>
      <c r="D14" s="47"/>
      <c r="E14" s="43"/>
      <c r="F14" s="47"/>
      <c r="G14" s="50"/>
      <c r="H14" s="83"/>
      <c r="I14" s="83"/>
      <c r="J14" s="84"/>
      <c r="K14" s="85"/>
      <c r="L14" s="84"/>
      <c r="M14" s="85"/>
      <c r="N14" s="85"/>
      <c r="O14" s="83"/>
    </row>
    <row r="15" ht="20.1" customHeight="1" spans="1:17">
      <c r="A15" s="48"/>
      <c r="B15" s="46"/>
      <c r="C15" s="41"/>
      <c r="D15" s="47"/>
      <c r="E15" s="43"/>
      <c r="F15" s="47"/>
      <c r="G15" s="50"/>
      <c r="H15" s="83"/>
      <c r="I15" s="83"/>
      <c r="J15" s="84"/>
      <c r="K15" s="85"/>
      <c r="L15" s="84"/>
      <c r="M15" s="85"/>
      <c r="N15" s="85"/>
      <c r="O15" s="83"/>
      <c r="Q15" s="127" t="s">
        <v>45</v>
      </c>
    </row>
    <row r="16" ht="20.1" customHeight="1" spans="1:15">
      <c r="A16" s="48"/>
      <c r="B16" s="46"/>
      <c r="C16" s="41"/>
      <c r="D16" s="47"/>
      <c r="E16" s="43"/>
      <c r="F16" s="47"/>
      <c r="G16" s="50"/>
      <c r="H16" s="83"/>
      <c r="I16" s="83"/>
      <c r="J16" s="84"/>
      <c r="K16" s="85"/>
      <c r="L16" s="84"/>
      <c r="M16" s="85"/>
      <c r="N16" s="85"/>
      <c r="O16" s="83"/>
    </row>
    <row r="17" ht="20.1" customHeight="1" spans="1:15">
      <c r="A17" s="48"/>
      <c r="B17" s="46"/>
      <c r="C17" s="41"/>
      <c r="D17" s="47"/>
      <c r="E17" s="43"/>
      <c r="F17" s="47"/>
      <c r="G17" s="50"/>
      <c r="H17" s="83"/>
      <c r="I17" s="83"/>
      <c r="J17" s="84"/>
      <c r="K17" s="85"/>
      <c r="L17" s="84"/>
      <c r="M17" s="85"/>
      <c r="N17" s="85"/>
      <c r="O17" s="83"/>
    </row>
    <row r="18" ht="20.1" customHeight="1" spans="1:18">
      <c r="A18" s="48"/>
      <c r="B18" s="46"/>
      <c r="C18" s="41"/>
      <c r="D18" s="47"/>
      <c r="E18" s="43"/>
      <c r="F18" s="47"/>
      <c r="G18" s="50"/>
      <c r="H18" s="83"/>
      <c r="I18" s="83"/>
      <c r="J18" s="84"/>
      <c r="K18" s="85"/>
      <c r="L18" s="84"/>
      <c r="M18" s="85"/>
      <c r="N18" s="85"/>
      <c r="O18" s="83"/>
      <c r="Q18" s="153">
        <v>43084</v>
      </c>
      <c r="R18" s="154">
        <v>2556710</v>
      </c>
    </row>
    <row r="19" ht="20.1" customHeight="1" spans="1:18">
      <c r="A19" s="48"/>
      <c r="B19" s="46"/>
      <c r="C19" s="41"/>
      <c r="D19" s="47"/>
      <c r="E19" s="43"/>
      <c r="F19" s="47"/>
      <c r="G19" s="50"/>
      <c r="H19" s="83"/>
      <c r="I19" s="83"/>
      <c r="J19" s="84"/>
      <c r="K19" s="85"/>
      <c r="L19" s="84"/>
      <c r="M19" s="85"/>
      <c r="N19" s="85"/>
      <c r="O19" s="83"/>
      <c r="Q19" s="153">
        <v>43083</v>
      </c>
      <c r="R19" s="154">
        <v>2392790</v>
      </c>
    </row>
    <row r="20" ht="20.1" customHeight="1" spans="1:15">
      <c r="A20" s="48"/>
      <c r="B20" s="46"/>
      <c r="C20" s="41"/>
      <c r="D20" s="47"/>
      <c r="E20" s="43"/>
      <c r="F20" s="47"/>
      <c r="G20" s="50"/>
      <c r="H20" s="83"/>
      <c r="I20" s="83"/>
      <c r="J20" s="84"/>
      <c r="K20" s="85"/>
      <c r="L20" s="84"/>
      <c r="M20" s="85"/>
      <c r="N20" s="85"/>
      <c r="O20" s="83"/>
    </row>
    <row r="21" ht="20.1" customHeight="1" spans="1:15">
      <c r="A21" s="48"/>
      <c r="B21" s="46"/>
      <c r="C21" s="41"/>
      <c r="D21" s="47"/>
      <c r="E21" s="43"/>
      <c r="F21" s="47"/>
      <c r="G21" s="50"/>
      <c r="H21" s="83"/>
      <c r="I21" s="83"/>
      <c r="J21" s="84"/>
      <c r="K21" s="85"/>
      <c r="L21" s="84"/>
      <c r="M21" s="85"/>
      <c r="N21" s="85"/>
      <c r="O21" s="83"/>
    </row>
    <row r="22" ht="20.1" customHeight="1" spans="1:20">
      <c r="A22" s="48"/>
      <c r="B22" s="46"/>
      <c r="C22" s="41"/>
      <c r="D22" s="47"/>
      <c r="E22" s="43"/>
      <c r="F22" s="47"/>
      <c r="G22" s="50"/>
      <c r="H22" s="83"/>
      <c r="I22" s="83"/>
      <c r="J22" s="84"/>
      <c r="K22" s="85"/>
      <c r="L22" s="84"/>
      <c r="M22" s="85"/>
      <c r="N22" s="85"/>
      <c r="O22" s="83"/>
      <c r="T22" s="22">
        <f>R18+R19</f>
        <v>4949500</v>
      </c>
    </row>
    <row r="23" ht="20.1" customHeight="1" spans="1:15">
      <c r="A23" s="48"/>
      <c r="B23" s="46"/>
      <c r="C23" s="41"/>
      <c r="D23" s="47"/>
      <c r="E23" s="43"/>
      <c r="F23" s="47"/>
      <c r="G23" s="50"/>
      <c r="H23" s="83"/>
      <c r="I23" s="83"/>
      <c r="J23" s="84"/>
      <c r="K23" s="85"/>
      <c r="L23" s="84"/>
      <c r="M23" s="85"/>
      <c r="N23" s="85"/>
      <c r="O23" s="83"/>
    </row>
    <row r="24" ht="20.1" customHeight="1" spans="1:15">
      <c r="A24" s="48"/>
      <c r="B24" s="46"/>
      <c r="C24" s="41"/>
      <c r="D24" s="47"/>
      <c r="E24" s="43"/>
      <c r="F24" s="47"/>
      <c r="G24" s="50"/>
      <c r="H24" s="83"/>
      <c r="I24" s="83"/>
      <c r="J24" s="84"/>
      <c r="K24" s="85"/>
      <c r="L24" s="84"/>
      <c r="M24" s="85"/>
      <c r="N24" s="85"/>
      <c r="O24" s="83"/>
    </row>
    <row r="25" ht="30" customHeight="1" spans="1:15">
      <c r="A25" s="28" t="s">
        <v>46</v>
      </c>
      <c r="B25" s="28"/>
      <c r="C25" s="65" t="s">
        <v>47</v>
      </c>
      <c r="D25" s="66">
        <f t="shared" ref="D25:J25" si="0">SUM(D7:D24)</f>
        <v>7000000</v>
      </c>
      <c r="E25" s="65" t="s">
        <v>47</v>
      </c>
      <c r="F25" s="66">
        <f t="shared" si="0"/>
        <v>10134577</v>
      </c>
      <c r="G25" s="65" t="s">
        <v>47</v>
      </c>
      <c r="H25" s="66">
        <f t="shared" si="0"/>
        <v>70000</v>
      </c>
      <c r="I25" s="66">
        <f t="shared" si="0"/>
        <v>5479</v>
      </c>
      <c r="J25" s="66">
        <f t="shared" si="0"/>
        <v>500</v>
      </c>
      <c r="K25" s="65" t="s">
        <v>47</v>
      </c>
      <c r="L25" s="66">
        <f>SUM(L7:L24)</f>
        <v>0</v>
      </c>
      <c r="M25" s="65" t="s">
        <v>47</v>
      </c>
      <c r="N25" s="65" t="s">
        <v>47</v>
      </c>
      <c r="O25" s="66">
        <f>SUM(O7:O24)</f>
        <v>6924021</v>
      </c>
    </row>
    <row r="26" ht="30" customHeight="1" spans="1:15">
      <c r="A26" s="28" t="s">
        <v>48</v>
      </c>
      <c r="B26" s="28"/>
      <c r="C26" s="28" t="s">
        <v>49</v>
      </c>
      <c r="D26" s="28"/>
      <c r="E26" s="67">
        <f>O7+O8</f>
        <v>6924021</v>
      </c>
      <c r="F26" s="67"/>
      <c r="G26" s="67"/>
      <c r="H26" s="67"/>
      <c r="I26" s="28" t="s">
        <v>50</v>
      </c>
      <c r="J26" s="28"/>
      <c r="K26" s="28" t="s">
        <v>51</v>
      </c>
      <c r="L26" s="67">
        <v>0</v>
      </c>
      <c r="M26" s="67"/>
      <c r="N26" s="67"/>
      <c r="O26" s="67"/>
    </row>
    <row r="27" ht="30" customHeight="1" spans="1:15">
      <c r="A27" s="28"/>
      <c r="B27" s="28"/>
      <c r="C27" s="28" t="s">
        <v>52</v>
      </c>
      <c r="D27" s="28"/>
      <c r="E27" s="68">
        <f>O8+O7</f>
        <v>6924021</v>
      </c>
      <c r="F27" s="68"/>
      <c r="G27" s="68"/>
      <c r="H27" s="68"/>
      <c r="I27" s="28"/>
      <c r="J27" s="28"/>
      <c r="K27" s="28" t="s">
        <v>53</v>
      </c>
      <c r="L27" s="109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109"/>
      <c r="N27" s="109"/>
      <c r="O27" s="109"/>
    </row>
    <row r="28" ht="50.1" customHeight="1" spans="1:15">
      <c r="A28" s="28" t="s">
        <v>54</v>
      </c>
      <c r="B28" s="28"/>
      <c r="C28" s="69"/>
      <c r="D28" s="69"/>
      <c r="E28" s="69"/>
      <c r="F28" s="69"/>
      <c r="G28" s="69"/>
      <c r="H28" s="69"/>
      <c r="I28" s="28" t="s">
        <v>55</v>
      </c>
      <c r="J28" s="28"/>
      <c r="K28" s="28" t="s">
        <v>56</v>
      </c>
      <c r="L28" s="28"/>
      <c r="M28" s="28"/>
      <c r="N28" s="28"/>
      <c r="O28" s="28"/>
    </row>
    <row r="29" ht="50.1" customHeight="1" spans="1:15">
      <c r="A29" s="28" t="s">
        <v>57</v>
      </c>
      <c r="B29" s="28"/>
      <c r="C29" s="69"/>
      <c r="D29" s="69"/>
      <c r="E29" s="69"/>
      <c r="F29" s="69"/>
      <c r="G29" s="69"/>
      <c r="H29" s="69"/>
      <c r="I29" s="28" t="s">
        <v>58</v>
      </c>
      <c r="J29" s="28"/>
      <c r="K29" s="69"/>
      <c r="L29" s="69"/>
      <c r="M29" s="69"/>
      <c r="N29" s="69"/>
      <c r="O29" s="69"/>
    </row>
    <row r="30" ht="50.1" customHeight="1" spans="1:15">
      <c r="A30" s="28" t="s">
        <v>59</v>
      </c>
      <c r="B30" s="28"/>
      <c r="C30" s="70"/>
      <c r="D30" s="70"/>
      <c r="E30" s="70"/>
      <c r="F30" s="70"/>
      <c r="G30" s="70"/>
      <c r="H30" s="70"/>
      <c r="I30" s="28" t="s">
        <v>60</v>
      </c>
      <c r="J30" s="28"/>
      <c r="K30" s="70"/>
      <c r="L30" s="70"/>
      <c r="M30" s="70"/>
      <c r="N30" s="70"/>
      <c r="O30" s="70"/>
    </row>
    <row r="31" ht="50.1" customHeight="1" spans="1:15">
      <c r="A31" s="28" t="s">
        <v>61</v>
      </c>
      <c r="B31" s="28"/>
      <c r="C31" s="70"/>
      <c r="D31" s="70"/>
      <c r="E31" s="70"/>
      <c r="F31" s="70"/>
      <c r="G31" s="70"/>
      <c r="H31" s="70"/>
      <c r="I31" s="28" t="s">
        <v>62</v>
      </c>
      <c r="J31" s="28"/>
      <c r="K31" s="70"/>
      <c r="L31" s="70"/>
      <c r="M31" s="70"/>
      <c r="N31" s="70"/>
      <c r="O31" s="70"/>
    </row>
    <row r="34" ht="13.5" spans="17:17">
      <c r="Q34"/>
    </row>
    <row r="37" ht="13.5" spans="2:2">
      <c r="B37"/>
    </row>
  </sheetData>
  <mergeCells count="45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8"/>
    <mergeCell ref="H3:H4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101"/>
  <sheetViews>
    <sheetView workbookViewId="0">
      <selection activeCell="Q11" sqref="Q11"/>
    </sheetView>
  </sheetViews>
  <sheetFormatPr defaultColWidth="9" defaultRowHeight="11.25"/>
  <cols>
    <col min="1" max="1" width="3.25" style="22" customWidth="1"/>
    <col min="2" max="2" width="6.625" style="25" customWidth="1"/>
    <col min="3" max="3" width="3.625" style="22" customWidth="1"/>
    <col min="4" max="4" width="10.25" style="26" customWidth="1"/>
    <col min="5" max="5" width="6.625" style="25" customWidth="1"/>
    <col min="6" max="6" width="9.875" style="26" customWidth="1"/>
    <col min="7" max="7" width="3.625" style="22" customWidth="1"/>
    <col min="8" max="8" width="11" style="26" customWidth="1"/>
    <col min="9" max="9" width="9.375" style="22" customWidth="1"/>
    <col min="10" max="10" width="9.625" style="26" customWidth="1"/>
    <col min="11" max="11" width="9.125" style="22" customWidth="1"/>
    <col min="12" max="12" width="5.75" style="22" customWidth="1"/>
    <col min="13" max="13" width="5.5" style="22" customWidth="1"/>
    <col min="14" max="14" width="5.25" style="22" customWidth="1"/>
    <col min="15" max="15" width="10.125" style="26" customWidth="1"/>
    <col min="16" max="16" width="9" style="22"/>
    <col min="17" max="17" width="11.875" style="22" customWidth="1"/>
    <col min="18" max="18" width="12.75" style="22" customWidth="1"/>
    <col min="19" max="19" width="9.125" style="22" customWidth="1"/>
    <col min="20" max="20" width="31.125" style="22" customWidth="1"/>
    <col min="21" max="21" width="9" style="22"/>
    <col min="22" max="22" width="11.25" style="22" customWidth="1"/>
    <col min="23" max="25" width="9" style="22"/>
    <col min="26" max="26" width="14.5" style="22" customWidth="1"/>
    <col min="27" max="27" width="13.125" style="22" customWidth="1"/>
    <col min="28" max="28" width="21.625" style="22" customWidth="1"/>
    <col min="29" max="16384" width="9" style="22"/>
  </cols>
  <sheetData>
    <row r="1" ht="24.95" customHeight="1" spans="1:17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Q1" s="49" t="s">
        <v>1</v>
      </c>
    </row>
    <row r="2" ht="27.95" customHeight="1" spans="1:35">
      <c r="A2" s="28" t="s">
        <v>2</v>
      </c>
      <c r="B2" s="28"/>
      <c r="C2" s="29" t="s">
        <v>3</v>
      </c>
      <c r="D2" s="29"/>
      <c r="E2" s="29"/>
      <c r="F2" s="29"/>
      <c r="G2" s="29"/>
      <c r="H2" s="29"/>
      <c r="I2" s="29"/>
      <c r="J2" s="29"/>
      <c r="K2" s="29"/>
      <c r="L2" s="71" t="s">
        <v>4</v>
      </c>
      <c r="M2" s="72">
        <v>7235</v>
      </c>
      <c r="N2" s="73" t="s">
        <v>5</v>
      </c>
      <c r="O2" s="73" t="s">
        <v>6</v>
      </c>
      <c r="Q2" s="110" t="s">
        <v>6</v>
      </c>
      <c r="R2" s="111">
        <v>45</v>
      </c>
      <c r="S2" s="111">
        <v>7235</v>
      </c>
      <c r="T2" s="112" t="s">
        <v>3</v>
      </c>
      <c r="U2" s="113" t="s">
        <v>7</v>
      </c>
      <c r="V2" s="114">
        <v>31111253</v>
      </c>
      <c r="W2" s="115" t="s">
        <v>8</v>
      </c>
      <c r="X2" s="115" t="s">
        <v>9</v>
      </c>
      <c r="Y2" s="117" t="s">
        <v>10</v>
      </c>
      <c r="Z2" s="118" t="s">
        <v>11</v>
      </c>
      <c r="AA2" s="119" t="s">
        <v>12</v>
      </c>
      <c r="AB2" s="119" t="s">
        <v>13</v>
      </c>
      <c r="AC2" s="119"/>
      <c r="AD2" s="120" t="s">
        <v>14</v>
      </c>
      <c r="AE2" s="121"/>
      <c r="AF2" s="122" t="s">
        <v>15</v>
      </c>
      <c r="AG2" s="119"/>
      <c r="AH2" s="120" t="s">
        <v>14</v>
      </c>
      <c r="AI2" s="123"/>
    </row>
    <row r="3" ht="27.95" customHeight="1" spans="1:15">
      <c r="A3" s="28" t="s">
        <v>16</v>
      </c>
      <c r="B3" s="28"/>
      <c r="C3" s="33">
        <v>31111253</v>
      </c>
      <c r="D3" s="33"/>
      <c r="E3" s="33" t="s">
        <v>17</v>
      </c>
      <c r="F3" s="34" t="s">
        <v>7</v>
      </c>
      <c r="G3" s="34"/>
      <c r="H3" s="74" t="s">
        <v>18</v>
      </c>
      <c r="I3" s="75" t="s">
        <v>19</v>
      </c>
      <c r="J3" s="76"/>
      <c r="K3" s="76"/>
      <c r="L3" s="76"/>
      <c r="M3" s="77" t="s">
        <v>20</v>
      </c>
      <c r="N3" s="28" t="s">
        <v>21</v>
      </c>
      <c r="O3" s="78" t="s">
        <v>22</v>
      </c>
    </row>
    <row r="4" ht="27.95" customHeight="1" spans="1:15">
      <c r="A4" s="28" t="s">
        <v>23</v>
      </c>
      <c r="B4" s="28"/>
      <c r="C4" s="124"/>
      <c r="D4" s="124"/>
      <c r="E4" s="33" t="s">
        <v>24</v>
      </c>
      <c r="F4" s="34"/>
      <c r="G4" s="34"/>
      <c r="H4" s="79"/>
      <c r="I4" s="80"/>
      <c r="J4" s="81"/>
      <c r="K4" s="81"/>
      <c r="L4" s="81"/>
      <c r="M4" s="77" t="s">
        <v>25</v>
      </c>
      <c r="N4" s="33" t="s">
        <v>26</v>
      </c>
      <c r="O4" s="82" t="s">
        <v>12</v>
      </c>
    </row>
    <row r="5" ht="27.95" customHeight="1" spans="1:15">
      <c r="A5" s="28" t="s">
        <v>27</v>
      </c>
      <c r="B5" s="28" t="s">
        <v>28</v>
      </c>
      <c r="C5" s="28"/>
      <c r="D5" s="28"/>
      <c r="E5" s="28" t="s">
        <v>29</v>
      </c>
      <c r="F5" s="28"/>
      <c r="G5" s="28" t="s">
        <v>30</v>
      </c>
      <c r="H5" s="28"/>
      <c r="I5" s="28" t="s">
        <v>31</v>
      </c>
      <c r="J5" s="28" t="s">
        <v>32</v>
      </c>
      <c r="K5" s="28"/>
      <c r="L5" s="28" t="s">
        <v>33</v>
      </c>
      <c r="M5" s="28"/>
      <c r="N5" s="33" t="s">
        <v>34</v>
      </c>
      <c r="O5" s="33"/>
    </row>
    <row r="6" ht="27.95" customHeight="1" spans="1:15">
      <c r="A6" s="28"/>
      <c r="B6" s="38" t="s">
        <v>35</v>
      </c>
      <c r="C6" s="28" t="s">
        <v>36</v>
      </c>
      <c r="D6" s="33" t="s">
        <v>37</v>
      </c>
      <c r="E6" s="38" t="s">
        <v>35</v>
      </c>
      <c r="F6" s="33" t="s">
        <v>37</v>
      </c>
      <c r="G6" s="28" t="s">
        <v>38</v>
      </c>
      <c r="H6" s="33" t="s">
        <v>37</v>
      </c>
      <c r="I6" s="73" t="s">
        <v>37</v>
      </c>
      <c r="J6" s="33" t="s">
        <v>37</v>
      </c>
      <c r="K6" s="28" t="s">
        <v>39</v>
      </c>
      <c r="L6" s="28" t="s">
        <v>37</v>
      </c>
      <c r="M6" s="28" t="s">
        <v>39</v>
      </c>
      <c r="N6" s="33" t="s">
        <v>40</v>
      </c>
      <c r="O6" s="33" t="s">
        <v>37</v>
      </c>
    </row>
    <row r="7" ht="39" customHeight="1" spans="1:17">
      <c r="A7" s="39">
        <v>1</v>
      </c>
      <c r="B7" s="40">
        <v>43083</v>
      </c>
      <c r="C7" s="41" t="s">
        <v>41</v>
      </c>
      <c r="D7" s="42">
        <v>5000000</v>
      </c>
      <c r="E7" s="43">
        <v>43080</v>
      </c>
      <c r="F7" s="42">
        <v>5000000</v>
      </c>
      <c r="G7" s="44">
        <v>0.01</v>
      </c>
      <c r="H7" s="83">
        <f>ROUNDUP(D7*G7,2)</f>
        <v>50000</v>
      </c>
      <c r="I7" s="83">
        <v>0</v>
      </c>
      <c r="J7" s="84">
        <v>500</v>
      </c>
      <c r="K7" s="85" t="s">
        <v>42</v>
      </c>
      <c r="L7" s="86"/>
      <c r="M7" s="33"/>
      <c r="N7" s="85" t="s">
        <v>43</v>
      </c>
      <c r="O7" s="87">
        <v>4949500</v>
      </c>
      <c r="Q7" s="116"/>
    </row>
    <row r="8" ht="33.75" customHeight="1" spans="1:15">
      <c r="A8" s="45"/>
      <c r="B8" s="46">
        <v>43143</v>
      </c>
      <c r="C8" s="41" t="s">
        <v>41</v>
      </c>
      <c r="D8" s="47">
        <v>2000000</v>
      </c>
      <c r="E8" s="43">
        <v>43134</v>
      </c>
      <c r="F8" s="42">
        <v>5134577</v>
      </c>
      <c r="G8" s="44">
        <v>0.01</v>
      </c>
      <c r="H8" s="83">
        <f>ROUNDUP(D8*G8,2)</f>
        <v>20000</v>
      </c>
      <c r="I8" s="83">
        <v>5479</v>
      </c>
      <c r="J8" s="84"/>
      <c r="K8" s="85"/>
      <c r="L8" s="84"/>
      <c r="M8" s="33"/>
      <c r="N8" s="85" t="s">
        <v>44</v>
      </c>
      <c r="O8" s="87">
        <f>D7+D8-H7-H8-J7-O7-I8</f>
        <v>1974521</v>
      </c>
    </row>
    <row r="9" ht="20.1" customHeight="1" spans="1:17">
      <c r="A9" s="48"/>
      <c r="B9" s="49" t="s">
        <v>1</v>
      </c>
      <c r="C9" s="41"/>
      <c r="D9" s="47"/>
      <c r="E9" s="43"/>
      <c r="F9" s="47"/>
      <c r="G9" s="50"/>
      <c r="H9" s="83"/>
      <c r="I9" s="83"/>
      <c r="J9" s="84"/>
      <c r="K9" s="88"/>
      <c r="L9" s="84"/>
      <c r="M9" s="89"/>
      <c r="N9" s="85"/>
      <c r="O9" s="90"/>
      <c r="Q9"/>
    </row>
    <row r="10" s="23" customFormat="1" ht="21.95" customHeight="1" spans="1:15">
      <c r="A10" s="62">
        <v>2</v>
      </c>
      <c r="B10" s="126">
        <v>43175</v>
      </c>
      <c r="C10" s="54" t="s">
        <v>41</v>
      </c>
      <c r="D10" s="58">
        <v>3134577</v>
      </c>
      <c r="E10" s="56"/>
      <c r="F10" s="140"/>
      <c r="G10" s="127">
        <v>0.01</v>
      </c>
      <c r="H10" s="99">
        <v>31346</v>
      </c>
      <c r="I10" s="99">
        <v>0</v>
      </c>
      <c r="J10" s="102">
        <v>0</v>
      </c>
      <c r="K10" s="88"/>
      <c r="L10" s="139"/>
      <c r="M10" s="93"/>
      <c r="N10" s="88" t="s">
        <v>63</v>
      </c>
      <c r="O10" s="132">
        <f>D10-H10-I10-J10</f>
        <v>3103231</v>
      </c>
    </row>
    <row r="11" s="23" customFormat="1" ht="21" customHeight="1" spans="1:15">
      <c r="A11" s="62"/>
      <c r="B11" s="63"/>
      <c r="C11" s="54"/>
      <c r="D11" s="55"/>
      <c r="E11" s="56"/>
      <c r="F11" s="58"/>
      <c r="G11" s="127"/>
      <c r="H11" s="99"/>
      <c r="I11" s="99"/>
      <c r="J11" s="102"/>
      <c r="K11" s="88"/>
      <c r="L11" s="102"/>
      <c r="M11" s="93"/>
      <c r="N11" s="88"/>
      <c r="O11" s="83"/>
    </row>
    <row r="12" ht="20.1" customHeight="1" spans="1:15">
      <c r="A12" s="48"/>
      <c r="B12" s="46"/>
      <c r="C12" s="41"/>
      <c r="D12" s="47"/>
      <c r="E12" s="43"/>
      <c r="F12" s="47"/>
      <c r="G12" s="50"/>
      <c r="H12" s="83"/>
      <c r="I12" s="83"/>
      <c r="J12" s="84"/>
      <c r="K12" s="85"/>
      <c r="L12" s="84"/>
      <c r="M12" s="85"/>
      <c r="N12" s="85"/>
      <c r="O12" s="83"/>
    </row>
    <row r="13" ht="20.1" customHeight="1" spans="1:28">
      <c r="A13" s="48"/>
      <c r="B13" s="46"/>
      <c r="C13" s="41"/>
      <c r="D13" s="47"/>
      <c r="E13" s="43"/>
      <c r="F13" s="47"/>
      <c r="G13" s="50"/>
      <c r="H13" s="83"/>
      <c r="I13" s="83"/>
      <c r="J13" s="84"/>
      <c r="K13" s="85"/>
      <c r="L13" s="84"/>
      <c r="M13" s="85"/>
      <c r="N13" s="85"/>
      <c r="O13" s="8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</row>
    <row r="14" ht="20.1" customHeight="1" spans="1:28">
      <c r="A14" s="48"/>
      <c r="B14" s="46"/>
      <c r="C14" s="41"/>
      <c r="D14" s="47"/>
      <c r="E14" s="43"/>
      <c r="F14" s="47"/>
      <c r="G14" s="50"/>
      <c r="H14" s="83"/>
      <c r="I14" s="83"/>
      <c r="J14" s="84"/>
      <c r="K14" s="85"/>
      <c r="L14" s="84"/>
      <c r="M14" s="85"/>
      <c r="N14" s="85"/>
      <c r="O14" s="8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</row>
    <row r="15" ht="20.1" customHeight="1" spans="1:15">
      <c r="A15" s="48"/>
      <c r="B15" s="46"/>
      <c r="C15" s="41"/>
      <c r="D15" s="47"/>
      <c r="E15" s="43"/>
      <c r="F15" s="47"/>
      <c r="G15" s="50"/>
      <c r="H15" s="83"/>
      <c r="I15" s="83"/>
      <c r="J15" s="84"/>
      <c r="K15" s="85"/>
      <c r="L15" s="84"/>
      <c r="M15" s="85"/>
      <c r="N15" s="85"/>
      <c r="O15" s="83"/>
    </row>
    <row r="16" ht="20.1" customHeight="1" spans="1:28">
      <c r="A16" s="48"/>
      <c r="B16" s="46"/>
      <c r="C16" s="41"/>
      <c r="D16" s="47"/>
      <c r="E16" s="43"/>
      <c r="F16" s="47"/>
      <c r="G16" s="50"/>
      <c r="H16" s="83"/>
      <c r="I16" s="83"/>
      <c r="J16" s="84"/>
      <c r="K16" s="85"/>
      <c r="L16" s="84"/>
      <c r="M16" s="85"/>
      <c r="N16" s="85"/>
      <c r="O16" s="8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</row>
    <row r="17" ht="20.1" customHeight="1" spans="1:28">
      <c r="A17" s="48"/>
      <c r="B17" s="46"/>
      <c r="C17" s="41"/>
      <c r="D17" s="47"/>
      <c r="E17" s="43"/>
      <c r="F17" s="47"/>
      <c r="G17" s="50"/>
      <c r="H17" s="83"/>
      <c r="I17" s="83"/>
      <c r="J17" s="84"/>
      <c r="K17" s="85"/>
      <c r="L17" s="84"/>
      <c r="M17" s="85"/>
      <c r="N17" s="85"/>
      <c r="O17" s="8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</row>
    <row r="18" ht="20.1" customHeight="1" spans="1:15">
      <c r="A18" s="48"/>
      <c r="B18" s="46"/>
      <c r="C18" s="41"/>
      <c r="D18" s="47"/>
      <c r="E18" s="43"/>
      <c r="F18" s="47"/>
      <c r="G18" s="50"/>
      <c r="H18" s="83"/>
      <c r="I18" s="83"/>
      <c r="J18" s="84"/>
      <c r="K18" s="85"/>
      <c r="L18" s="84"/>
      <c r="M18" s="85"/>
      <c r="N18" s="85"/>
      <c r="O18" s="83"/>
    </row>
    <row r="19" ht="20.1" customHeight="1" spans="1:28">
      <c r="A19" s="48"/>
      <c r="B19" s="46"/>
      <c r="C19" s="41"/>
      <c r="D19" s="47"/>
      <c r="E19" s="43"/>
      <c r="F19" s="47"/>
      <c r="G19" s="50"/>
      <c r="H19" s="83"/>
      <c r="I19" s="83"/>
      <c r="J19" s="84"/>
      <c r="K19" s="85"/>
      <c r="L19" s="84"/>
      <c r="M19" s="85"/>
      <c r="N19" s="85"/>
      <c r="O19" s="8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</row>
    <row r="20" ht="20.1" customHeight="1" spans="1:28">
      <c r="A20" s="48"/>
      <c r="B20" s="46"/>
      <c r="C20" s="41"/>
      <c r="D20" s="47"/>
      <c r="E20" s="43"/>
      <c r="F20" s="47"/>
      <c r="G20" s="50"/>
      <c r="H20" s="83"/>
      <c r="I20" s="83"/>
      <c r="J20" s="84"/>
      <c r="K20" s="85"/>
      <c r="L20" s="84"/>
      <c r="M20" s="85"/>
      <c r="N20" s="85"/>
      <c r="O20" s="8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</row>
    <row r="21" ht="20.1" customHeight="1" spans="1:15">
      <c r="A21" s="48"/>
      <c r="B21" s="46"/>
      <c r="C21" s="41"/>
      <c r="D21" s="47"/>
      <c r="E21" s="43"/>
      <c r="F21" s="47"/>
      <c r="G21" s="50"/>
      <c r="H21" s="83"/>
      <c r="I21" s="83"/>
      <c r="J21" s="84"/>
      <c r="K21" s="85"/>
      <c r="L21" s="84"/>
      <c r="M21" s="85"/>
      <c r="N21" s="85"/>
      <c r="O21" s="83"/>
    </row>
    <row r="22" ht="20.1" customHeight="1" spans="1:28">
      <c r="A22" s="48"/>
      <c r="B22" s="46"/>
      <c r="C22" s="41"/>
      <c r="D22" s="47"/>
      <c r="E22" s="43"/>
      <c r="F22" s="47"/>
      <c r="G22" s="50"/>
      <c r="H22" s="83"/>
      <c r="I22" s="83"/>
      <c r="J22" s="84"/>
      <c r="K22" s="85"/>
      <c r="L22" s="84"/>
      <c r="M22" s="85"/>
      <c r="N22" s="85"/>
      <c r="O22" s="8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</row>
    <row r="23" ht="20.1" customHeight="1" spans="1:28">
      <c r="A23" s="48"/>
      <c r="B23" s="46"/>
      <c r="C23" s="41"/>
      <c r="D23" s="47"/>
      <c r="E23" s="43"/>
      <c r="F23" s="47"/>
      <c r="G23" s="50"/>
      <c r="H23" s="83"/>
      <c r="I23" s="83"/>
      <c r="J23" s="84"/>
      <c r="K23" s="85"/>
      <c r="L23" s="84"/>
      <c r="M23" s="85"/>
      <c r="N23" s="85"/>
      <c r="O23" s="8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ht="20.1" customHeight="1" spans="1:15">
      <c r="A24" s="48"/>
      <c r="B24" s="46"/>
      <c r="C24" s="41"/>
      <c r="D24" s="47"/>
      <c r="E24" s="43"/>
      <c r="F24" s="47"/>
      <c r="G24" s="50"/>
      <c r="H24" s="83"/>
      <c r="I24" s="83"/>
      <c r="J24" s="84"/>
      <c r="K24" s="85"/>
      <c r="L24" s="84"/>
      <c r="M24" s="85"/>
      <c r="N24" s="85"/>
      <c r="O24" s="83"/>
    </row>
    <row r="25" ht="30" customHeight="1" spans="1:28">
      <c r="A25" s="28" t="s">
        <v>46</v>
      </c>
      <c r="B25" s="28"/>
      <c r="C25" s="65" t="s">
        <v>47</v>
      </c>
      <c r="D25" s="66">
        <f>SUM(D7:D24)</f>
        <v>10134577</v>
      </c>
      <c r="E25" s="65" t="s">
        <v>47</v>
      </c>
      <c r="F25" s="66">
        <f>SUM(F7:F24)</f>
        <v>10134577</v>
      </c>
      <c r="G25" s="65" t="s">
        <v>47</v>
      </c>
      <c r="H25" s="66">
        <f>SUM(H7:H24)</f>
        <v>101346</v>
      </c>
      <c r="I25" s="66">
        <f>SUM(I7:I24)</f>
        <v>5479</v>
      </c>
      <c r="J25" s="66">
        <f>SUM(J7:J24)</f>
        <v>500</v>
      </c>
      <c r="K25" s="65" t="s">
        <v>47</v>
      </c>
      <c r="L25" s="66">
        <f>SUM(L7:L24)</f>
        <v>0</v>
      </c>
      <c r="M25" s="65" t="s">
        <v>47</v>
      </c>
      <c r="N25" s="65" t="s">
        <v>47</v>
      </c>
      <c r="O25" s="66">
        <f>SUM(O7:O24)</f>
        <v>10027252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</row>
    <row r="26" ht="30" customHeight="1" spans="1:28">
      <c r="A26" s="28" t="s">
        <v>48</v>
      </c>
      <c r="B26" s="28"/>
      <c r="C26" s="28" t="s">
        <v>49</v>
      </c>
      <c r="D26" s="28"/>
      <c r="E26" s="67">
        <f>E27+L26</f>
        <v>3103231</v>
      </c>
      <c r="F26" s="67"/>
      <c r="G26" s="67"/>
      <c r="H26" s="67"/>
      <c r="I26" s="28" t="s">
        <v>50</v>
      </c>
      <c r="J26" s="28"/>
      <c r="K26" s="28" t="s">
        <v>51</v>
      </c>
      <c r="L26" s="67">
        <v>0</v>
      </c>
      <c r="M26" s="67"/>
      <c r="N26" s="67"/>
      <c r="O26" s="67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</row>
    <row r="27" ht="30" customHeight="1" spans="1:15">
      <c r="A27" s="28"/>
      <c r="B27" s="28"/>
      <c r="C27" s="28" t="s">
        <v>52</v>
      </c>
      <c r="D27" s="28"/>
      <c r="E27" s="68">
        <f>O10</f>
        <v>3103231</v>
      </c>
      <c r="F27" s="68"/>
      <c r="G27" s="68"/>
      <c r="H27" s="68"/>
      <c r="I27" s="28"/>
      <c r="J27" s="28"/>
      <c r="K27" s="28" t="s">
        <v>53</v>
      </c>
      <c r="L27" s="109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109"/>
      <c r="N27" s="109"/>
      <c r="O27" s="109"/>
    </row>
    <row r="28" ht="50.1" customHeight="1" spans="1:28">
      <c r="A28" s="28" t="s">
        <v>54</v>
      </c>
      <c r="B28" s="28"/>
      <c r="C28" s="69"/>
      <c r="D28" s="69"/>
      <c r="E28" s="69"/>
      <c r="F28" s="69"/>
      <c r="G28" s="69"/>
      <c r="H28" s="69"/>
      <c r="I28" s="28" t="s">
        <v>55</v>
      </c>
      <c r="J28" s="28"/>
      <c r="K28" s="28" t="s">
        <v>56</v>
      </c>
      <c r="L28" s="28"/>
      <c r="M28" s="28"/>
      <c r="N28" s="28"/>
      <c r="O28" s="28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</row>
    <row r="29" ht="50.1" customHeight="1" spans="1:28">
      <c r="A29" s="28" t="s">
        <v>57</v>
      </c>
      <c r="B29" s="28"/>
      <c r="C29" s="69"/>
      <c r="D29" s="69"/>
      <c r="E29" s="69"/>
      <c r="F29" s="69"/>
      <c r="G29" s="69"/>
      <c r="H29" s="69"/>
      <c r="I29" s="28" t="s">
        <v>58</v>
      </c>
      <c r="J29" s="28"/>
      <c r="K29" s="69"/>
      <c r="L29" s="69"/>
      <c r="M29" s="69"/>
      <c r="N29" s="69"/>
      <c r="O29" s="69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</row>
    <row r="30" ht="50.1" customHeight="1" spans="1:15">
      <c r="A30" s="28" t="s">
        <v>59</v>
      </c>
      <c r="B30" s="28"/>
      <c r="C30" s="70"/>
      <c r="D30" s="70"/>
      <c r="E30" s="70"/>
      <c r="F30" s="70"/>
      <c r="G30" s="70"/>
      <c r="H30" s="70"/>
      <c r="I30" s="28" t="s">
        <v>60</v>
      </c>
      <c r="J30" s="28"/>
      <c r="K30" s="70"/>
      <c r="L30" s="70"/>
      <c r="M30" s="70"/>
      <c r="N30" s="70"/>
      <c r="O30" s="70"/>
    </row>
    <row r="31" ht="50.1" customHeight="1" spans="1:28">
      <c r="A31" s="28" t="s">
        <v>61</v>
      </c>
      <c r="B31" s="28"/>
      <c r="C31" s="70"/>
      <c r="D31" s="70"/>
      <c r="E31" s="70"/>
      <c r="F31" s="70"/>
      <c r="G31" s="70"/>
      <c r="H31" s="70"/>
      <c r="I31" s="28" t="s">
        <v>62</v>
      </c>
      <c r="J31" s="28"/>
      <c r="K31" s="70"/>
      <c r="L31" s="70"/>
      <c r="M31" s="70"/>
      <c r="N31" s="70"/>
      <c r="O31" s="70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</row>
    <row r="32" spans="16:28"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</row>
    <row r="34" spans="16:28"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</row>
    <row r="35" spans="16:28"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</row>
    <row r="37" ht="13.5" spans="2:28">
      <c r="B37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</row>
    <row r="38" spans="16:28"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</row>
    <row r="40" spans="16:28"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</row>
    <row r="41" spans="16:28"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</row>
    <row r="43" spans="16:28"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</row>
    <row r="44" spans="16:28"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</row>
    <row r="46" spans="16:28"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6:28"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</row>
    <row r="49" spans="16:28"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6:28"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</row>
    <row r="52" spans="16:28"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</row>
    <row r="53" spans="16:28"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</row>
    <row r="55" spans="16:28"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</row>
    <row r="56" spans="16:28"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</row>
    <row r="58" spans="16:28"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</row>
    <row r="59" spans="16:28"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</row>
    <row r="61" spans="16:28"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</row>
    <row r="62" spans="16:28"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</row>
    <row r="64" spans="16:28"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</row>
    <row r="65" spans="16:28"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7" spans="16:28"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6:28"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</row>
    <row r="70" spans="16:28"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6:28"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</row>
    <row r="73" spans="16:28"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</row>
    <row r="74" spans="16:28"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</row>
    <row r="76" spans="16:28"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</row>
    <row r="77" spans="16:28"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</row>
    <row r="79" spans="16:28"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</row>
    <row r="80" spans="16:28"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2" spans="16:28"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</row>
    <row r="83" spans="16:28"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</row>
    <row r="85" spans="16:28"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</row>
    <row r="86" spans="16:28"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</row>
    <row r="88" spans="16:28"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6:28"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</row>
    <row r="91" spans="16:28"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6:28"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</row>
    <row r="94" spans="16:28"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6:28"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</row>
    <row r="97" spans="16:28"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6:28"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</row>
    <row r="100" spans="16:28"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6:28"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</row>
  </sheetData>
  <mergeCells count="45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8"/>
    <mergeCell ref="H3:H4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101"/>
  <sheetViews>
    <sheetView workbookViewId="0">
      <selection activeCell="M14" sqref="M14"/>
    </sheetView>
  </sheetViews>
  <sheetFormatPr defaultColWidth="9" defaultRowHeight="11.25"/>
  <cols>
    <col min="1" max="1" width="3.25" style="22" customWidth="1"/>
    <col min="2" max="2" width="6.625" style="25" customWidth="1"/>
    <col min="3" max="3" width="3.625" style="22" customWidth="1"/>
    <col min="4" max="4" width="10.25" style="26" customWidth="1"/>
    <col min="5" max="5" width="6.5" style="25" customWidth="1"/>
    <col min="6" max="6" width="9.875" style="26" customWidth="1"/>
    <col min="7" max="7" width="3.625" style="22" customWidth="1"/>
    <col min="8" max="8" width="11" style="26" customWidth="1"/>
    <col min="9" max="9" width="9.375" style="22" customWidth="1"/>
    <col min="10" max="10" width="9.625" style="26" customWidth="1"/>
    <col min="11" max="11" width="9.125" style="22" customWidth="1"/>
    <col min="12" max="12" width="5.75" style="22" customWidth="1"/>
    <col min="13" max="13" width="5.5" style="22" customWidth="1"/>
    <col min="14" max="14" width="5.25" style="22" customWidth="1"/>
    <col min="15" max="15" width="10.125" style="26" customWidth="1"/>
    <col min="16" max="16" width="9" style="22"/>
    <col min="17" max="17" width="11.875" style="22" customWidth="1"/>
    <col min="18" max="18" width="12.75" style="22" customWidth="1"/>
    <col min="19" max="19" width="9.125" style="22" customWidth="1"/>
    <col min="20" max="20" width="31.125" style="22" customWidth="1"/>
    <col min="21" max="21" width="9" style="22"/>
    <col min="22" max="22" width="11.25" style="22" customWidth="1"/>
    <col min="23" max="25" width="9" style="22"/>
    <col min="26" max="26" width="14.5" style="22" customWidth="1"/>
    <col min="27" max="27" width="13.125" style="22" customWidth="1"/>
    <col min="28" max="28" width="21.625" style="22" customWidth="1"/>
    <col min="29" max="16384" width="9" style="22"/>
  </cols>
  <sheetData>
    <row r="1" ht="24.95" customHeight="1" spans="1:17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Q1" s="49" t="s">
        <v>1</v>
      </c>
    </row>
    <row r="2" ht="27.95" customHeight="1" spans="1:35">
      <c r="A2" s="28" t="s">
        <v>2</v>
      </c>
      <c r="B2" s="28"/>
      <c r="C2" s="29" t="s">
        <v>3</v>
      </c>
      <c r="D2" s="29"/>
      <c r="E2" s="29"/>
      <c r="F2" s="29"/>
      <c r="G2" s="29"/>
      <c r="H2" s="29"/>
      <c r="I2" s="29"/>
      <c r="J2" s="29"/>
      <c r="K2" s="29"/>
      <c r="L2" s="71" t="s">
        <v>4</v>
      </c>
      <c r="M2" s="72">
        <v>7235</v>
      </c>
      <c r="N2" s="73" t="s">
        <v>5</v>
      </c>
      <c r="O2" s="73" t="s">
        <v>6</v>
      </c>
      <c r="Q2" s="110" t="s">
        <v>6</v>
      </c>
      <c r="R2" s="111">
        <v>45</v>
      </c>
      <c r="S2" s="111">
        <v>7235</v>
      </c>
      <c r="T2" s="112" t="s">
        <v>3</v>
      </c>
      <c r="U2" s="113" t="s">
        <v>7</v>
      </c>
      <c r="V2" s="114">
        <v>31111253</v>
      </c>
      <c r="W2" s="115" t="s">
        <v>8</v>
      </c>
      <c r="X2" s="115" t="s">
        <v>9</v>
      </c>
      <c r="Y2" s="117" t="s">
        <v>10</v>
      </c>
      <c r="Z2" s="118" t="s">
        <v>11</v>
      </c>
      <c r="AA2" s="119" t="s">
        <v>12</v>
      </c>
      <c r="AB2" s="119" t="s">
        <v>13</v>
      </c>
      <c r="AC2" s="119"/>
      <c r="AD2" s="120" t="s">
        <v>14</v>
      </c>
      <c r="AE2" s="121"/>
      <c r="AF2" s="122" t="s">
        <v>15</v>
      </c>
      <c r="AG2" s="119"/>
      <c r="AH2" s="120" t="s">
        <v>14</v>
      </c>
      <c r="AI2" s="123"/>
    </row>
    <row r="3" ht="27.95" customHeight="1" spans="1:15">
      <c r="A3" s="28" t="s">
        <v>16</v>
      </c>
      <c r="B3" s="28"/>
      <c r="C3" s="33">
        <v>31111253</v>
      </c>
      <c r="D3" s="33"/>
      <c r="E3" s="33" t="s">
        <v>17</v>
      </c>
      <c r="F3" s="34" t="s">
        <v>7</v>
      </c>
      <c r="G3" s="34"/>
      <c r="H3" s="74" t="s">
        <v>18</v>
      </c>
      <c r="I3" s="75" t="s">
        <v>19</v>
      </c>
      <c r="J3" s="76"/>
      <c r="K3" s="76"/>
      <c r="L3" s="76"/>
      <c r="M3" s="77" t="s">
        <v>20</v>
      </c>
      <c r="N3" s="28" t="s">
        <v>21</v>
      </c>
      <c r="O3" s="78" t="s">
        <v>22</v>
      </c>
    </row>
    <row r="4" ht="27.95" customHeight="1" spans="1:15">
      <c r="A4" s="28" t="s">
        <v>23</v>
      </c>
      <c r="B4" s="28"/>
      <c r="C4" s="124"/>
      <c r="D4" s="124"/>
      <c r="E4" s="33" t="s">
        <v>24</v>
      </c>
      <c r="F4" s="34"/>
      <c r="G4" s="34"/>
      <c r="H4" s="79"/>
      <c r="I4" s="80"/>
      <c r="J4" s="81"/>
      <c r="K4" s="81"/>
      <c r="L4" s="81"/>
      <c r="M4" s="77" t="s">
        <v>25</v>
      </c>
      <c r="N4" s="33" t="s">
        <v>26</v>
      </c>
      <c r="O4" s="82" t="s">
        <v>12</v>
      </c>
    </row>
    <row r="5" ht="27.95" customHeight="1" spans="1:15">
      <c r="A5" s="28" t="s">
        <v>27</v>
      </c>
      <c r="B5" s="28" t="s">
        <v>28</v>
      </c>
      <c r="C5" s="28"/>
      <c r="D5" s="28"/>
      <c r="E5" s="28" t="s">
        <v>29</v>
      </c>
      <c r="F5" s="28"/>
      <c r="G5" s="28" t="s">
        <v>30</v>
      </c>
      <c r="H5" s="28"/>
      <c r="I5" s="28" t="s">
        <v>31</v>
      </c>
      <c r="J5" s="28" t="s">
        <v>32</v>
      </c>
      <c r="K5" s="28"/>
      <c r="L5" s="28" t="s">
        <v>33</v>
      </c>
      <c r="M5" s="28"/>
      <c r="N5" s="33" t="s">
        <v>34</v>
      </c>
      <c r="O5" s="33"/>
    </row>
    <row r="6" ht="27.95" customHeight="1" spans="1:15">
      <c r="A6" s="28"/>
      <c r="B6" s="38" t="s">
        <v>35</v>
      </c>
      <c r="C6" s="28" t="s">
        <v>36</v>
      </c>
      <c r="D6" s="33" t="s">
        <v>37</v>
      </c>
      <c r="E6" s="38" t="s">
        <v>35</v>
      </c>
      <c r="F6" s="33" t="s">
        <v>37</v>
      </c>
      <c r="G6" s="28" t="s">
        <v>38</v>
      </c>
      <c r="H6" s="33" t="s">
        <v>37</v>
      </c>
      <c r="I6" s="73" t="s">
        <v>37</v>
      </c>
      <c r="J6" s="33" t="s">
        <v>37</v>
      </c>
      <c r="K6" s="28" t="s">
        <v>39</v>
      </c>
      <c r="L6" s="28" t="s">
        <v>37</v>
      </c>
      <c r="M6" s="28" t="s">
        <v>39</v>
      </c>
      <c r="N6" s="33" t="s">
        <v>40</v>
      </c>
      <c r="O6" s="33" t="s">
        <v>37</v>
      </c>
    </row>
    <row r="7" ht="39" customHeight="1" spans="1:17">
      <c r="A7" s="39">
        <v>1</v>
      </c>
      <c r="B7" s="40">
        <v>43083</v>
      </c>
      <c r="C7" s="41" t="s">
        <v>41</v>
      </c>
      <c r="D7" s="42">
        <v>5000000</v>
      </c>
      <c r="E7" s="43">
        <v>43080</v>
      </c>
      <c r="F7" s="42">
        <v>5000000</v>
      </c>
      <c r="G7" s="44">
        <v>0.01</v>
      </c>
      <c r="H7" s="83">
        <f>ROUNDUP(D7*G7,2)</f>
        <v>50000</v>
      </c>
      <c r="I7" s="83">
        <v>0</v>
      </c>
      <c r="J7" s="84">
        <v>500</v>
      </c>
      <c r="K7" s="85" t="s">
        <v>42</v>
      </c>
      <c r="L7" s="86"/>
      <c r="M7" s="33"/>
      <c r="N7" s="85" t="s">
        <v>43</v>
      </c>
      <c r="O7" s="87">
        <v>4949500</v>
      </c>
      <c r="Q7" s="116"/>
    </row>
    <row r="8" ht="33.75" customHeight="1" spans="1:15">
      <c r="A8" s="45"/>
      <c r="B8" s="46">
        <v>43143</v>
      </c>
      <c r="C8" s="41" t="s">
        <v>41</v>
      </c>
      <c r="D8" s="47">
        <v>2000000</v>
      </c>
      <c r="E8" s="43">
        <v>43134</v>
      </c>
      <c r="F8" s="42">
        <v>5134577</v>
      </c>
      <c r="G8" s="44">
        <v>0.01</v>
      </c>
      <c r="H8" s="83">
        <f>ROUNDUP(D8*G8,2)</f>
        <v>20000</v>
      </c>
      <c r="I8" s="83">
        <v>5479</v>
      </c>
      <c r="J8" s="84"/>
      <c r="K8" s="85"/>
      <c r="L8" s="84"/>
      <c r="M8" s="33"/>
      <c r="N8" s="85" t="s">
        <v>44</v>
      </c>
      <c r="O8" s="87">
        <f>D7+D8-H7-H8-J7-O7-I8</f>
        <v>1974521</v>
      </c>
    </row>
    <row r="9" ht="9.95" customHeight="1" spans="1:17">
      <c r="A9" s="48"/>
      <c r="B9" s="49"/>
      <c r="C9" s="41"/>
      <c r="D9" s="47"/>
      <c r="E9" s="43"/>
      <c r="F9" s="47"/>
      <c r="G9" s="50"/>
      <c r="H9" s="83"/>
      <c r="I9" s="83"/>
      <c r="J9" s="84"/>
      <c r="K9" s="88"/>
      <c r="L9" s="84"/>
      <c r="M9" s="89"/>
      <c r="N9" s="85"/>
      <c r="O9" s="90"/>
      <c r="Q9"/>
    </row>
    <row r="10" ht="21.95" customHeight="1" spans="1:15">
      <c r="A10" s="48">
        <v>2</v>
      </c>
      <c r="B10" s="40">
        <v>43175</v>
      </c>
      <c r="C10" s="41" t="s">
        <v>41</v>
      </c>
      <c r="D10" s="42">
        <v>3134577</v>
      </c>
      <c r="E10" s="43"/>
      <c r="F10" s="51"/>
      <c r="G10" s="44">
        <v>0.01</v>
      </c>
      <c r="H10" s="83">
        <v>31346</v>
      </c>
      <c r="I10" s="83">
        <v>0</v>
      </c>
      <c r="J10" s="84">
        <v>0</v>
      </c>
      <c r="K10" s="85"/>
      <c r="L10" s="86"/>
      <c r="M10" s="33"/>
      <c r="N10" s="85" t="s">
        <v>63</v>
      </c>
      <c r="O10" s="87">
        <f>D10-H10-I10-J10</f>
        <v>3103231</v>
      </c>
    </row>
    <row r="11" s="23" customFormat="1" ht="21" customHeight="1" spans="1:15">
      <c r="A11" s="48"/>
      <c r="B11" s="49" t="s">
        <v>1</v>
      </c>
      <c r="C11" s="41"/>
      <c r="D11" s="47"/>
      <c r="E11" s="43"/>
      <c r="F11" s="47"/>
      <c r="G11" s="50"/>
      <c r="H11" s="83"/>
      <c r="I11" s="83"/>
      <c r="J11" s="84"/>
      <c r="K11" s="88"/>
      <c r="L11" s="84"/>
      <c r="M11" s="89"/>
      <c r="N11" s="85"/>
      <c r="O11" s="90"/>
    </row>
    <row r="12" ht="20.1" customHeight="1" spans="1:15">
      <c r="A12" s="62">
        <v>3</v>
      </c>
      <c r="B12" s="126">
        <v>43218</v>
      </c>
      <c r="C12" s="54" t="s">
        <v>41</v>
      </c>
      <c r="D12" s="58">
        <v>1800000</v>
      </c>
      <c r="E12" s="57" t="s">
        <v>64</v>
      </c>
      <c r="F12" s="140"/>
      <c r="G12" s="127"/>
      <c r="H12" s="99"/>
      <c r="I12" s="99"/>
      <c r="J12" s="102"/>
      <c r="K12" s="88"/>
      <c r="L12" s="139"/>
      <c r="M12" s="93"/>
      <c r="N12" s="88" t="s">
        <v>65</v>
      </c>
      <c r="O12" s="132">
        <v>1800000</v>
      </c>
    </row>
    <row r="13" ht="20.1" customHeight="1" spans="1:28">
      <c r="A13" s="48"/>
      <c r="B13" s="49"/>
      <c r="C13" s="41"/>
      <c r="D13" s="141"/>
      <c r="E13" s="142"/>
      <c r="F13" s="141"/>
      <c r="G13" s="143"/>
      <c r="H13" s="144"/>
      <c r="I13" s="144"/>
      <c r="J13" s="97"/>
      <c r="K13" s="149"/>
      <c r="L13" s="84"/>
      <c r="M13" s="89"/>
      <c r="N13" s="85"/>
      <c r="O13" s="90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</row>
    <row r="14" ht="20.1" customHeight="1" spans="1:28">
      <c r="A14" s="48"/>
      <c r="B14" s="46"/>
      <c r="C14" s="41"/>
      <c r="D14" s="47"/>
      <c r="E14" s="43"/>
      <c r="F14" s="47"/>
      <c r="G14" s="50"/>
      <c r="H14" s="83"/>
      <c r="I14" s="83"/>
      <c r="J14" s="84"/>
      <c r="K14" s="85"/>
      <c r="L14" s="84"/>
      <c r="M14" s="85"/>
      <c r="N14" s="85"/>
      <c r="O14" s="8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</row>
    <row r="15" ht="20.1" customHeight="1" spans="1:15">
      <c r="A15" s="48"/>
      <c r="B15" s="46"/>
      <c r="C15" s="41"/>
      <c r="D15" s="47"/>
      <c r="E15" s="43"/>
      <c r="F15" s="47"/>
      <c r="G15" s="50"/>
      <c r="H15" s="83"/>
      <c r="I15" s="83"/>
      <c r="J15" s="84"/>
      <c r="K15" s="85"/>
      <c r="L15" s="84"/>
      <c r="M15" s="85"/>
      <c r="N15" s="85"/>
      <c r="O15" s="83"/>
    </row>
    <row r="16" ht="20.1" customHeight="1" spans="1:28">
      <c r="A16" s="48"/>
      <c r="B16" s="46"/>
      <c r="C16" s="41"/>
      <c r="D16" s="47"/>
      <c r="E16" s="43"/>
      <c r="F16" s="47"/>
      <c r="G16" s="50"/>
      <c r="H16" s="83"/>
      <c r="I16" s="83"/>
      <c r="J16" s="84"/>
      <c r="K16" s="85"/>
      <c r="L16" s="84"/>
      <c r="M16" s="85"/>
      <c r="N16" s="85"/>
      <c r="O16" s="8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</row>
    <row r="17" ht="20.1" customHeight="1" spans="1:28">
      <c r="A17" s="48"/>
      <c r="B17" s="46"/>
      <c r="C17" s="41"/>
      <c r="D17" s="47"/>
      <c r="E17" s="43"/>
      <c r="F17" s="47"/>
      <c r="G17" s="50"/>
      <c r="H17" s="83"/>
      <c r="I17" s="83"/>
      <c r="J17" s="84"/>
      <c r="K17" s="85"/>
      <c r="L17" s="84"/>
      <c r="M17" s="85"/>
      <c r="N17" s="85"/>
      <c r="O17" s="8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</row>
    <row r="18" spans="1:15">
      <c r="A18" s="48"/>
      <c r="B18" s="46"/>
      <c r="C18" s="41"/>
      <c r="D18" s="47"/>
      <c r="E18" s="43"/>
      <c r="F18" s="47"/>
      <c r="G18" s="50"/>
      <c r="H18" s="83"/>
      <c r="I18" s="83"/>
      <c r="J18" s="84"/>
      <c r="K18" s="85"/>
      <c r="L18" s="84"/>
      <c r="M18" s="85"/>
      <c r="N18" s="85"/>
      <c r="O18" s="83"/>
    </row>
    <row r="19" ht="23.1" customHeight="1" spans="1:28">
      <c r="A19" s="48"/>
      <c r="B19" s="49"/>
      <c r="C19" s="41"/>
      <c r="D19" s="145"/>
      <c r="E19" s="146"/>
      <c r="F19" s="145"/>
      <c r="G19" s="147"/>
      <c r="H19" s="148"/>
      <c r="I19" s="148"/>
      <c r="J19" s="148"/>
      <c r="K19" s="150" t="s">
        <v>66</v>
      </c>
      <c r="L19" s="84"/>
      <c r="M19" s="89"/>
      <c r="N19" s="85"/>
      <c r="O19" s="90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</row>
    <row r="20" spans="1:28">
      <c r="A20" s="48"/>
      <c r="B20" s="46"/>
      <c r="C20" s="41"/>
      <c r="D20" s="47"/>
      <c r="E20" s="43"/>
      <c r="F20" s="47"/>
      <c r="G20" s="50"/>
      <c r="H20" s="83"/>
      <c r="I20" s="83"/>
      <c r="J20" s="84"/>
      <c r="K20" s="85"/>
      <c r="L20" s="84"/>
      <c r="M20" s="85"/>
      <c r="N20" s="85"/>
      <c r="O20" s="8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</row>
    <row r="21" ht="20.1" customHeight="1" spans="1:15">
      <c r="A21" s="48"/>
      <c r="B21" s="46"/>
      <c r="C21" s="41"/>
      <c r="D21" s="47"/>
      <c r="E21" s="43"/>
      <c r="F21" s="47"/>
      <c r="G21" s="50"/>
      <c r="H21" s="83"/>
      <c r="I21" s="83"/>
      <c r="J21" s="84"/>
      <c r="K21" s="85"/>
      <c r="L21" s="84"/>
      <c r="M21" s="85"/>
      <c r="N21" s="85"/>
      <c r="O21" s="83"/>
    </row>
    <row r="22" ht="20.1" customHeight="1" spans="1:28">
      <c r="A22" s="48"/>
      <c r="B22" s="46"/>
      <c r="C22" s="41"/>
      <c r="D22" s="47"/>
      <c r="E22" s="43"/>
      <c r="F22" s="47"/>
      <c r="G22" s="50"/>
      <c r="H22" s="83"/>
      <c r="I22" s="83"/>
      <c r="J22" s="84"/>
      <c r="K22" s="85"/>
      <c r="L22" s="84"/>
      <c r="M22" s="85"/>
      <c r="N22" s="85"/>
      <c r="O22" s="8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</row>
    <row r="23" ht="20.1" customHeight="1" spans="1:28">
      <c r="A23" s="48"/>
      <c r="B23" s="46"/>
      <c r="C23" s="41"/>
      <c r="D23" s="47"/>
      <c r="E23" s="43"/>
      <c r="F23" s="47"/>
      <c r="G23" s="50"/>
      <c r="H23" s="83"/>
      <c r="I23" s="83"/>
      <c r="J23" s="84"/>
      <c r="K23" s="85"/>
      <c r="L23" s="84"/>
      <c r="M23" s="85"/>
      <c r="N23" s="85"/>
      <c r="O23" s="8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ht="20.1" customHeight="1" spans="1:15">
      <c r="A24" s="48"/>
      <c r="B24" s="46"/>
      <c r="C24" s="41"/>
      <c r="D24" s="47"/>
      <c r="E24" s="43"/>
      <c r="F24" s="47"/>
      <c r="G24" s="50"/>
      <c r="H24" s="83"/>
      <c r="I24" s="83"/>
      <c r="J24" s="84"/>
      <c r="K24" s="85"/>
      <c r="L24" s="84"/>
      <c r="M24" s="85"/>
      <c r="N24" s="85"/>
      <c r="O24" s="83"/>
    </row>
    <row r="25" ht="30" customHeight="1" spans="1:28">
      <c r="A25" s="28" t="s">
        <v>46</v>
      </c>
      <c r="B25" s="28"/>
      <c r="C25" s="65" t="s">
        <v>47</v>
      </c>
      <c r="D25" s="66">
        <f t="shared" ref="D25:J25" si="0">SUM(D7:D24)</f>
        <v>11934577</v>
      </c>
      <c r="E25" s="65" t="s">
        <v>47</v>
      </c>
      <c r="F25" s="66">
        <f t="shared" si="0"/>
        <v>10134577</v>
      </c>
      <c r="G25" s="65" t="s">
        <v>47</v>
      </c>
      <c r="H25" s="66">
        <f t="shared" si="0"/>
        <v>101346</v>
      </c>
      <c r="I25" s="66">
        <f t="shared" si="0"/>
        <v>5479</v>
      </c>
      <c r="J25" s="66">
        <f t="shared" si="0"/>
        <v>500</v>
      </c>
      <c r="K25" s="65" t="s">
        <v>47</v>
      </c>
      <c r="L25" s="66">
        <f>SUM(L7:L24)</f>
        <v>0</v>
      </c>
      <c r="M25" s="65" t="s">
        <v>47</v>
      </c>
      <c r="N25" s="65" t="s">
        <v>47</v>
      </c>
      <c r="O25" s="66">
        <f>SUM(O7:O24)</f>
        <v>11827252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</row>
    <row r="26" ht="30" customHeight="1" spans="1:28">
      <c r="A26" s="28" t="s">
        <v>48</v>
      </c>
      <c r="B26" s="28"/>
      <c r="C26" s="28" t="s">
        <v>49</v>
      </c>
      <c r="D26" s="28"/>
      <c r="E26" s="67">
        <f>E27+L26</f>
        <v>1800000</v>
      </c>
      <c r="F26" s="67"/>
      <c r="G26" s="67"/>
      <c r="H26" s="67"/>
      <c r="I26" s="28" t="s">
        <v>50</v>
      </c>
      <c r="J26" s="28"/>
      <c r="K26" s="28" t="s">
        <v>51</v>
      </c>
      <c r="L26" s="67">
        <v>0</v>
      </c>
      <c r="M26" s="67"/>
      <c r="N26" s="67"/>
      <c r="O26" s="67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</row>
    <row r="27" ht="30" customHeight="1" spans="1:15">
      <c r="A27" s="28"/>
      <c r="B27" s="28"/>
      <c r="C27" s="28" t="s">
        <v>52</v>
      </c>
      <c r="D27" s="28"/>
      <c r="E27" s="68">
        <f>O12</f>
        <v>1800000</v>
      </c>
      <c r="F27" s="68"/>
      <c r="G27" s="68"/>
      <c r="H27" s="68"/>
      <c r="I27" s="28"/>
      <c r="J27" s="28"/>
      <c r="K27" s="28" t="s">
        <v>53</v>
      </c>
      <c r="L27" s="109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109"/>
      <c r="N27" s="109"/>
      <c r="O27" s="109"/>
    </row>
    <row r="28" ht="50.1" customHeight="1" spans="1:28">
      <c r="A28" s="28" t="s">
        <v>54</v>
      </c>
      <c r="B28" s="28"/>
      <c r="C28" s="69"/>
      <c r="D28" s="69"/>
      <c r="E28" s="69"/>
      <c r="F28" s="69"/>
      <c r="G28" s="69"/>
      <c r="H28" s="69"/>
      <c r="I28" s="28" t="s">
        <v>55</v>
      </c>
      <c r="J28" s="28"/>
      <c r="K28" s="28" t="s">
        <v>56</v>
      </c>
      <c r="L28" s="28"/>
      <c r="M28" s="28"/>
      <c r="N28" s="28"/>
      <c r="O28" s="28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</row>
    <row r="29" ht="50.1" customHeight="1" spans="1:28">
      <c r="A29" s="28" t="s">
        <v>57</v>
      </c>
      <c r="B29" s="28"/>
      <c r="C29" s="69"/>
      <c r="D29" s="69"/>
      <c r="E29" s="69"/>
      <c r="F29" s="69"/>
      <c r="G29" s="69"/>
      <c r="H29" s="69"/>
      <c r="I29" s="28" t="s">
        <v>58</v>
      </c>
      <c r="J29" s="28"/>
      <c r="K29" s="69"/>
      <c r="L29" s="69"/>
      <c r="M29" s="69"/>
      <c r="N29" s="69"/>
      <c r="O29" s="69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</row>
    <row r="30" ht="50.1" customHeight="1" spans="1:15">
      <c r="A30" s="28" t="s">
        <v>59</v>
      </c>
      <c r="B30" s="28"/>
      <c r="C30" s="70"/>
      <c r="D30" s="70"/>
      <c r="E30" s="70"/>
      <c r="F30" s="70"/>
      <c r="G30" s="70"/>
      <c r="H30" s="70"/>
      <c r="I30" s="28" t="s">
        <v>60</v>
      </c>
      <c r="J30" s="28"/>
      <c r="K30" s="70"/>
      <c r="L30" s="70"/>
      <c r="M30" s="70"/>
      <c r="N30" s="70"/>
      <c r="O30" s="70"/>
    </row>
    <row r="31" ht="50.1" customHeight="1" spans="1:28">
      <c r="A31" s="28" t="s">
        <v>61</v>
      </c>
      <c r="B31" s="28"/>
      <c r="C31" s="70"/>
      <c r="D31" s="70"/>
      <c r="E31" s="70"/>
      <c r="F31" s="70"/>
      <c r="G31" s="70"/>
      <c r="H31" s="70"/>
      <c r="I31" s="28" t="s">
        <v>62</v>
      </c>
      <c r="J31" s="28"/>
      <c r="K31" s="70"/>
      <c r="L31" s="70"/>
      <c r="M31" s="70"/>
      <c r="N31" s="70"/>
      <c r="O31" s="70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</row>
    <row r="32" spans="16:28"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</row>
    <row r="34" spans="16:28"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</row>
    <row r="35" spans="16:28"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</row>
    <row r="37" ht="13.5" spans="2:28">
      <c r="B37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</row>
    <row r="38" spans="16:28"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</row>
    <row r="40" spans="16:28"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</row>
    <row r="41" spans="16:28"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</row>
    <row r="43" spans="16:28"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</row>
    <row r="44" spans="16:28"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</row>
    <row r="46" spans="16:28"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6:28"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</row>
    <row r="49" spans="16:28"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6:28"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</row>
    <row r="52" spans="16:28"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</row>
    <row r="53" spans="16:28"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</row>
    <row r="55" spans="16:28"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</row>
    <row r="56" spans="16:28"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</row>
    <row r="58" spans="16:28"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</row>
    <row r="59" spans="16:28"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</row>
    <row r="61" spans="16:28"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</row>
    <row r="62" spans="16:28"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</row>
    <row r="64" spans="16:28"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</row>
    <row r="65" spans="16:28"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7" spans="16:28"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6:28"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</row>
    <row r="70" spans="16:28"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6:28"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</row>
    <row r="73" spans="16:28"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</row>
    <row r="74" spans="16:28"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</row>
    <row r="76" spans="16:28"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</row>
    <row r="77" spans="16:28"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</row>
    <row r="79" spans="16:28"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</row>
    <row r="80" spans="16:28"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2" spans="16:28"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</row>
    <row r="83" spans="16:28"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</row>
    <row r="85" spans="16:28"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</row>
    <row r="86" spans="16:28"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</row>
    <row r="88" spans="16:28"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6:28"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</row>
    <row r="91" spans="16:28"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6:28"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</row>
    <row r="94" spans="16:28"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6:28"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</row>
    <row r="97" spans="16:28"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6:28"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</row>
    <row r="100" spans="16:28"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6:28"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</row>
  </sheetData>
  <mergeCells count="45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8"/>
    <mergeCell ref="H3:H4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102"/>
  <sheetViews>
    <sheetView workbookViewId="0">
      <selection activeCell="E20" sqref="E20"/>
    </sheetView>
  </sheetViews>
  <sheetFormatPr defaultColWidth="9" defaultRowHeight="11.25"/>
  <cols>
    <col min="1" max="1" width="3.25" style="22" customWidth="1"/>
    <col min="2" max="2" width="6.625" style="25" customWidth="1"/>
    <col min="3" max="3" width="3.625" style="22" customWidth="1"/>
    <col min="4" max="4" width="10.25" style="26" customWidth="1"/>
    <col min="5" max="5" width="6.5" style="25" customWidth="1"/>
    <col min="6" max="6" width="9.875" style="26" customWidth="1"/>
    <col min="7" max="7" width="5.125" style="22" customWidth="1"/>
    <col min="8" max="8" width="11" style="26" customWidth="1"/>
    <col min="9" max="9" width="9.375" style="22" customWidth="1"/>
    <col min="10" max="10" width="9.25" style="26" customWidth="1"/>
    <col min="11" max="11" width="9.125" style="22" customWidth="1"/>
    <col min="12" max="12" width="5.625" style="22" customWidth="1"/>
    <col min="13" max="14" width="5.25" style="22" customWidth="1"/>
    <col min="15" max="15" width="10.125" style="26" customWidth="1"/>
    <col min="16" max="16" width="9" style="22"/>
    <col min="17" max="17" width="11.875" style="22" customWidth="1"/>
    <col min="18" max="18" width="12.75" style="22" customWidth="1"/>
    <col min="19" max="19" width="9.125" style="22" customWidth="1"/>
    <col min="20" max="20" width="31.125" style="22" customWidth="1"/>
    <col min="21" max="21" width="9" style="22"/>
    <col min="22" max="22" width="11.25" style="22" customWidth="1"/>
    <col min="23" max="25" width="9" style="22"/>
    <col min="26" max="26" width="14.5" style="22" customWidth="1"/>
    <col min="27" max="27" width="13.125" style="22" customWidth="1"/>
    <col min="28" max="28" width="21.625" style="22" customWidth="1"/>
    <col min="29" max="16384" width="9" style="22"/>
  </cols>
  <sheetData>
    <row r="1" ht="24.95" customHeight="1" spans="1:17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Q1" s="49" t="s">
        <v>1</v>
      </c>
    </row>
    <row r="2" ht="27.95" customHeight="1" spans="1:35">
      <c r="A2" s="28" t="s">
        <v>2</v>
      </c>
      <c r="B2" s="28"/>
      <c r="C2" s="29" t="s">
        <v>3</v>
      </c>
      <c r="D2" s="29"/>
      <c r="E2" s="29"/>
      <c r="F2" s="29"/>
      <c r="G2" s="29"/>
      <c r="H2" s="29"/>
      <c r="I2" s="29"/>
      <c r="J2" s="29"/>
      <c r="K2" s="29"/>
      <c r="L2" s="71" t="s">
        <v>4</v>
      </c>
      <c r="M2" s="72">
        <v>7235</v>
      </c>
      <c r="N2" s="73" t="s">
        <v>5</v>
      </c>
      <c r="O2" s="73" t="s">
        <v>6</v>
      </c>
      <c r="Q2" s="110" t="s">
        <v>6</v>
      </c>
      <c r="R2" s="111">
        <v>45</v>
      </c>
      <c r="S2" s="111">
        <v>7235</v>
      </c>
      <c r="T2" s="112" t="s">
        <v>3</v>
      </c>
      <c r="U2" s="113" t="s">
        <v>7</v>
      </c>
      <c r="V2" s="114">
        <v>31111253</v>
      </c>
      <c r="W2" s="115" t="s">
        <v>8</v>
      </c>
      <c r="X2" s="115" t="s">
        <v>9</v>
      </c>
      <c r="Y2" s="117" t="s">
        <v>10</v>
      </c>
      <c r="Z2" s="118" t="s">
        <v>11</v>
      </c>
      <c r="AA2" s="119" t="s">
        <v>12</v>
      </c>
      <c r="AB2" s="119" t="s">
        <v>13</v>
      </c>
      <c r="AC2" s="119"/>
      <c r="AD2" s="120" t="s">
        <v>14</v>
      </c>
      <c r="AE2" s="121"/>
      <c r="AF2" s="122" t="s">
        <v>15</v>
      </c>
      <c r="AG2" s="119"/>
      <c r="AH2" s="120" t="s">
        <v>14</v>
      </c>
      <c r="AI2" s="123"/>
    </row>
    <row r="3" ht="27.95" customHeight="1" spans="1:15">
      <c r="A3" s="28" t="s">
        <v>16</v>
      </c>
      <c r="B3" s="28"/>
      <c r="C3" s="33">
        <v>31111253</v>
      </c>
      <c r="D3" s="33"/>
      <c r="E3" s="33" t="s">
        <v>17</v>
      </c>
      <c r="F3" s="34" t="s">
        <v>7</v>
      </c>
      <c r="G3" s="34"/>
      <c r="H3" s="74" t="s">
        <v>18</v>
      </c>
      <c r="I3" s="75" t="s">
        <v>19</v>
      </c>
      <c r="J3" s="76"/>
      <c r="K3" s="76"/>
      <c r="L3" s="76"/>
      <c r="M3" s="77" t="s">
        <v>20</v>
      </c>
      <c r="N3" s="28" t="s">
        <v>21</v>
      </c>
      <c r="O3" s="78" t="s">
        <v>22</v>
      </c>
    </row>
    <row r="4" ht="27.95" customHeight="1" spans="1:15">
      <c r="A4" s="28" t="s">
        <v>23</v>
      </c>
      <c r="B4" s="28"/>
      <c r="C4" s="124"/>
      <c r="D4" s="124"/>
      <c r="E4" s="33" t="s">
        <v>24</v>
      </c>
      <c r="F4" s="34"/>
      <c r="G4" s="34"/>
      <c r="H4" s="79"/>
      <c r="I4" s="80"/>
      <c r="J4" s="81"/>
      <c r="K4" s="81"/>
      <c r="L4" s="81"/>
      <c r="M4" s="77" t="s">
        <v>25</v>
      </c>
      <c r="N4" s="33" t="s">
        <v>26</v>
      </c>
      <c r="O4" s="82" t="s">
        <v>12</v>
      </c>
    </row>
    <row r="5" ht="27.95" customHeight="1" spans="1:15">
      <c r="A5" s="28" t="s">
        <v>27</v>
      </c>
      <c r="B5" s="28" t="s">
        <v>28</v>
      </c>
      <c r="C5" s="28"/>
      <c r="D5" s="28"/>
      <c r="E5" s="28" t="s">
        <v>29</v>
      </c>
      <c r="F5" s="28"/>
      <c r="G5" s="28" t="s">
        <v>30</v>
      </c>
      <c r="H5" s="28"/>
      <c r="I5" s="28" t="s">
        <v>31</v>
      </c>
      <c r="J5" s="28" t="s">
        <v>32</v>
      </c>
      <c r="K5" s="28"/>
      <c r="L5" s="28" t="s">
        <v>33</v>
      </c>
      <c r="M5" s="28"/>
      <c r="N5" s="33" t="s">
        <v>34</v>
      </c>
      <c r="O5" s="33"/>
    </row>
    <row r="6" ht="27.95" customHeight="1" spans="1:15">
      <c r="A6" s="28"/>
      <c r="B6" s="38" t="s">
        <v>35</v>
      </c>
      <c r="C6" s="28" t="s">
        <v>36</v>
      </c>
      <c r="D6" s="33" t="s">
        <v>37</v>
      </c>
      <c r="E6" s="38" t="s">
        <v>35</v>
      </c>
      <c r="F6" s="33" t="s">
        <v>37</v>
      </c>
      <c r="G6" s="28" t="s">
        <v>38</v>
      </c>
      <c r="H6" s="33" t="s">
        <v>37</v>
      </c>
      <c r="I6" s="73" t="s">
        <v>37</v>
      </c>
      <c r="J6" s="33" t="s">
        <v>37</v>
      </c>
      <c r="K6" s="28" t="s">
        <v>39</v>
      </c>
      <c r="L6" s="28" t="s">
        <v>37</v>
      </c>
      <c r="M6" s="28" t="s">
        <v>39</v>
      </c>
      <c r="N6" s="33" t="s">
        <v>40</v>
      </c>
      <c r="O6" s="33" t="s">
        <v>37</v>
      </c>
    </row>
    <row r="7" ht="39" customHeight="1" spans="1:17">
      <c r="A7" s="39">
        <v>1</v>
      </c>
      <c r="B7" s="40">
        <v>43083</v>
      </c>
      <c r="C7" s="41" t="s">
        <v>41</v>
      </c>
      <c r="D7" s="42">
        <v>5000000</v>
      </c>
      <c r="E7" s="43">
        <v>43080</v>
      </c>
      <c r="F7" s="42">
        <v>5000000</v>
      </c>
      <c r="G7" s="44">
        <v>0.01</v>
      </c>
      <c r="H7" s="83">
        <f>ROUNDUP(D7*G7,2)</f>
        <v>50000</v>
      </c>
      <c r="I7" s="83">
        <v>0</v>
      </c>
      <c r="J7" s="84">
        <v>500</v>
      </c>
      <c r="K7" s="85" t="s">
        <v>42</v>
      </c>
      <c r="L7" s="86"/>
      <c r="M7" s="33"/>
      <c r="N7" s="85" t="s">
        <v>43</v>
      </c>
      <c r="O7" s="87">
        <v>4949500</v>
      </c>
      <c r="Q7" s="116"/>
    </row>
    <row r="8" ht="33.75" customHeight="1" spans="1:15">
      <c r="A8" s="45"/>
      <c r="B8" s="46">
        <v>43143</v>
      </c>
      <c r="C8" s="41" t="s">
        <v>41</v>
      </c>
      <c r="D8" s="47">
        <v>2000000</v>
      </c>
      <c r="E8" s="43">
        <v>43134</v>
      </c>
      <c r="F8" s="42">
        <v>5134577</v>
      </c>
      <c r="G8" s="44">
        <v>0.01</v>
      </c>
      <c r="H8" s="83">
        <f>ROUNDUP(D8*G8,2)</f>
        <v>20000</v>
      </c>
      <c r="I8" s="83">
        <v>5479</v>
      </c>
      <c r="J8" s="84"/>
      <c r="K8" s="85"/>
      <c r="L8" s="84"/>
      <c r="M8" s="33"/>
      <c r="N8" s="85" t="s">
        <v>44</v>
      </c>
      <c r="O8" s="87">
        <f>D7+D8-H7-H8-J7-O7-I8</f>
        <v>1974521</v>
      </c>
    </row>
    <row r="9" ht="9.95" customHeight="1" spans="1:17">
      <c r="A9" s="48"/>
      <c r="B9" s="49"/>
      <c r="C9" s="41"/>
      <c r="D9" s="47"/>
      <c r="E9" s="43"/>
      <c r="F9" s="47"/>
      <c r="G9" s="50"/>
      <c r="H9" s="83"/>
      <c r="I9" s="83"/>
      <c r="J9" s="84"/>
      <c r="K9" s="88"/>
      <c r="L9" s="84"/>
      <c r="M9" s="89"/>
      <c r="N9" s="85"/>
      <c r="O9" s="90"/>
      <c r="Q9"/>
    </row>
    <row r="10" ht="21.95" customHeight="1" spans="1:15">
      <c r="A10" s="48">
        <v>2</v>
      </c>
      <c r="B10" s="40">
        <v>43175</v>
      </c>
      <c r="C10" s="41" t="s">
        <v>41</v>
      </c>
      <c r="D10" s="42">
        <v>3134577</v>
      </c>
      <c r="E10" s="43"/>
      <c r="F10" s="51"/>
      <c r="G10" s="44">
        <v>0.01</v>
      </c>
      <c r="H10" s="83">
        <v>31346</v>
      </c>
      <c r="I10" s="83">
        <v>0</v>
      </c>
      <c r="J10" s="84">
        <v>0</v>
      </c>
      <c r="K10" s="85"/>
      <c r="L10" s="86"/>
      <c r="M10" s="33"/>
      <c r="N10" s="85" t="s">
        <v>63</v>
      </c>
      <c r="O10" s="87">
        <f>D10-H10-I10-J10</f>
        <v>3103231</v>
      </c>
    </row>
    <row r="11" s="23" customFormat="1" ht="8.25" customHeight="1" spans="1:15">
      <c r="A11" s="48"/>
      <c r="B11" s="49"/>
      <c r="C11" s="41"/>
      <c r="D11" s="47"/>
      <c r="E11" s="43"/>
      <c r="F11" s="47"/>
      <c r="G11" s="50"/>
      <c r="H11" s="83"/>
      <c r="I11" s="83"/>
      <c r="J11" s="84"/>
      <c r="K11" s="88"/>
      <c r="L11" s="84"/>
      <c r="M11" s="89"/>
      <c r="N11" s="85"/>
      <c r="O11" s="90"/>
    </row>
    <row r="12" s="22" customFormat="1" ht="20.1" customHeight="1" spans="1:15">
      <c r="A12" s="48">
        <v>3</v>
      </c>
      <c r="B12" s="40">
        <v>43218</v>
      </c>
      <c r="C12" s="41" t="s">
        <v>41</v>
      </c>
      <c r="D12" s="42">
        <v>1800000</v>
      </c>
      <c r="E12" s="52" t="s">
        <v>64</v>
      </c>
      <c r="F12" s="51"/>
      <c r="G12" s="44"/>
      <c r="H12" s="83"/>
      <c r="I12" s="83"/>
      <c r="J12" s="84"/>
      <c r="K12" s="85"/>
      <c r="L12" s="86"/>
      <c r="M12" s="33"/>
      <c r="N12" s="85" t="s">
        <v>65</v>
      </c>
      <c r="O12" s="87">
        <v>1800000</v>
      </c>
    </row>
    <row r="13" s="22" customFormat="1" ht="8.25" customHeight="1" spans="1:15">
      <c r="A13" s="48"/>
      <c r="B13" s="40"/>
      <c r="C13" s="41"/>
      <c r="D13" s="42"/>
      <c r="E13" s="52"/>
      <c r="F13" s="51"/>
      <c r="G13" s="44"/>
      <c r="H13" s="83"/>
      <c r="I13" s="83"/>
      <c r="J13" s="84"/>
      <c r="K13" s="85"/>
      <c r="L13" s="86"/>
      <c r="M13" s="33"/>
      <c r="N13" s="85"/>
      <c r="O13" s="87"/>
    </row>
    <row r="14" ht="20.1" customHeight="1" spans="1:28">
      <c r="A14" s="48"/>
      <c r="B14" s="49" t="s">
        <v>1</v>
      </c>
      <c r="C14" s="54"/>
      <c r="D14" s="55"/>
      <c r="E14" s="56"/>
      <c r="F14" s="55"/>
      <c r="G14" s="59" t="s">
        <v>67</v>
      </c>
      <c r="H14" s="99">
        <f>D12*G10</f>
        <v>18000</v>
      </c>
      <c r="I14" s="135">
        <v>3550</v>
      </c>
      <c r="J14" s="136">
        <v>32320</v>
      </c>
      <c r="K14" s="88"/>
      <c r="L14" s="102"/>
      <c r="M14" s="93"/>
      <c r="N14" s="88"/>
      <c r="O14" s="94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</row>
    <row r="15" s="23" customFormat="1" ht="20.1" customHeight="1" spans="1:15">
      <c r="A15" s="62">
        <v>4</v>
      </c>
      <c r="B15" s="126">
        <v>43284</v>
      </c>
      <c r="C15" s="54" t="s">
        <v>41</v>
      </c>
      <c r="D15" s="58">
        <v>200000</v>
      </c>
      <c r="E15" s="57">
        <v>43279</v>
      </c>
      <c r="F15" s="58">
        <v>6508201</v>
      </c>
      <c r="G15" s="127">
        <v>0.01</v>
      </c>
      <c r="H15" s="99">
        <f>ROUNDUP(D15*G15,2)</f>
        <v>2000</v>
      </c>
      <c r="I15" s="137"/>
      <c r="J15" s="138"/>
      <c r="K15" s="88"/>
      <c r="L15" s="139"/>
      <c r="M15" s="93"/>
      <c r="N15" s="88" t="s">
        <v>68</v>
      </c>
      <c r="O15" s="132">
        <f>D15-H14-H15-I14-J14</f>
        <v>144130</v>
      </c>
    </row>
    <row r="16" ht="27.75" customHeight="1" spans="1:17">
      <c r="A16" s="48"/>
      <c r="B16" s="133" t="s">
        <v>69</v>
      </c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1"/>
      <c r="O16" s="99"/>
      <c r="Q16" s="22">
        <v>7320</v>
      </c>
    </row>
    <row r="17" ht="20.1" customHeight="1" spans="1:28">
      <c r="A17" s="48"/>
      <c r="B17" s="46"/>
      <c r="C17" s="41"/>
      <c r="D17" s="47"/>
      <c r="E17" s="57"/>
      <c r="F17" s="58"/>
      <c r="G17" s="50"/>
      <c r="H17" s="83"/>
      <c r="I17" s="83"/>
      <c r="J17" s="84"/>
      <c r="K17" s="85"/>
      <c r="L17" s="84"/>
      <c r="M17" s="85"/>
      <c r="N17" s="85"/>
      <c r="O17" s="83"/>
      <c r="P17" s="23"/>
      <c r="Q17" s="23">
        <v>18000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</row>
    <row r="18" ht="20.1" customHeight="1" spans="1:28">
      <c r="A18" s="48"/>
      <c r="B18" s="46"/>
      <c r="C18" s="41"/>
      <c r="D18" s="47"/>
      <c r="E18" s="43"/>
      <c r="F18" s="47"/>
      <c r="G18" s="50"/>
      <c r="H18" s="83"/>
      <c r="I18" s="83"/>
      <c r="J18" s="84"/>
      <c r="K18" s="85"/>
      <c r="L18" s="84"/>
      <c r="M18" s="85"/>
      <c r="N18" s="85"/>
      <c r="O18" s="83"/>
      <c r="P18" s="23"/>
      <c r="Q18" s="23">
        <v>7000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</row>
    <row r="19" ht="20.1" customHeight="1" spans="1:15">
      <c r="A19" s="48"/>
      <c r="B19" s="46"/>
      <c r="C19" s="41"/>
      <c r="D19" s="47"/>
      <c r="E19" s="43"/>
      <c r="F19" s="47"/>
      <c r="G19" s="50"/>
      <c r="H19" s="83"/>
      <c r="I19" s="83"/>
      <c r="J19" s="84"/>
      <c r="K19" s="85"/>
      <c r="L19" s="84"/>
      <c r="M19" s="85"/>
      <c r="N19" s="85"/>
      <c r="O19" s="83"/>
    </row>
    <row r="20" ht="20.1" customHeight="1" spans="1:15">
      <c r="A20" s="48"/>
      <c r="B20" s="46"/>
      <c r="C20" s="41"/>
      <c r="D20" s="47"/>
      <c r="E20" s="43"/>
      <c r="F20" s="47"/>
      <c r="G20" s="50"/>
      <c r="H20" s="83"/>
      <c r="I20" s="83"/>
      <c r="J20" s="84"/>
      <c r="K20" s="85"/>
      <c r="L20" s="84"/>
      <c r="M20" s="85"/>
      <c r="N20" s="85"/>
      <c r="O20" s="83"/>
    </row>
    <row r="21" ht="20.1" customHeight="1" spans="1:28">
      <c r="A21" s="48"/>
      <c r="B21" s="46"/>
      <c r="C21" s="41"/>
      <c r="D21" s="47"/>
      <c r="E21" s="43"/>
      <c r="F21" s="47"/>
      <c r="G21" s="50"/>
      <c r="H21" s="83"/>
      <c r="I21" s="83"/>
      <c r="J21" s="84"/>
      <c r="K21" s="85"/>
      <c r="L21" s="84"/>
      <c r="M21" s="85"/>
      <c r="N21" s="85"/>
      <c r="O21" s="8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</row>
    <row r="22" ht="20.1" customHeight="1" spans="1:15">
      <c r="A22" s="48"/>
      <c r="B22" s="46"/>
      <c r="C22" s="41"/>
      <c r="D22" s="47"/>
      <c r="E22" s="43"/>
      <c r="F22" s="47"/>
      <c r="G22" s="50"/>
      <c r="H22" s="83"/>
      <c r="I22" s="83"/>
      <c r="J22" s="84"/>
      <c r="K22" s="85"/>
      <c r="L22" s="84"/>
      <c r="M22" s="85"/>
      <c r="N22" s="85"/>
      <c r="O22" s="83"/>
    </row>
    <row r="23" ht="20.1" customHeight="1" spans="1:28">
      <c r="A23" s="48"/>
      <c r="B23" s="46"/>
      <c r="C23" s="41"/>
      <c r="D23" s="47"/>
      <c r="E23" s="43"/>
      <c r="F23" s="47"/>
      <c r="G23" s="50"/>
      <c r="H23" s="83"/>
      <c r="I23" s="83"/>
      <c r="J23" s="84"/>
      <c r="K23" s="85"/>
      <c r="L23" s="84"/>
      <c r="M23" s="85"/>
      <c r="N23" s="85"/>
      <c r="O23" s="8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ht="20.1" customHeight="1" spans="1:28">
      <c r="A24" s="48"/>
      <c r="B24" s="46"/>
      <c r="C24" s="41"/>
      <c r="D24" s="47"/>
      <c r="E24" s="43"/>
      <c r="F24" s="47"/>
      <c r="G24" s="50"/>
      <c r="H24" s="83"/>
      <c r="I24" s="83"/>
      <c r="J24" s="84"/>
      <c r="K24" s="85"/>
      <c r="L24" s="84"/>
      <c r="M24" s="85"/>
      <c r="N24" s="85"/>
      <c r="O24" s="8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</row>
    <row r="25" ht="20.1" customHeight="1" spans="1:15">
      <c r="A25" s="48"/>
      <c r="B25" s="46"/>
      <c r="C25" s="41"/>
      <c r="D25" s="47"/>
      <c r="E25" s="43"/>
      <c r="F25" s="47"/>
      <c r="G25" s="50"/>
      <c r="H25" s="83"/>
      <c r="I25" s="83"/>
      <c r="J25" s="84"/>
      <c r="K25" s="85"/>
      <c r="L25" s="84"/>
      <c r="M25" s="85"/>
      <c r="N25" s="85"/>
      <c r="O25" s="83"/>
    </row>
    <row r="26" ht="30" customHeight="1" spans="1:28">
      <c r="A26" s="28" t="s">
        <v>46</v>
      </c>
      <c r="B26" s="28"/>
      <c r="C26" s="65" t="s">
        <v>47</v>
      </c>
      <c r="D26" s="66">
        <f t="shared" ref="D26:J26" si="0">SUM(D7:D25)</f>
        <v>12134577</v>
      </c>
      <c r="E26" s="65" t="s">
        <v>47</v>
      </c>
      <c r="F26" s="66">
        <f t="shared" si="0"/>
        <v>16642778</v>
      </c>
      <c r="G26" s="65" t="s">
        <v>47</v>
      </c>
      <c r="H26" s="66">
        <f t="shared" si="0"/>
        <v>121346</v>
      </c>
      <c r="I26" s="66">
        <f t="shared" si="0"/>
        <v>9029</v>
      </c>
      <c r="J26" s="66">
        <f t="shared" si="0"/>
        <v>32820</v>
      </c>
      <c r="K26" s="65" t="s">
        <v>47</v>
      </c>
      <c r="L26" s="66">
        <f>SUM(L7:L25)</f>
        <v>0</v>
      </c>
      <c r="M26" s="65" t="s">
        <v>47</v>
      </c>
      <c r="N26" s="65" t="s">
        <v>47</v>
      </c>
      <c r="O26" s="66">
        <f>SUM(O7:O25)</f>
        <v>11971382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</row>
    <row r="27" ht="30" customHeight="1" spans="1:28">
      <c r="A27" s="28" t="s">
        <v>48</v>
      </c>
      <c r="B27" s="28"/>
      <c r="C27" s="28" t="s">
        <v>49</v>
      </c>
      <c r="D27" s="28"/>
      <c r="E27" s="67">
        <f>E28+L27</f>
        <v>144130</v>
      </c>
      <c r="F27" s="67"/>
      <c r="G27" s="67"/>
      <c r="H27" s="67"/>
      <c r="I27" s="28" t="s">
        <v>50</v>
      </c>
      <c r="J27" s="28"/>
      <c r="K27" s="28" t="s">
        <v>51</v>
      </c>
      <c r="L27" s="67">
        <v>0</v>
      </c>
      <c r="M27" s="67"/>
      <c r="N27" s="67"/>
      <c r="O27" s="67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</row>
    <row r="28" ht="30" customHeight="1" spans="1:15">
      <c r="A28" s="28"/>
      <c r="B28" s="28"/>
      <c r="C28" s="28" t="s">
        <v>52</v>
      </c>
      <c r="D28" s="28"/>
      <c r="E28" s="68">
        <f>O15</f>
        <v>144130</v>
      </c>
      <c r="F28" s="68"/>
      <c r="G28" s="68"/>
      <c r="H28" s="68"/>
      <c r="I28" s="28"/>
      <c r="J28" s="28"/>
      <c r="K28" s="28" t="s">
        <v>53</v>
      </c>
      <c r="L28" s="109" t="str">
        <f>SUBSTITUTE(SUBSTITUTE(TEXT(INT(L27),"[DBNum2][$-804]G/通用格式元"&amp;IF(INT(L27)=L27,"整",""))&amp;TEXT(MID(L27,FIND(".",L27&amp;".0")+1,1),"[DBNum2][$-804]G/通用格式角")&amp;TEXT(MID(L27,FIND(".",L27&amp;".0")+2,1),"[DBNum2][$-804]G/通用格式分"),"零角","零"),"零分","")</f>
        <v>零元整</v>
      </c>
      <c r="M28" s="109"/>
      <c r="N28" s="109"/>
      <c r="O28" s="109"/>
    </row>
    <row r="29" ht="50.1" customHeight="1" spans="1:28">
      <c r="A29" s="28" t="s">
        <v>54</v>
      </c>
      <c r="B29" s="28"/>
      <c r="C29" s="69"/>
      <c r="D29" s="69"/>
      <c r="E29" s="69"/>
      <c r="F29" s="69"/>
      <c r="G29" s="69"/>
      <c r="H29" s="69"/>
      <c r="I29" s="28" t="s">
        <v>55</v>
      </c>
      <c r="J29" s="28"/>
      <c r="K29" s="28" t="s">
        <v>56</v>
      </c>
      <c r="L29" s="28"/>
      <c r="M29" s="28"/>
      <c r="N29" s="28"/>
      <c r="O29" s="28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</row>
    <row r="30" ht="50.1" customHeight="1" spans="1:28">
      <c r="A30" s="28" t="s">
        <v>57</v>
      </c>
      <c r="B30" s="28"/>
      <c r="C30" s="69"/>
      <c r="D30" s="69"/>
      <c r="E30" s="69"/>
      <c r="F30" s="69"/>
      <c r="G30" s="69"/>
      <c r="H30" s="69"/>
      <c r="I30" s="28" t="s">
        <v>58</v>
      </c>
      <c r="J30" s="28"/>
      <c r="K30" s="69"/>
      <c r="L30" s="69"/>
      <c r="M30" s="69"/>
      <c r="N30" s="69"/>
      <c r="O30" s="69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</row>
    <row r="31" ht="50.1" customHeight="1" spans="1:15">
      <c r="A31" s="28" t="s">
        <v>59</v>
      </c>
      <c r="B31" s="28"/>
      <c r="C31" s="70"/>
      <c r="D31" s="70"/>
      <c r="E31" s="70"/>
      <c r="F31" s="70"/>
      <c r="G31" s="70"/>
      <c r="H31" s="70"/>
      <c r="I31" s="28" t="s">
        <v>60</v>
      </c>
      <c r="J31" s="28"/>
      <c r="K31" s="70"/>
      <c r="L31" s="70"/>
      <c r="M31" s="70"/>
      <c r="N31" s="70"/>
      <c r="O31" s="70"/>
    </row>
    <row r="32" ht="50.1" customHeight="1" spans="1:28">
      <c r="A32" s="28" t="s">
        <v>61</v>
      </c>
      <c r="B32" s="28"/>
      <c r="C32" s="70"/>
      <c r="D32" s="70"/>
      <c r="E32" s="70"/>
      <c r="F32" s="70"/>
      <c r="G32" s="70"/>
      <c r="H32" s="70"/>
      <c r="I32" s="28" t="s">
        <v>62</v>
      </c>
      <c r="J32" s="28"/>
      <c r="K32" s="70"/>
      <c r="L32" s="70"/>
      <c r="M32" s="70"/>
      <c r="N32" s="70"/>
      <c r="O32" s="70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</row>
    <row r="33" spans="16:28"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</row>
    <row r="35" spans="16:28"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</row>
    <row r="36" spans="16:28"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</row>
    <row r="38" ht="13.5" spans="2:28">
      <c r="B38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</row>
    <row r="39" spans="16:28"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</row>
    <row r="41" spans="16:28"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</row>
    <row r="42" ht="13.5" spans="4:28">
      <c r="D42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</row>
    <row r="44" spans="16:28"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</row>
    <row r="45" spans="16:28"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</row>
    <row r="47" spans="16:28"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</row>
    <row r="48" spans="16:28"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</row>
    <row r="50" spans="16:28"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</row>
    <row r="51" spans="16:28"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</row>
    <row r="53" spans="16:28"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</row>
    <row r="54" spans="16:28"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</row>
    <row r="56" spans="16:28"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</row>
    <row r="57" spans="16:28"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</row>
    <row r="59" spans="16:28"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</row>
    <row r="60" spans="16:28"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</row>
    <row r="62" spans="16:28"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</row>
    <row r="63" spans="16:28"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</row>
    <row r="65" spans="16:28"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6:28"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</row>
    <row r="68" spans="16:28"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</row>
    <row r="69" spans="16:28"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</row>
    <row r="71" spans="16:28"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</row>
    <row r="72" spans="16:28"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</row>
    <row r="74" spans="16:28"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</row>
    <row r="75" spans="16:28"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</row>
    <row r="77" spans="16:28"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</row>
    <row r="78" spans="16:28"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</row>
    <row r="80" spans="16:28"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1" spans="16:28"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</row>
    <row r="83" spans="16:28"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</row>
    <row r="84" spans="16:28"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</row>
    <row r="86" spans="16:28"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</row>
    <row r="87" spans="16:28"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</row>
    <row r="89" spans="16:28"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</row>
    <row r="90" spans="16:28"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</row>
    <row r="92" spans="16:28"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</row>
    <row r="93" spans="16:28"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</row>
    <row r="95" spans="16:28"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</row>
    <row r="96" spans="16:28"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</row>
    <row r="98" spans="16:28"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</row>
    <row r="99" spans="16:28"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</row>
    <row r="101" spans="16:28"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</row>
    <row r="102" spans="16:28"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</row>
  </sheetData>
  <mergeCells count="48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B16:N16"/>
    <mergeCell ref="A26:B26"/>
    <mergeCell ref="C27:D27"/>
    <mergeCell ref="E27:H27"/>
    <mergeCell ref="L27:O27"/>
    <mergeCell ref="C28:D28"/>
    <mergeCell ref="E28:H28"/>
    <mergeCell ref="L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32:B32"/>
    <mergeCell ref="C32:H32"/>
    <mergeCell ref="I32:J32"/>
    <mergeCell ref="K32:O32"/>
    <mergeCell ref="A5:A6"/>
    <mergeCell ref="A7:A8"/>
    <mergeCell ref="H3:H4"/>
    <mergeCell ref="I14:I15"/>
    <mergeCell ref="J14:J15"/>
    <mergeCell ref="A27:B28"/>
    <mergeCell ref="I27:J28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XFD104"/>
  <sheetViews>
    <sheetView topLeftCell="E4" workbookViewId="0">
      <selection activeCell="J23" sqref="J23"/>
    </sheetView>
  </sheetViews>
  <sheetFormatPr defaultColWidth="9" defaultRowHeight="11.25"/>
  <cols>
    <col min="1" max="1" width="3.25" style="22" customWidth="1"/>
    <col min="2" max="2" width="6.625" style="25" customWidth="1"/>
    <col min="3" max="3" width="3.625" style="22" customWidth="1"/>
    <col min="4" max="4" width="10.25" style="26" customWidth="1"/>
    <col min="5" max="5" width="6.5" style="25" customWidth="1"/>
    <col min="6" max="6" width="9.875" style="26" customWidth="1"/>
    <col min="7" max="7" width="5.125" style="22" customWidth="1"/>
    <col min="8" max="8" width="11" style="26" customWidth="1"/>
    <col min="9" max="9" width="9.375" style="22" customWidth="1"/>
    <col min="10" max="10" width="9.25" style="26" customWidth="1"/>
    <col min="11" max="11" width="9.125" style="22" customWidth="1"/>
    <col min="12" max="12" width="7.75" style="22" customWidth="1"/>
    <col min="13" max="14" width="5.25" style="22" customWidth="1"/>
    <col min="15" max="15" width="10.125" style="26" customWidth="1"/>
    <col min="16" max="16" width="9" style="22"/>
    <col min="17" max="17" width="11.875" style="22" customWidth="1"/>
    <col min="18" max="18" width="12.75" style="22" customWidth="1"/>
    <col min="19" max="19" width="9.125" style="22" customWidth="1"/>
    <col min="20" max="20" width="31.125" style="22" customWidth="1"/>
    <col min="21" max="21" width="9" style="22"/>
    <col min="22" max="22" width="11.25" style="22" customWidth="1"/>
    <col min="23" max="25" width="9" style="22"/>
    <col min="26" max="26" width="14.5" style="22" customWidth="1"/>
    <col min="27" max="27" width="13.125" style="22" customWidth="1"/>
    <col min="28" max="28" width="21.625" style="22" customWidth="1"/>
    <col min="29" max="16384" width="9" style="22"/>
  </cols>
  <sheetData>
    <row r="1" ht="24.95" customHeight="1" spans="1:17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Q1" s="49" t="s">
        <v>1</v>
      </c>
    </row>
    <row r="2" ht="27.95" customHeight="1" spans="1:35">
      <c r="A2" s="28" t="s">
        <v>2</v>
      </c>
      <c r="B2" s="28"/>
      <c r="C2" s="29" t="s">
        <v>3</v>
      </c>
      <c r="D2" s="29"/>
      <c r="E2" s="29"/>
      <c r="F2" s="29"/>
      <c r="G2" s="29"/>
      <c r="H2" s="29"/>
      <c r="I2" s="29"/>
      <c r="J2" s="29"/>
      <c r="K2" s="29"/>
      <c r="L2" s="71" t="s">
        <v>4</v>
      </c>
      <c r="M2" s="72">
        <v>7235</v>
      </c>
      <c r="N2" s="73" t="s">
        <v>5</v>
      </c>
      <c r="O2" s="73" t="s">
        <v>6</v>
      </c>
      <c r="Q2" s="110" t="s">
        <v>6</v>
      </c>
      <c r="R2" s="111">
        <v>45</v>
      </c>
      <c r="S2" s="111">
        <v>7235</v>
      </c>
      <c r="T2" s="112" t="s">
        <v>3</v>
      </c>
      <c r="U2" s="113" t="s">
        <v>7</v>
      </c>
      <c r="V2" s="114">
        <v>31111253</v>
      </c>
      <c r="W2" s="115" t="s">
        <v>8</v>
      </c>
      <c r="X2" s="115" t="s">
        <v>9</v>
      </c>
      <c r="Y2" s="117" t="s">
        <v>10</v>
      </c>
      <c r="Z2" s="118" t="s">
        <v>11</v>
      </c>
      <c r="AA2" s="119" t="s">
        <v>12</v>
      </c>
      <c r="AB2" s="119" t="s">
        <v>13</v>
      </c>
      <c r="AC2" s="119"/>
      <c r="AD2" s="120" t="s">
        <v>14</v>
      </c>
      <c r="AE2" s="121"/>
      <c r="AF2" s="122" t="s">
        <v>15</v>
      </c>
      <c r="AG2" s="119"/>
      <c r="AH2" s="120" t="s">
        <v>14</v>
      </c>
      <c r="AI2" s="123"/>
    </row>
    <row r="3" ht="27.95" customHeight="1" spans="1:15">
      <c r="A3" s="28" t="s">
        <v>16</v>
      </c>
      <c r="B3" s="28"/>
      <c r="C3" s="33">
        <v>31111253</v>
      </c>
      <c r="D3" s="33"/>
      <c r="E3" s="33" t="s">
        <v>17</v>
      </c>
      <c r="F3" s="34" t="s">
        <v>7</v>
      </c>
      <c r="G3" s="34"/>
      <c r="H3" s="74" t="s">
        <v>18</v>
      </c>
      <c r="I3" s="75" t="s">
        <v>19</v>
      </c>
      <c r="J3" s="76"/>
      <c r="K3" s="76"/>
      <c r="L3" s="76"/>
      <c r="M3" s="77" t="s">
        <v>20</v>
      </c>
      <c r="N3" s="28" t="s">
        <v>21</v>
      </c>
      <c r="O3" s="78" t="s">
        <v>22</v>
      </c>
    </row>
    <row r="4" ht="27.95" customHeight="1" spans="1:15">
      <c r="A4" s="28" t="s">
        <v>23</v>
      </c>
      <c r="B4" s="28"/>
      <c r="C4" s="124"/>
      <c r="D4" s="124"/>
      <c r="E4" s="33" t="s">
        <v>24</v>
      </c>
      <c r="F4" s="34"/>
      <c r="G4" s="34"/>
      <c r="H4" s="79"/>
      <c r="I4" s="80"/>
      <c r="J4" s="81"/>
      <c r="K4" s="81"/>
      <c r="L4" s="81"/>
      <c r="M4" s="77" t="s">
        <v>25</v>
      </c>
      <c r="N4" s="33" t="s">
        <v>26</v>
      </c>
      <c r="O4" s="82" t="s">
        <v>12</v>
      </c>
    </row>
    <row r="5" ht="27.95" customHeight="1" spans="1:15">
      <c r="A5" s="28" t="s">
        <v>27</v>
      </c>
      <c r="B5" s="28" t="s">
        <v>28</v>
      </c>
      <c r="C5" s="28"/>
      <c r="D5" s="28"/>
      <c r="E5" s="28" t="s">
        <v>29</v>
      </c>
      <c r="F5" s="28"/>
      <c r="G5" s="28" t="s">
        <v>30</v>
      </c>
      <c r="H5" s="28"/>
      <c r="I5" s="28" t="s">
        <v>31</v>
      </c>
      <c r="J5" s="28" t="s">
        <v>32</v>
      </c>
      <c r="K5" s="28"/>
      <c r="L5" s="28" t="s">
        <v>33</v>
      </c>
      <c r="M5" s="28"/>
      <c r="N5" s="33" t="s">
        <v>34</v>
      </c>
      <c r="O5" s="33"/>
    </row>
    <row r="6" ht="27.95" customHeight="1" spans="1:15">
      <c r="A6" s="28"/>
      <c r="B6" s="38" t="s">
        <v>35</v>
      </c>
      <c r="C6" s="28" t="s">
        <v>36</v>
      </c>
      <c r="D6" s="33" t="s">
        <v>37</v>
      </c>
      <c r="E6" s="38" t="s">
        <v>35</v>
      </c>
      <c r="F6" s="33" t="s">
        <v>37</v>
      </c>
      <c r="G6" s="28" t="s">
        <v>38</v>
      </c>
      <c r="H6" s="33" t="s">
        <v>37</v>
      </c>
      <c r="I6" s="73" t="s">
        <v>37</v>
      </c>
      <c r="J6" s="33" t="s">
        <v>37</v>
      </c>
      <c r="K6" s="28" t="s">
        <v>39</v>
      </c>
      <c r="L6" s="28" t="s">
        <v>37</v>
      </c>
      <c r="M6" s="28" t="s">
        <v>39</v>
      </c>
      <c r="N6" s="33" t="s">
        <v>40</v>
      </c>
      <c r="O6" s="33" t="s">
        <v>37</v>
      </c>
    </row>
    <row r="7" ht="39" customHeight="1" spans="1:17">
      <c r="A7" s="39">
        <v>1</v>
      </c>
      <c r="B7" s="40">
        <v>43083</v>
      </c>
      <c r="C7" s="41" t="s">
        <v>41</v>
      </c>
      <c r="D7" s="42">
        <v>5000000</v>
      </c>
      <c r="E7" s="43">
        <v>43080</v>
      </c>
      <c r="F7" s="42">
        <v>5000000</v>
      </c>
      <c r="G7" s="44">
        <v>0.01</v>
      </c>
      <c r="H7" s="83">
        <f>ROUNDUP(D7*G7,2)</f>
        <v>50000</v>
      </c>
      <c r="I7" s="83">
        <v>0</v>
      </c>
      <c r="J7" s="84">
        <v>500</v>
      </c>
      <c r="K7" s="85" t="s">
        <v>42</v>
      </c>
      <c r="L7" s="86"/>
      <c r="M7" s="33"/>
      <c r="N7" s="85" t="s">
        <v>43</v>
      </c>
      <c r="O7" s="87">
        <v>4949500</v>
      </c>
      <c r="Q7" s="116"/>
    </row>
    <row r="8" ht="26" customHeight="1" spans="1:15">
      <c r="A8" s="45"/>
      <c r="B8" s="46">
        <v>43143</v>
      </c>
      <c r="C8" s="41" t="s">
        <v>41</v>
      </c>
      <c r="D8" s="47">
        <v>2000000</v>
      </c>
      <c r="E8" s="43">
        <v>43134</v>
      </c>
      <c r="F8" s="42">
        <v>5134577</v>
      </c>
      <c r="G8" s="44">
        <v>0.01</v>
      </c>
      <c r="H8" s="83">
        <f>ROUNDUP(D8*G8,2)</f>
        <v>20000</v>
      </c>
      <c r="I8" s="83">
        <v>5479</v>
      </c>
      <c r="J8" s="84"/>
      <c r="K8" s="85"/>
      <c r="L8" s="84"/>
      <c r="M8" s="33"/>
      <c r="N8" s="85" t="s">
        <v>44</v>
      </c>
      <c r="O8" s="87">
        <f>D7+D8-H7-H8-J7-O7-I8</f>
        <v>1974521</v>
      </c>
    </row>
    <row r="9" ht="9.95" customHeight="1" spans="1:17">
      <c r="A9" s="48"/>
      <c r="B9" s="49"/>
      <c r="C9" s="41"/>
      <c r="D9" s="47"/>
      <c r="E9" s="43"/>
      <c r="F9" s="47"/>
      <c r="G9" s="50"/>
      <c r="H9" s="83"/>
      <c r="I9" s="83"/>
      <c r="J9" s="84"/>
      <c r="K9" s="88"/>
      <c r="L9" s="84"/>
      <c r="M9" s="89"/>
      <c r="N9" s="85"/>
      <c r="O9" s="90"/>
      <c r="Q9"/>
    </row>
    <row r="10" ht="21.95" customHeight="1" spans="1:15">
      <c r="A10" s="48">
        <v>2</v>
      </c>
      <c r="B10" s="40">
        <v>43175</v>
      </c>
      <c r="C10" s="41" t="s">
        <v>41</v>
      </c>
      <c r="D10" s="42">
        <v>3134577</v>
      </c>
      <c r="E10" s="43"/>
      <c r="F10" s="51"/>
      <c r="G10" s="44">
        <v>0.01</v>
      </c>
      <c r="H10" s="83">
        <v>31346</v>
      </c>
      <c r="I10" s="83">
        <v>0</v>
      </c>
      <c r="J10" s="84">
        <v>0</v>
      </c>
      <c r="K10" s="85"/>
      <c r="L10" s="86"/>
      <c r="M10" s="33"/>
      <c r="N10" s="85" t="s">
        <v>63</v>
      </c>
      <c r="O10" s="87">
        <f>D10-H10-I10-J10</f>
        <v>3103231</v>
      </c>
    </row>
    <row r="11" s="23" customFormat="1" ht="8.25" customHeight="1" spans="1:15">
      <c r="A11" s="48"/>
      <c r="B11" s="49"/>
      <c r="C11" s="41"/>
      <c r="D11" s="47"/>
      <c r="E11" s="43"/>
      <c r="F11" s="47"/>
      <c r="G11" s="50"/>
      <c r="H11" s="83"/>
      <c r="I11" s="83"/>
      <c r="J11" s="84"/>
      <c r="K11" s="88"/>
      <c r="L11" s="84"/>
      <c r="M11" s="89"/>
      <c r="N11" s="85"/>
      <c r="O11" s="90"/>
    </row>
    <row r="12" s="22" customFormat="1" ht="20.1" customHeight="1" spans="1:15">
      <c r="A12" s="48">
        <v>3</v>
      </c>
      <c r="B12" s="40">
        <v>43218</v>
      </c>
      <c r="C12" s="41" t="s">
        <v>41</v>
      </c>
      <c r="D12" s="42">
        <v>1800000</v>
      </c>
      <c r="E12" s="52" t="s">
        <v>64</v>
      </c>
      <c r="F12" s="51"/>
      <c r="G12" s="53" t="s">
        <v>70</v>
      </c>
      <c r="H12" s="83"/>
      <c r="I12" s="83"/>
      <c r="J12" s="84"/>
      <c r="K12" s="85"/>
      <c r="L12" s="86"/>
      <c r="M12" s="33"/>
      <c r="N12" s="85" t="s">
        <v>65</v>
      </c>
      <c r="O12" s="87">
        <v>1800000</v>
      </c>
    </row>
    <row r="13" s="22" customFormat="1" ht="8.25" customHeight="1" spans="1:15">
      <c r="A13" s="48"/>
      <c r="B13" s="40"/>
      <c r="C13" s="41"/>
      <c r="D13" s="42"/>
      <c r="E13" s="52"/>
      <c r="F13" s="51"/>
      <c r="G13" s="44"/>
      <c r="H13" s="83"/>
      <c r="I13" s="83"/>
      <c r="J13" s="84"/>
      <c r="K13" s="85"/>
      <c r="L13" s="86"/>
      <c r="M13" s="33"/>
      <c r="N13" s="85"/>
      <c r="O13" s="87"/>
    </row>
    <row r="14" ht="20.1" customHeight="1" spans="1:28">
      <c r="A14" s="48"/>
      <c r="B14" s="49"/>
      <c r="C14" s="54"/>
      <c r="D14" s="55"/>
      <c r="E14" s="56"/>
      <c r="F14" s="47"/>
      <c r="G14" s="53" t="s">
        <v>67</v>
      </c>
      <c r="H14" s="83">
        <f>D12*G10</f>
        <v>18000</v>
      </c>
      <c r="I14" s="91">
        <v>3550</v>
      </c>
      <c r="J14" s="92">
        <v>32320</v>
      </c>
      <c r="K14" s="85"/>
      <c r="L14" s="84"/>
      <c r="M14" s="93"/>
      <c r="N14" s="88"/>
      <c r="O14" s="94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</row>
    <row r="15" s="22" customFormat="1" ht="20.1" customHeight="1" spans="1:15">
      <c r="A15" s="48">
        <v>4</v>
      </c>
      <c r="B15" s="40">
        <v>43284</v>
      </c>
      <c r="C15" s="41" t="s">
        <v>41</v>
      </c>
      <c r="D15" s="42">
        <v>200000</v>
      </c>
      <c r="E15" s="52">
        <v>43279</v>
      </c>
      <c r="F15" s="42">
        <v>6508201</v>
      </c>
      <c r="G15" s="44">
        <v>0.01</v>
      </c>
      <c r="H15" s="83">
        <f>ROUNDUP(D15*G15,2)</f>
        <v>2000</v>
      </c>
      <c r="I15" s="95"/>
      <c r="J15" s="96"/>
      <c r="K15" s="85"/>
      <c r="L15" s="86"/>
      <c r="M15" s="33"/>
      <c r="N15" s="85" t="s">
        <v>68</v>
      </c>
      <c r="O15" s="87">
        <f>D15-H14-H15-I14-J14</f>
        <v>144130</v>
      </c>
    </row>
    <row r="16" ht="21" customHeight="1" spans="1:15">
      <c r="A16" s="48"/>
      <c r="B16" s="35" t="s">
        <v>69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7"/>
      <c r="O16" s="83"/>
    </row>
    <row r="17" ht="9" customHeight="1" spans="1:28">
      <c r="A17" s="48"/>
      <c r="B17" s="49"/>
      <c r="C17" s="41"/>
      <c r="D17" s="47"/>
      <c r="E17" s="57"/>
      <c r="F17" s="58"/>
      <c r="G17" s="50"/>
      <c r="H17" s="83"/>
      <c r="I17" s="83"/>
      <c r="J17" s="84"/>
      <c r="K17" s="85"/>
      <c r="L17" s="84"/>
      <c r="M17" s="85"/>
      <c r="N17" s="85"/>
      <c r="O17" s="8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</row>
    <row r="18" ht="20.1" customHeight="1" spans="1:28">
      <c r="A18" s="48"/>
      <c r="B18" s="49" t="s">
        <v>1</v>
      </c>
      <c r="C18" s="54"/>
      <c r="D18" s="55"/>
      <c r="E18" s="56"/>
      <c r="F18" s="55"/>
      <c r="G18" s="59"/>
      <c r="H18" s="99"/>
      <c r="I18" s="100"/>
      <c r="J18" s="101"/>
      <c r="K18" s="88"/>
      <c r="L18" s="102"/>
      <c r="M18" s="93"/>
      <c r="N18" s="88"/>
      <c r="O18" s="94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</row>
    <row r="19" ht="42" customHeight="1" spans="1:15">
      <c r="A19" s="62">
        <v>5</v>
      </c>
      <c r="B19" s="126">
        <v>43346</v>
      </c>
      <c r="C19" s="54" t="s">
        <v>41</v>
      </c>
      <c r="D19" s="58">
        <v>2000000</v>
      </c>
      <c r="E19" s="57"/>
      <c r="F19" s="58"/>
      <c r="G19" s="127">
        <v>0.01</v>
      </c>
      <c r="H19" s="99">
        <f>ROUNDUP(D19*G19,2)</f>
        <v>20000</v>
      </c>
      <c r="I19" s="94">
        <v>7235</v>
      </c>
      <c r="J19" s="132">
        <v>0</v>
      </c>
      <c r="K19" s="88"/>
      <c r="L19" s="97">
        <f>D19*1%</f>
        <v>20000</v>
      </c>
      <c r="M19" s="98" t="s">
        <v>71</v>
      </c>
      <c r="N19" s="88" t="s">
        <v>72</v>
      </c>
      <c r="O19" s="132">
        <f>D19-H19-I19-J19-K19-L19</f>
        <v>1952765</v>
      </c>
    </row>
    <row r="20" ht="20" customHeight="1" spans="1:16384">
      <c r="A20" s="48"/>
      <c r="B20" s="46"/>
      <c r="C20" s="41"/>
      <c r="D20" s="47"/>
      <c r="E20" s="43"/>
      <c r="F20" s="47"/>
      <c r="G20" s="50"/>
      <c r="H20" s="83"/>
      <c r="I20" s="83"/>
      <c r="J20" s="84"/>
      <c r="K20" s="85"/>
      <c r="L20" s="84"/>
      <c r="M20" s="85"/>
      <c r="N20" s="85"/>
      <c r="O20" s="8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ht="20" customHeight="1" spans="1:16384">
      <c r="A21" s="48"/>
      <c r="B21" s="46"/>
      <c r="C21" s="41"/>
      <c r="D21" s="47"/>
      <c r="E21" s="43"/>
      <c r="F21" s="47"/>
      <c r="G21" s="50"/>
      <c r="H21" s="83"/>
      <c r="I21" s="83"/>
      <c r="J21" s="84"/>
      <c r="K21" s="85"/>
      <c r="L21" s="84"/>
      <c r="M21" s="85"/>
      <c r="N21" s="85"/>
      <c r="O21" s="8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ht="20" customHeight="1" spans="1:16384">
      <c r="A22" s="48"/>
      <c r="B22" s="46"/>
      <c r="C22" s="41"/>
      <c r="D22" s="47"/>
      <c r="E22" s="43"/>
      <c r="F22" s="47"/>
      <c r="G22" s="50"/>
      <c r="H22" s="83"/>
      <c r="I22" s="83"/>
      <c r="J22" s="84"/>
      <c r="K22" s="85"/>
      <c r="L22" s="84"/>
      <c r="M22" s="85"/>
      <c r="N22" s="85"/>
      <c r="O22" s="8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ht="20" customHeight="1" spans="1:28">
      <c r="A23" s="48"/>
      <c r="B23" s="46"/>
      <c r="C23" s="41"/>
      <c r="D23" s="47"/>
      <c r="E23" s="43"/>
      <c r="F23" s="47"/>
      <c r="G23" s="50"/>
      <c r="H23" s="83"/>
      <c r="I23" s="83"/>
      <c r="J23" s="84"/>
      <c r="K23" s="85"/>
      <c r="L23" s="84"/>
      <c r="M23" s="85"/>
      <c r="N23" s="85"/>
      <c r="O23" s="8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ht="20" customHeight="1" spans="1:15">
      <c r="A24" s="48"/>
      <c r="B24" s="46"/>
      <c r="C24" s="41"/>
      <c r="D24" s="47"/>
      <c r="E24" s="43"/>
      <c r="F24" s="47"/>
      <c r="G24" s="50"/>
      <c r="H24" s="83"/>
      <c r="I24" s="83"/>
      <c r="J24" s="84"/>
      <c r="K24" s="85"/>
      <c r="L24" s="84"/>
      <c r="M24" s="85"/>
      <c r="N24" s="85"/>
      <c r="O24" s="83"/>
    </row>
    <row r="25" ht="20" customHeight="1" spans="1:28">
      <c r="A25" s="48"/>
      <c r="B25" s="46"/>
      <c r="C25" s="41"/>
      <c r="D25" s="47"/>
      <c r="E25" s="43"/>
      <c r="F25" s="47"/>
      <c r="G25" s="50"/>
      <c r="H25" s="83"/>
      <c r="I25" s="83"/>
      <c r="J25" s="84"/>
      <c r="K25" s="85"/>
      <c r="L25" s="84"/>
      <c r="M25" s="85"/>
      <c r="N25" s="85"/>
      <c r="O25" s="8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</row>
    <row r="26" ht="20" customHeight="1" spans="1:28">
      <c r="A26" s="48"/>
      <c r="B26" s="46"/>
      <c r="C26" s="41"/>
      <c r="D26" s="47"/>
      <c r="E26" s="43"/>
      <c r="F26" s="47"/>
      <c r="G26" s="50"/>
      <c r="H26" s="83"/>
      <c r="I26" s="83"/>
      <c r="J26" s="84"/>
      <c r="K26" s="85"/>
      <c r="L26" s="84"/>
      <c r="M26" s="85"/>
      <c r="N26" s="85"/>
      <c r="O26" s="8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</row>
    <row r="27" ht="20" customHeight="1" spans="1:15">
      <c r="A27" s="48"/>
      <c r="B27" s="46"/>
      <c r="C27" s="41"/>
      <c r="D27" s="47"/>
      <c r="E27" s="43"/>
      <c r="F27" s="47"/>
      <c r="G27" s="50"/>
      <c r="H27" s="83"/>
      <c r="I27" s="83"/>
      <c r="J27" s="84"/>
      <c r="K27" s="85"/>
      <c r="L27" s="84"/>
      <c r="M27" s="85"/>
      <c r="N27" s="85"/>
      <c r="O27" s="83"/>
    </row>
    <row r="28" ht="30" customHeight="1" spans="1:28">
      <c r="A28" s="28" t="s">
        <v>46</v>
      </c>
      <c r="B28" s="28"/>
      <c r="C28" s="65" t="s">
        <v>47</v>
      </c>
      <c r="D28" s="66">
        <f>SUM(D7:D27)</f>
        <v>14134577</v>
      </c>
      <c r="E28" s="65" t="s">
        <v>47</v>
      </c>
      <c r="F28" s="66">
        <f>SUM(F7:F27)</f>
        <v>16642778</v>
      </c>
      <c r="G28" s="65" t="s">
        <v>47</v>
      </c>
      <c r="H28" s="66">
        <f>SUM(H7:H27)</f>
        <v>141346</v>
      </c>
      <c r="I28" s="66">
        <f>SUM(I7:I27)</f>
        <v>16264</v>
      </c>
      <c r="J28" s="66">
        <f>SUM(J7:J27)</f>
        <v>32820</v>
      </c>
      <c r="K28" s="65" t="s">
        <v>47</v>
      </c>
      <c r="L28" s="66">
        <f>SUM(L7:L27)</f>
        <v>20000</v>
      </c>
      <c r="M28" s="65" t="s">
        <v>47</v>
      </c>
      <c r="N28" s="65" t="s">
        <v>47</v>
      </c>
      <c r="O28" s="66">
        <f>SUM(O7:O27)</f>
        <v>13924147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</row>
    <row r="29" ht="30" customHeight="1" spans="1:28">
      <c r="A29" s="28" t="s">
        <v>48</v>
      </c>
      <c r="B29" s="28"/>
      <c r="C29" s="28" t="s">
        <v>49</v>
      </c>
      <c r="D29" s="28"/>
      <c r="E29" s="67">
        <f>E30+L29</f>
        <v>1952765</v>
      </c>
      <c r="F29" s="67"/>
      <c r="G29" s="67"/>
      <c r="H29" s="67"/>
      <c r="I29" s="28" t="s">
        <v>50</v>
      </c>
      <c r="J29" s="28"/>
      <c r="K29" s="28" t="s">
        <v>51</v>
      </c>
      <c r="L29" s="67">
        <v>0</v>
      </c>
      <c r="M29" s="67"/>
      <c r="N29" s="67"/>
      <c r="O29" s="67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</row>
    <row r="30" ht="30" customHeight="1" spans="1:15">
      <c r="A30" s="28"/>
      <c r="B30" s="28"/>
      <c r="C30" s="28" t="s">
        <v>52</v>
      </c>
      <c r="D30" s="28"/>
      <c r="E30" s="68">
        <f>O19</f>
        <v>1952765</v>
      </c>
      <c r="F30" s="68"/>
      <c r="G30" s="68"/>
      <c r="H30" s="68"/>
      <c r="I30" s="28"/>
      <c r="J30" s="28"/>
      <c r="K30" s="28" t="s">
        <v>53</v>
      </c>
      <c r="L30" s="109" t="str">
        <f>SUBSTITUTE(SUBSTITUTE(TEXT(INT(L29),"[DBNum2][$-804]G/通用格式元"&amp;IF(INT(L29)=L29,"整",""))&amp;TEXT(MID(L29,FIND(".",L29&amp;".0")+1,1),"[DBNum2][$-804]G/通用格式角")&amp;TEXT(MID(L29,FIND(".",L29&amp;".0")+2,1),"[DBNum2][$-804]G/通用格式分"),"零角","零"),"零分","")</f>
        <v>零元整</v>
      </c>
      <c r="M30" s="109"/>
      <c r="N30" s="109"/>
      <c r="O30" s="109"/>
    </row>
    <row r="31" ht="50.1" customHeight="1" spans="1:28">
      <c r="A31" s="28" t="s">
        <v>54</v>
      </c>
      <c r="B31" s="28"/>
      <c r="C31" s="69"/>
      <c r="D31" s="69"/>
      <c r="E31" s="69"/>
      <c r="F31" s="69"/>
      <c r="G31" s="69"/>
      <c r="H31" s="69"/>
      <c r="I31" s="28" t="s">
        <v>55</v>
      </c>
      <c r="J31" s="28"/>
      <c r="K31" s="28" t="s">
        <v>56</v>
      </c>
      <c r="L31" s="28"/>
      <c r="M31" s="28"/>
      <c r="N31" s="28"/>
      <c r="O31" s="28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</row>
    <row r="32" ht="50.1" customHeight="1" spans="1:28">
      <c r="A32" s="28" t="s">
        <v>57</v>
      </c>
      <c r="B32" s="28"/>
      <c r="C32" s="69"/>
      <c r="D32" s="69"/>
      <c r="E32" s="69"/>
      <c r="F32" s="69"/>
      <c r="G32" s="69"/>
      <c r="H32" s="69"/>
      <c r="I32" s="28" t="s">
        <v>58</v>
      </c>
      <c r="J32" s="28"/>
      <c r="K32" s="69"/>
      <c r="L32" s="69"/>
      <c r="M32" s="69"/>
      <c r="N32" s="69"/>
      <c r="O32" s="69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</row>
    <row r="33" ht="50.1" customHeight="1" spans="1:15">
      <c r="A33" s="28" t="s">
        <v>59</v>
      </c>
      <c r="B33" s="28"/>
      <c r="C33" s="70"/>
      <c r="D33" s="70"/>
      <c r="E33" s="70"/>
      <c r="F33" s="70"/>
      <c r="G33" s="70"/>
      <c r="H33" s="70"/>
      <c r="I33" s="28" t="s">
        <v>60</v>
      </c>
      <c r="J33" s="28"/>
      <c r="K33" s="70"/>
      <c r="L33" s="70"/>
      <c r="M33" s="70"/>
      <c r="N33" s="70"/>
      <c r="O33" s="70"/>
    </row>
    <row r="34" ht="50.1" customHeight="1" spans="1:28">
      <c r="A34" s="28" t="s">
        <v>61</v>
      </c>
      <c r="B34" s="28"/>
      <c r="C34" s="70"/>
      <c r="D34" s="70"/>
      <c r="E34" s="70"/>
      <c r="F34" s="70"/>
      <c r="G34" s="70"/>
      <c r="H34" s="70"/>
      <c r="I34" s="28" t="s">
        <v>62</v>
      </c>
      <c r="J34" s="28"/>
      <c r="K34" s="70"/>
      <c r="L34" s="70"/>
      <c r="M34" s="70"/>
      <c r="N34" s="70"/>
      <c r="O34" s="70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</row>
    <row r="35" spans="16:28"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</row>
    <row r="37" spans="16:28"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</row>
    <row r="38" spans="16:28"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</row>
    <row r="40" ht="13.5" spans="2:28">
      <c r="B40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</row>
    <row r="41" spans="16:28"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</row>
    <row r="42" spans="16:19">
      <c r="P42" s="23"/>
      <c r="Q42" s="23"/>
      <c r="R42" s="23"/>
      <c r="S42" s="23"/>
    </row>
    <row r="43" spans="16:28"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</row>
    <row r="44" ht="13.5" spans="4:28">
      <c r="D44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</row>
    <row r="45" spans="16:19">
      <c r="P45" s="23"/>
      <c r="Q45" s="23"/>
      <c r="R45" s="23"/>
      <c r="S45" s="23"/>
    </row>
    <row r="46" spans="16:28"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6:28"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</row>
    <row r="48" spans="16:19">
      <c r="P48" s="23"/>
      <c r="Q48" s="23"/>
      <c r="R48" s="23"/>
      <c r="S48" s="23"/>
    </row>
    <row r="49" spans="16:28"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6:28"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</row>
    <row r="51" spans="16:19">
      <c r="P51" s="23"/>
      <c r="Q51" s="23"/>
      <c r="R51" s="23"/>
      <c r="S51" s="23"/>
    </row>
    <row r="52" spans="16:28"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</row>
    <row r="53" spans="16:28"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</row>
    <row r="54" spans="16:19">
      <c r="P54" s="23"/>
      <c r="Q54" s="23"/>
      <c r="R54" s="23"/>
      <c r="S54" s="23"/>
    </row>
    <row r="55" spans="16:28"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</row>
    <row r="56" spans="16:28"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</row>
    <row r="57" spans="16:19">
      <c r="P57" s="23"/>
      <c r="Q57" s="23"/>
      <c r="R57" s="23"/>
      <c r="S57" s="23"/>
    </row>
    <row r="58" spans="16:28"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</row>
    <row r="59" spans="16:28"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</row>
    <row r="60" spans="16:19">
      <c r="P60" s="23"/>
      <c r="Q60" s="23"/>
      <c r="R60" s="23"/>
      <c r="S60" s="23"/>
    </row>
    <row r="61" spans="16:28"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</row>
    <row r="62" spans="16:28"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</row>
    <row r="63" spans="16:19">
      <c r="P63" s="23"/>
      <c r="Q63" s="23"/>
      <c r="R63" s="23"/>
      <c r="S63" s="23"/>
    </row>
    <row r="64" spans="16:28"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</row>
    <row r="65" spans="16:28"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6:19">
      <c r="P66" s="23"/>
      <c r="Q66" s="23"/>
      <c r="R66" s="23"/>
      <c r="S66" s="23"/>
    </row>
    <row r="67" spans="16:28"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6:28"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</row>
    <row r="69" spans="16:19">
      <c r="P69" s="23"/>
      <c r="Q69" s="23"/>
      <c r="R69" s="23"/>
      <c r="S69" s="23"/>
    </row>
    <row r="70" spans="16:28"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6:28"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</row>
    <row r="72" spans="16:19">
      <c r="P72" s="23"/>
      <c r="Q72" s="23"/>
      <c r="R72" s="23"/>
      <c r="S72" s="23"/>
    </row>
    <row r="73" spans="16:28"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</row>
    <row r="74" spans="16:28"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</row>
    <row r="76" spans="16:28"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</row>
    <row r="77" spans="16:28"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</row>
    <row r="79" spans="16:28"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</row>
    <row r="80" spans="16:28"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2" spans="16:28"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</row>
    <row r="83" spans="16:28"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</row>
    <row r="85" spans="16:28"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</row>
    <row r="86" spans="16:28"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</row>
    <row r="88" spans="16:28"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6:28"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</row>
    <row r="91" spans="16:28"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6:28"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</row>
    <row r="94" spans="16:28"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6:28"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</row>
    <row r="97" spans="16:28"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6:28"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</row>
    <row r="100" spans="16:28"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6:28"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</row>
    <row r="103" spans="16:28"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</row>
    <row r="104" spans="16:28"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</row>
  </sheetData>
  <mergeCells count="48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B16:N16"/>
    <mergeCell ref="A28:B28"/>
    <mergeCell ref="C29:D29"/>
    <mergeCell ref="E29:H29"/>
    <mergeCell ref="L29:O29"/>
    <mergeCell ref="C30:D30"/>
    <mergeCell ref="E30:H30"/>
    <mergeCell ref="L30:O30"/>
    <mergeCell ref="A31:B31"/>
    <mergeCell ref="C31:H31"/>
    <mergeCell ref="I31:J31"/>
    <mergeCell ref="K31:O31"/>
    <mergeCell ref="A32:B32"/>
    <mergeCell ref="C32:H32"/>
    <mergeCell ref="I32:J32"/>
    <mergeCell ref="K32:O32"/>
    <mergeCell ref="A33:B33"/>
    <mergeCell ref="C33:H33"/>
    <mergeCell ref="I33:J33"/>
    <mergeCell ref="K33:O33"/>
    <mergeCell ref="A34:B34"/>
    <mergeCell ref="C34:H34"/>
    <mergeCell ref="I34:J34"/>
    <mergeCell ref="K34:O34"/>
    <mergeCell ref="A5:A6"/>
    <mergeCell ref="A7:A8"/>
    <mergeCell ref="H3:H4"/>
    <mergeCell ref="I14:I15"/>
    <mergeCell ref="J14:J15"/>
    <mergeCell ref="A29:B30"/>
    <mergeCell ref="I29:J30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XFD104"/>
  <sheetViews>
    <sheetView topLeftCell="A7" workbookViewId="0">
      <selection activeCell="D40" sqref="D40"/>
    </sheetView>
  </sheetViews>
  <sheetFormatPr defaultColWidth="9" defaultRowHeight="11.25"/>
  <cols>
    <col min="1" max="1" width="3.25" style="22" customWidth="1"/>
    <col min="2" max="2" width="6.625" style="25" customWidth="1"/>
    <col min="3" max="3" width="3.625" style="22" customWidth="1"/>
    <col min="4" max="4" width="10.25" style="26" customWidth="1"/>
    <col min="5" max="5" width="6.5" style="25" customWidth="1"/>
    <col min="6" max="6" width="9.875" style="26" customWidth="1"/>
    <col min="7" max="7" width="5.125" style="22" customWidth="1"/>
    <col min="8" max="8" width="11" style="26" customWidth="1"/>
    <col min="9" max="9" width="9.375" style="22" customWidth="1"/>
    <col min="10" max="10" width="9.25" style="26" customWidth="1"/>
    <col min="11" max="11" width="9.125" style="22" customWidth="1"/>
    <col min="12" max="12" width="7.75" style="22" customWidth="1"/>
    <col min="13" max="14" width="5.25" style="22" customWidth="1"/>
    <col min="15" max="15" width="10.125" style="26" customWidth="1"/>
    <col min="16" max="16" width="9" style="22"/>
    <col min="17" max="17" width="11.875" style="22" customWidth="1"/>
    <col min="18" max="18" width="12.75" style="22" customWidth="1"/>
    <col min="19" max="19" width="9.125" style="22" customWidth="1"/>
    <col min="20" max="20" width="31.125" style="22" customWidth="1"/>
    <col min="21" max="21" width="9" style="22"/>
    <col min="22" max="22" width="11.25" style="22" customWidth="1"/>
    <col min="23" max="25" width="9" style="22"/>
    <col min="26" max="26" width="14.5" style="22" customWidth="1"/>
    <col min="27" max="27" width="13.125" style="22" customWidth="1"/>
    <col min="28" max="28" width="21.625" style="22" customWidth="1"/>
    <col min="29" max="16384" width="9" style="22"/>
  </cols>
  <sheetData>
    <row r="1" ht="24.95" customHeight="1" spans="1:17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Q1" s="49" t="s">
        <v>1</v>
      </c>
    </row>
    <row r="2" ht="27.95" customHeight="1" spans="1:35">
      <c r="A2" s="28" t="s">
        <v>2</v>
      </c>
      <c r="B2" s="28"/>
      <c r="C2" s="29" t="s">
        <v>3</v>
      </c>
      <c r="D2" s="29"/>
      <c r="E2" s="29"/>
      <c r="F2" s="29"/>
      <c r="G2" s="29"/>
      <c r="H2" s="29"/>
      <c r="I2" s="29"/>
      <c r="J2" s="29"/>
      <c r="K2" s="29"/>
      <c r="L2" s="71" t="s">
        <v>4</v>
      </c>
      <c r="M2" s="72">
        <v>7235</v>
      </c>
      <c r="N2" s="73" t="s">
        <v>5</v>
      </c>
      <c r="O2" s="73" t="s">
        <v>6</v>
      </c>
      <c r="Q2" s="110" t="s">
        <v>6</v>
      </c>
      <c r="R2" s="111">
        <v>45</v>
      </c>
      <c r="S2" s="111">
        <v>7235</v>
      </c>
      <c r="T2" s="112" t="s">
        <v>3</v>
      </c>
      <c r="U2" s="113" t="s">
        <v>7</v>
      </c>
      <c r="V2" s="114">
        <v>31111253</v>
      </c>
      <c r="W2" s="115" t="s">
        <v>8</v>
      </c>
      <c r="X2" s="115" t="s">
        <v>9</v>
      </c>
      <c r="Y2" s="117" t="s">
        <v>10</v>
      </c>
      <c r="Z2" s="118" t="s">
        <v>11</v>
      </c>
      <c r="AA2" s="119" t="s">
        <v>12</v>
      </c>
      <c r="AB2" s="119" t="s">
        <v>13</v>
      </c>
      <c r="AC2" s="119"/>
      <c r="AD2" s="120" t="s">
        <v>14</v>
      </c>
      <c r="AE2" s="121"/>
      <c r="AF2" s="122" t="s">
        <v>15</v>
      </c>
      <c r="AG2" s="119"/>
      <c r="AH2" s="120" t="s">
        <v>14</v>
      </c>
      <c r="AI2" s="123"/>
    </row>
    <row r="3" ht="27.95" customHeight="1" spans="1:15">
      <c r="A3" s="28" t="s">
        <v>16</v>
      </c>
      <c r="B3" s="28"/>
      <c r="C3" s="33">
        <v>31111253</v>
      </c>
      <c r="D3" s="33"/>
      <c r="E3" s="33" t="s">
        <v>17</v>
      </c>
      <c r="F3" s="34" t="s">
        <v>7</v>
      </c>
      <c r="G3" s="34"/>
      <c r="H3" s="74" t="s">
        <v>18</v>
      </c>
      <c r="I3" s="75" t="s">
        <v>19</v>
      </c>
      <c r="J3" s="76"/>
      <c r="K3" s="76"/>
      <c r="L3" s="76"/>
      <c r="M3" s="77" t="s">
        <v>20</v>
      </c>
      <c r="N3" s="28" t="s">
        <v>21</v>
      </c>
      <c r="O3" s="78" t="s">
        <v>22</v>
      </c>
    </row>
    <row r="4" ht="27.95" customHeight="1" spans="1:15">
      <c r="A4" s="28" t="s">
        <v>23</v>
      </c>
      <c r="B4" s="28"/>
      <c r="C4" s="124"/>
      <c r="D4" s="124"/>
      <c r="E4" s="33" t="s">
        <v>24</v>
      </c>
      <c r="F4" s="34"/>
      <c r="G4" s="34"/>
      <c r="H4" s="79"/>
      <c r="I4" s="80"/>
      <c r="J4" s="81"/>
      <c r="K4" s="81"/>
      <c r="L4" s="81"/>
      <c r="M4" s="77" t="s">
        <v>25</v>
      </c>
      <c r="N4" s="33" t="s">
        <v>26</v>
      </c>
      <c r="O4" s="82" t="s">
        <v>12</v>
      </c>
    </row>
    <row r="5" ht="27.95" customHeight="1" spans="1:15">
      <c r="A5" s="28" t="s">
        <v>27</v>
      </c>
      <c r="B5" s="28" t="s">
        <v>28</v>
      </c>
      <c r="C5" s="28"/>
      <c r="D5" s="28"/>
      <c r="E5" s="28" t="s">
        <v>29</v>
      </c>
      <c r="F5" s="28"/>
      <c r="G5" s="28" t="s">
        <v>30</v>
      </c>
      <c r="H5" s="28"/>
      <c r="I5" s="28" t="s">
        <v>31</v>
      </c>
      <c r="J5" s="28" t="s">
        <v>32</v>
      </c>
      <c r="K5" s="28"/>
      <c r="L5" s="28" t="s">
        <v>33</v>
      </c>
      <c r="M5" s="28"/>
      <c r="N5" s="33" t="s">
        <v>34</v>
      </c>
      <c r="O5" s="33"/>
    </row>
    <row r="6" ht="27.95" customHeight="1" spans="1:15">
      <c r="A6" s="28"/>
      <c r="B6" s="38" t="s">
        <v>35</v>
      </c>
      <c r="C6" s="28" t="s">
        <v>36</v>
      </c>
      <c r="D6" s="33" t="s">
        <v>37</v>
      </c>
      <c r="E6" s="38" t="s">
        <v>35</v>
      </c>
      <c r="F6" s="33" t="s">
        <v>37</v>
      </c>
      <c r="G6" s="28" t="s">
        <v>38</v>
      </c>
      <c r="H6" s="33" t="s">
        <v>37</v>
      </c>
      <c r="I6" s="73" t="s">
        <v>37</v>
      </c>
      <c r="J6" s="33" t="s">
        <v>37</v>
      </c>
      <c r="K6" s="28" t="s">
        <v>39</v>
      </c>
      <c r="L6" s="28" t="s">
        <v>37</v>
      </c>
      <c r="M6" s="28" t="s">
        <v>39</v>
      </c>
      <c r="N6" s="33" t="s">
        <v>40</v>
      </c>
      <c r="O6" s="33" t="s">
        <v>37</v>
      </c>
    </row>
    <row r="7" ht="39" customHeight="1" spans="1:17">
      <c r="A7" s="39">
        <v>1</v>
      </c>
      <c r="B7" s="40">
        <v>43083</v>
      </c>
      <c r="C7" s="41" t="s">
        <v>41</v>
      </c>
      <c r="D7" s="42">
        <v>5000000</v>
      </c>
      <c r="E7" s="43">
        <v>43080</v>
      </c>
      <c r="F7" s="42">
        <v>5000000</v>
      </c>
      <c r="G7" s="44">
        <v>0.01</v>
      </c>
      <c r="H7" s="83">
        <f>ROUNDUP(D7*G7,2)</f>
        <v>50000</v>
      </c>
      <c r="I7" s="83">
        <v>0</v>
      </c>
      <c r="J7" s="84">
        <v>500</v>
      </c>
      <c r="K7" s="85" t="s">
        <v>42</v>
      </c>
      <c r="L7" s="86"/>
      <c r="M7" s="33"/>
      <c r="N7" s="85" t="s">
        <v>43</v>
      </c>
      <c r="O7" s="87">
        <v>4949500</v>
      </c>
      <c r="Q7" s="116"/>
    </row>
    <row r="8" ht="26" customHeight="1" spans="1:15">
      <c r="A8" s="45"/>
      <c r="B8" s="46">
        <v>43143</v>
      </c>
      <c r="C8" s="41" t="s">
        <v>41</v>
      </c>
      <c r="D8" s="47">
        <v>2000000</v>
      </c>
      <c r="E8" s="43">
        <v>43134</v>
      </c>
      <c r="F8" s="42">
        <v>5134577</v>
      </c>
      <c r="G8" s="44">
        <v>0.01</v>
      </c>
      <c r="H8" s="83">
        <f>ROUNDUP(D8*G8,2)</f>
        <v>20000</v>
      </c>
      <c r="I8" s="83">
        <v>5479</v>
      </c>
      <c r="J8" s="84"/>
      <c r="K8" s="85"/>
      <c r="L8" s="84"/>
      <c r="M8" s="33"/>
      <c r="N8" s="85" t="s">
        <v>44</v>
      </c>
      <c r="O8" s="87">
        <f>D7+D8-H7-H8-J7-O7-I8</f>
        <v>1974521</v>
      </c>
    </row>
    <row r="9" ht="9.95" customHeight="1" spans="1:17">
      <c r="A9" s="48"/>
      <c r="B9" s="49"/>
      <c r="C9" s="41"/>
      <c r="D9" s="47"/>
      <c r="E9" s="43"/>
      <c r="F9" s="47"/>
      <c r="G9" s="50"/>
      <c r="H9" s="83"/>
      <c r="I9" s="83"/>
      <c r="J9" s="84"/>
      <c r="K9" s="88"/>
      <c r="L9" s="84"/>
      <c r="M9" s="89"/>
      <c r="N9" s="85"/>
      <c r="O9" s="90"/>
      <c r="Q9"/>
    </row>
    <row r="10" ht="21.95" customHeight="1" spans="1:15">
      <c r="A10" s="48">
        <v>2</v>
      </c>
      <c r="B10" s="40">
        <v>43175</v>
      </c>
      <c r="C10" s="41" t="s">
        <v>41</v>
      </c>
      <c r="D10" s="42">
        <v>3134577</v>
      </c>
      <c r="E10" s="43"/>
      <c r="F10" s="51"/>
      <c r="G10" s="44">
        <v>0.01</v>
      </c>
      <c r="H10" s="83">
        <v>31346</v>
      </c>
      <c r="I10" s="83">
        <v>0</v>
      </c>
      <c r="J10" s="84">
        <v>0</v>
      </c>
      <c r="K10" s="85"/>
      <c r="L10" s="86"/>
      <c r="M10" s="33"/>
      <c r="N10" s="85" t="s">
        <v>63</v>
      </c>
      <c r="O10" s="87">
        <f>D10-H10-I10-J10</f>
        <v>3103231</v>
      </c>
    </row>
    <row r="11" s="23" customFormat="1" ht="8.25" customHeight="1" spans="1:15">
      <c r="A11" s="48"/>
      <c r="B11" s="49"/>
      <c r="C11" s="41"/>
      <c r="D11" s="47"/>
      <c r="E11" s="43"/>
      <c r="F11" s="47"/>
      <c r="G11" s="50"/>
      <c r="H11" s="83"/>
      <c r="I11" s="83"/>
      <c r="J11" s="84"/>
      <c r="K11" s="88"/>
      <c r="L11" s="84"/>
      <c r="M11" s="89"/>
      <c r="N11" s="85"/>
      <c r="O11" s="90"/>
    </row>
    <row r="12" s="22" customFormat="1" ht="20.1" customHeight="1" spans="1:15">
      <c r="A12" s="48">
        <v>3</v>
      </c>
      <c r="B12" s="40">
        <v>43218</v>
      </c>
      <c r="C12" s="41" t="s">
        <v>41</v>
      </c>
      <c r="D12" s="42">
        <v>1800000</v>
      </c>
      <c r="E12" s="52" t="s">
        <v>64</v>
      </c>
      <c r="F12" s="51"/>
      <c r="G12" s="53" t="s">
        <v>70</v>
      </c>
      <c r="H12" s="83"/>
      <c r="I12" s="83"/>
      <c r="J12" s="84"/>
      <c r="K12" s="85"/>
      <c r="L12" s="86"/>
      <c r="M12" s="33"/>
      <c r="N12" s="85" t="s">
        <v>65</v>
      </c>
      <c r="O12" s="87">
        <v>1800000</v>
      </c>
    </row>
    <row r="13" s="22" customFormat="1" ht="8.25" customHeight="1" spans="1:15">
      <c r="A13" s="48"/>
      <c r="B13" s="40"/>
      <c r="C13" s="41"/>
      <c r="D13" s="42"/>
      <c r="E13" s="52"/>
      <c r="F13" s="51"/>
      <c r="G13" s="44"/>
      <c r="H13" s="83"/>
      <c r="I13" s="83"/>
      <c r="J13" s="84"/>
      <c r="K13" s="85"/>
      <c r="L13" s="86"/>
      <c r="M13" s="33"/>
      <c r="N13" s="85"/>
      <c r="O13" s="87"/>
    </row>
    <row r="14" ht="20.1" customHeight="1" spans="1:28">
      <c r="A14" s="48"/>
      <c r="B14" s="49"/>
      <c r="C14" s="54"/>
      <c r="D14" s="55"/>
      <c r="E14" s="56"/>
      <c r="F14" s="47"/>
      <c r="G14" s="53" t="s">
        <v>67</v>
      </c>
      <c r="H14" s="83">
        <f>D12*G10</f>
        <v>18000</v>
      </c>
      <c r="I14" s="91">
        <v>3550</v>
      </c>
      <c r="J14" s="92">
        <v>32320</v>
      </c>
      <c r="K14" s="85"/>
      <c r="L14" s="84"/>
      <c r="M14" s="93"/>
      <c r="N14" s="88"/>
      <c r="O14" s="94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</row>
    <row r="15" s="22" customFormat="1" ht="20.1" customHeight="1" spans="1:15">
      <c r="A15" s="48">
        <v>4</v>
      </c>
      <c r="B15" s="40">
        <v>43284</v>
      </c>
      <c r="C15" s="41" t="s">
        <v>41</v>
      </c>
      <c r="D15" s="42">
        <v>200000</v>
      </c>
      <c r="E15" s="52">
        <v>43279</v>
      </c>
      <c r="F15" s="42">
        <v>6508201</v>
      </c>
      <c r="G15" s="44">
        <v>0.01</v>
      </c>
      <c r="H15" s="83">
        <f>ROUNDUP(D15*G15,2)</f>
        <v>2000</v>
      </c>
      <c r="I15" s="95"/>
      <c r="J15" s="96"/>
      <c r="K15" s="85"/>
      <c r="L15" s="86"/>
      <c r="M15" s="33"/>
      <c r="N15" s="85" t="s">
        <v>68</v>
      </c>
      <c r="O15" s="87">
        <f>D15-H14-H15-I14-J14</f>
        <v>144130</v>
      </c>
    </row>
    <row r="16" ht="21" customHeight="1" spans="1:15">
      <c r="A16" s="48"/>
      <c r="B16" s="35" t="s">
        <v>69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7"/>
      <c r="O16" s="83"/>
    </row>
    <row r="17" ht="9" customHeight="1" spans="1:28">
      <c r="A17" s="48"/>
      <c r="B17" s="49"/>
      <c r="C17" s="41"/>
      <c r="D17" s="47"/>
      <c r="E17" s="57"/>
      <c r="F17" s="58"/>
      <c r="G17" s="50"/>
      <c r="H17" s="83"/>
      <c r="I17" s="83"/>
      <c r="J17" s="84"/>
      <c r="K17" s="85"/>
      <c r="L17" s="84"/>
      <c r="M17" s="85"/>
      <c r="N17" s="85"/>
      <c r="O17" s="8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</row>
    <row r="18" ht="40" customHeight="1" spans="1:15">
      <c r="A18" s="48">
        <v>5</v>
      </c>
      <c r="B18" s="40">
        <v>43346</v>
      </c>
      <c r="C18" s="41" t="s">
        <v>41</v>
      </c>
      <c r="D18" s="42">
        <v>2000000</v>
      </c>
      <c r="E18" s="52"/>
      <c r="F18" s="42"/>
      <c r="G18" s="44">
        <v>0.01</v>
      </c>
      <c r="H18" s="83">
        <f>ROUNDUP(D18*G18,2)</f>
        <v>20000</v>
      </c>
      <c r="I18" s="90">
        <v>7235</v>
      </c>
      <c r="J18" s="87">
        <v>0</v>
      </c>
      <c r="K18" s="85"/>
      <c r="L18" s="97">
        <f>D18*1%</f>
        <v>20000</v>
      </c>
      <c r="M18" s="98" t="s">
        <v>71</v>
      </c>
      <c r="N18" s="85" t="s">
        <v>72</v>
      </c>
      <c r="O18" s="87">
        <f>D18-H18-I18-J18-K18-L18</f>
        <v>1952765</v>
      </c>
    </row>
    <row r="19" ht="22" customHeight="1" spans="1:16384">
      <c r="A19" s="48"/>
      <c r="B19" s="49" t="s">
        <v>1</v>
      </c>
      <c r="C19" s="54"/>
      <c r="D19" s="55"/>
      <c r="E19" s="56"/>
      <c r="F19" s="55"/>
      <c r="G19" s="59"/>
      <c r="H19" s="99"/>
      <c r="I19" s="100"/>
      <c r="J19" s="101"/>
      <c r="K19" s="88"/>
      <c r="L19" s="102"/>
      <c r="M19" s="93"/>
      <c r="N19" s="88"/>
      <c r="O19" s="94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ht="22" customHeight="1" spans="1:16384">
      <c r="A20" s="125">
        <v>6</v>
      </c>
      <c r="B20" s="126">
        <v>43333</v>
      </c>
      <c r="C20" s="54" t="s">
        <v>73</v>
      </c>
      <c r="D20" s="58">
        <v>1100000</v>
      </c>
      <c r="E20" s="56"/>
      <c r="F20" s="55"/>
      <c r="G20" s="127">
        <v>0.01</v>
      </c>
      <c r="H20" s="99">
        <f>ROUNDUP(D20*G20,2)</f>
        <v>11000</v>
      </c>
      <c r="I20" s="129">
        <v>0</v>
      </c>
      <c r="J20" s="130">
        <v>0</v>
      </c>
      <c r="K20" s="88"/>
      <c r="L20" s="105">
        <f>D20*1%</f>
        <v>11000</v>
      </c>
      <c r="M20" s="106" t="s">
        <v>71</v>
      </c>
      <c r="N20" s="131" t="s">
        <v>74</v>
      </c>
      <c r="O20" s="132">
        <v>1100000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ht="22" customHeight="1" spans="1:16384">
      <c r="A21" s="128"/>
      <c r="B21" s="126">
        <v>43438</v>
      </c>
      <c r="C21" s="54" t="s">
        <v>41</v>
      </c>
      <c r="D21" s="58">
        <v>1000000</v>
      </c>
      <c r="E21" s="57"/>
      <c r="F21" s="58"/>
      <c r="G21" s="127">
        <v>0.01</v>
      </c>
      <c r="H21" s="99">
        <f>ROUNDUP(D21*G21,2)</f>
        <v>10000</v>
      </c>
      <c r="I21" s="129">
        <v>0</v>
      </c>
      <c r="J21" s="130">
        <v>0</v>
      </c>
      <c r="K21" s="88"/>
      <c r="L21" s="105">
        <f>D21*1%</f>
        <v>10000</v>
      </c>
      <c r="M21" s="106"/>
      <c r="N21" s="131" t="s">
        <v>43</v>
      </c>
      <c r="O21" s="132">
        <f>D21-H20-H21-L20-L21-O22</f>
        <v>558000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22" customFormat="1" ht="24" customHeight="1" spans="1:28">
      <c r="A22" s="48"/>
      <c r="B22" s="46"/>
      <c r="C22" s="41"/>
      <c r="D22" s="47"/>
      <c r="E22" s="43"/>
      <c r="F22" s="47"/>
      <c r="G22" s="50"/>
      <c r="H22" s="83"/>
      <c r="I22" s="83"/>
      <c r="J22" s="84"/>
      <c r="K22" s="85"/>
      <c r="L22" s="84"/>
      <c r="M22" s="85"/>
      <c r="N22" s="131" t="s">
        <v>75</v>
      </c>
      <c r="O22" s="132">
        <v>400000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</row>
    <row r="23" ht="20" customHeight="1" spans="1:28">
      <c r="A23" s="48"/>
      <c r="B23" s="46"/>
      <c r="C23" s="41"/>
      <c r="D23" s="47"/>
      <c r="E23" s="43"/>
      <c r="F23" s="47"/>
      <c r="G23" s="50"/>
      <c r="H23" s="83"/>
      <c r="I23" s="83"/>
      <c r="J23" s="84"/>
      <c r="K23" s="85"/>
      <c r="L23" s="84"/>
      <c r="M23" s="85"/>
      <c r="N23" s="85"/>
      <c r="O23" s="8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ht="20" customHeight="1" spans="1:15">
      <c r="A24" s="48"/>
      <c r="B24" s="46"/>
      <c r="C24" s="41"/>
      <c r="D24" s="47"/>
      <c r="E24" s="43"/>
      <c r="F24" s="47"/>
      <c r="G24" s="50"/>
      <c r="H24" s="83"/>
      <c r="I24" s="83"/>
      <c r="J24" s="84"/>
      <c r="K24" s="85"/>
      <c r="L24" s="84"/>
      <c r="M24" s="85"/>
      <c r="N24" s="85"/>
      <c r="O24" s="83"/>
    </row>
    <row r="25" ht="20" customHeight="1" spans="1:28">
      <c r="A25" s="48"/>
      <c r="B25" s="46"/>
      <c r="C25" s="41"/>
      <c r="D25" s="47"/>
      <c r="E25" s="43"/>
      <c r="F25" s="47"/>
      <c r="G25" s="50"/>
      <c r="H25" s="83"/>
      <c r="I25" s="83"/>
      <c r="J25" s="84"/>
      <c r="K25" s="85"/>
      <c r="L25" s="84"/>
      <c r="M25" s="85"/>
      <c r="N25" s="85"/>
      <c r="O25" s="8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</row>
    <row r="26" ht="20" customHeight="1" spans="1:28">
      <c r="A26" s="48"/>
      <c r="B26" s="46"/>
      <c r="C26" s="41"/>
      <c r="D26" s="47"/>
      <c r="E26" s="43"/>
      <c r="F26" s="47"/>
      <c r="G26" s="50"/>
      <c r="H26" s="83"/>
      <c r="I26" s="83"/>
      <c r="J26" s="84"/>
      <c r="K26" s="85"/>
      <c r="L26" s="84"/>
      <c r="M26" s="85"/>
      <c r="N26" s="85"/>
      <c r="O26" s="8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</row>
    <row r="27" ht="20" customHeight="1" spans="1:15">
      <c r="A27" s="48"/>
      <c r="B27" s="46"/>
      <c r="C27" s="41"/>
      <c r="D27" s="47"/>
      <c r="E27" s="43"/>
      <c r="F27" s="47"/>
      <c r="G27" s="50"/>
      <c r="H27" s="83"/>
      <c r="I27" s="83"/>
      <c r="J27" s="84"/>
      <c r="K27" s="85"/>
      <c r="L27" s="108" t="s">
        <v>76</v>
      </c>
      <c r="M27" s="85"/>
      <c r="N27" s="85"/>
      <c r="O27" s="83"/>
    </row>
    <row r="28" ht="30" customHeight="1" spans="1:28">
      <c r="A28" s="28" t="s">
        <v>46</v>
      </c>
      <c r="B28" s="28"/>
      <c r="C28" s="65" t="s">
        <v>47</v>
      </c>
      <c r="D28" s="66">
        <f>SUM(D7:D27)</f>
        <v>16234577</v>
      </c>
      <c r="E28" s="65" t="s">
        <v>47</v>
      </c>
      <c r="F28" s="66">
        <f>SUM(F7:F27)</f>
        <v>16642778</v>
      </c>
      <c r="G28" s="65" t="s">
        <v>47</v>
      </c>
      <c r="H28" s="66">
        <f>SUM(H7:H27)</f>
        <v>162346</v>
      </c>
      <c r="I28" s="66">
        <f>SUM(I7:I27)</f>
        <v>16264</v>
      </c>
      <c r="J28" s="66">
        <f>SUM(J7:J27)</f>
        <v>32820</v>
      </c>
      <c r="K28" s="65" t="s">
        <v>47</v>
      </c>
      <c r="L28" s="66">
        <f>SUM(L7:L27)</f>
        <v>41000</v>
      </c>
      <c r="M28" s="65" t="s">
        <v>47</v>
      </c>
      <c r="N28" s="65" t="s">
        <v>47</v>
      </c>
      <c r="O28" s="66">
        <f>SUM(O7:O27)</f>
        <v>15982147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</row>
    <row r="29" ht="30" customHeight="1" spans="1:28">
      <c r="A29" s="28" t="s">
        <v>48</v>
      </c>
      <c r="B29" s="28"/>
      <c r="C29" s="28" t="s">
        <v>49</v>
      </c>
      <c r="D29" s="28"/>
      <c r="E29" s="67">
        <f>E30+L29</f>
        <v>2058000</v>
      </c>
      <c r="F29" s="67"/>
      <c r="G29" s="67"/>
      <c r="H29" s="67"/>
      <c r="I29" s="28" t="s">
        <v>50</v>
      </c>
      <c r="J29" s="28"/>
      <c r="K29" s="28" t="s">
        <v>51</v>
      </c>
      <c r="L29" s="67">
        <v>0</v>
      </c>
      <c r="M29" s="67"/>
      <c r="N29" s="67"/>
      <c r="O29" s="67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</row>
    <row r="30" ht="30" customHeight="1" spans="1:15">
      <c r="A30" s="28"/>
      <c r="B30" s="28"/>
      <c r="C30" s="28" t="s">
        <v>52</v>
      </c>
      <c r="D30" s="28"/>
      <c r="E30" s="68">
        <f>O20+O21+O22</f>
        <v>2058000</v>
      </c>
      <c r="F30" s="68"/>
      <c r="G30" s="68"/>
      <c r="H30" s="68"/>
      <c r="I30" s="28"/>
      <c r="J30" s="28"/>
      <c r="K30" s="28" t="s">
        <v>53</v>
      </c>
      <c r="L30" s="109" t="str">
        <f>SUBSTITUTE(SUBSTITUTE(TEXT(INT(L29),"[DBNum2][$-804]G/通用格式元"&amp;IF(INT(L29)=L29,"整",""))&amp;TEXT(MID(L29,FIND(".",L29&amp;".0")+1,1),"[DBNum2][$-804]G/通用格式角")&amp;TEXT(MID(L29,FIND(".",L29&amp;".0")+2,1),"[DBNum2][$-804]G/通用格式分"),"零角","零"),"零分","")</f>
        <v>零元整</v>
      </c>
      <c r="M30" s="109"/>
      <c r="N30" s="109"/>
      <c r="O30" s="109"/>
    </row>
    <row r="31" ht="45" customHeight="1" spans="1:28">
      <c r="A31" s="28" t="s">
        <v>54</v>
      </c>
      <c r="B31" s="28"/>
      <c r="C31" s="69"/>
      <c r="D31" s="69"/>
      <c r="E31" s="69"/>
      <c r="F31" s="69"/>
      <c r="G31" s="69"/>
      <c r="H31" s="69"/>
      <c r="I31" s="28" t="s">
        <v>55</v>
      </c>
      <c r="J31" s="28"/>
      <c r="K31" s="28" t="s">
        <v>56</v>
      </c>
      <c r="L31" s="28"/>
      <c r="M31" s="28"/>
      <c r="N31" s="28"/>
      <c r="O31" s="28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</row>
    <row r="32" ht="45" customHeight="1" spans="1:28">
      <c r="A32" s="28" t="s">
        <v>57</v>
      </c>
      <c r="B32" s="28"/>
      <c r="C32" s="69"/>
      <c r="D32" s="69"/>
      <c r="E32" s="69"/>
      <c r="F32" s="69"/>
      <c r="G32" s="69"/>
      <c r="H32" s="69"/>
      <c r="I32" s="28" t="s">
        <v>58</v>
      </c>
      <c r="J32" s="28"/>
      <c r="K32" s="69"/>
      <c r="L32" s="69"/>
      <c r="M32" s="69"/>
      <c r="N32" s="69"/>
      <c r="O32" s="69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</row>
    <row r="33" ht="45" customHeight="1" spans="1:15">
      <c r="A33" s="28" t="s">
        <v>59</v>
      </c>
      <c r="B33" s="28"/>
      <c r="C33" s="70"/>
      <c r="D33" s="70"/>
      <c r="E33" s="70"/>
      <c r="F33" s="70"/>
      <c r="G33" s="70"/>
      <c r="H33" s="70"/>
      <c r="I33" s="28" t="s">
        <v>60</v>
      </c>
      <c r="J33" s="28"/>
      <c r="K33" s="70"/>
      <c r="L33" s="70"/>
      <c r="M33" s="70"/>
      <c r="N33" s="70"/>
      <c r="O33" s="70"/>
    </row>
    <row r="34" ht="45" customHeight="1" spans="1:28">
      <c r="A34" s="28" t="s">
        <v>61</v>
      </c>
      <c r="B34" s="28"/>
      <c r="C34" s="70"/>
      <c r="D34" s="70"/>
      <c r="E34" s="70"/>
      <c r="F34" s="70"/>
      <c r="G34" s="70"/>
      <c r="H34" s="70"/>
      <c r="I34" s="28" t="s">
        <v>62</v>
      </c>
      <c r="J34" s="28"/>
      <c r="K34" s="70"/>
      <c r="L34" s="70"/>
      <c r="M34" s="70"/>
      <c r="N34" s="70"/>
      <c r="O34" s="70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</row>
    <row r="35" spans="16:28"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</row>
    <row r="37" spans="16:28"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</row>
    <row r="38" spans="16:28"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</row>
    <row r="40" ht="13.5" spans="2:28">
      <c r="B40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</row>
    <row r="41" spans="16:28"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</row>
    <row r="42" spans="16:19">
      <c r="P42" s="23"/>
      <c r="Q42" s="23"/>
      <c r="R42" s="23"/>
      <c r="S42" s="23"/>
    </row>
    <row r="43" spans="16:28"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</row>
    <row r="44" ht="13.5" spans="4:28">
      <c r="D44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</row>
    <row r="45" spans="16:19">
      <c r="P45" s="23"/>
      <c r="Q45" s="23"/>
      <c r="R45" s="23"/>
      <c r="S45" s="23"/>
    </row>
    <row r="46" spans="16:28"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6:28"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</row>
    <row r="48" spans="16:19">
      <c r="P48" s="23"/>
      <c r="Q48" s="23"/>
      <c r="R48" s="23"/>
      <c r="S48" s="23"/>
    </row>
    <row r="49" spans="16:28"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6:28"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</row>
    <row r="51" spans="16:19">
      <c r="P51" s="23"/>
      <c r="Q51" s="23"/>
      <c r="R51" s="23"/>
      <c r="S51" s="23"/>
    </row>
    <row r="52" spans="16:28"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</row>
    <row r="53" spans="16:28"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</row>
    <row r="54" spans="16:19">
      <c r="P54" s="23"/>
      <c r="Q54" s="23"/>
      <c r="R54" s="23"/>
      <c r="S54" s="23"/>
    </row>
    <row r="55" spans="16:28"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</row>
    <row r="56" spans="16:28"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</row>
    <row r="57" spans="16:19">
      <c r="P57" s="23"/>
      <c r="Q57" s="23"/>
      <c r="R57" s="23"/>
      <c r="S57" s="23"/>
    </row>
    <row r="58" spans="16:28"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</row>
    <row r="59" spans="16:28"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</row>
    <row r="60" spans="16:19">
      <c r="P60" s="23"/>
      <c r="Q60" s="23"/>
      <c r="R60" s="23"/>
      <c r="S60" s="23"/>
    </row>
    <row r="61" spans="16:28"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</row>
    <row r="62" spans="16:28"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</row>
    <row r="63" spans="16:19">
      <c r="P63" s="23"/>
      <c r="Q63" s="23"/>
      <c r="R63" s="23"/>
      <c r="S63" s="23"/>
    </row>
    <row r="64" spans="16:28"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</row>
    <row r="65" spans="16:28"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6:19">
      <c r="P66" s="23"/>
      <c r="Q66" s="23"/>
      <c r="R66" s="23"/>
      <c r="S66" s="23"/>
    </row>
    <row r="67" spans="16:28"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6:28"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</row>
    <row r="69" spans="16:19">
      <c r="P69" s="23"/>
      <c r="Q69" s="23"/>
      <c r="R69" s="23"/>
      <c r="S69" s="23"/>
    </row>
    <row r="70" spans="16:28"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6:28"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</row>
    <row r="72" spans="16:19">
      <c r="P72" s="23"/>
      <c r="Q72" s="23"/>
      <c r="R72" s="23"/>
      <c r="S72" s="23"/>
    </row>
    <row r="73" spans="16:28"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</row>
    <row r="74" spans="16:28"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</row>
    <row r="76" spans="16:28"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</row>
    <row r="77" spans="16:28"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</row>
    <row r="79" spans="16:28"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</row>
    <row r="80" spans="16:28"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2" spans="16:28"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</row>
    <row r="83" spans="16:28"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</row>
    <row r="85" spans="16:28"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</row>
    <row r="86" spans="16:28"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</row>
    <row r="88" spans="16:28"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6:28"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</row>
    <row r="91" spans="16:28"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6:28"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</row>
    <row r="94" spans="16:28"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6:28"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</row>
    <row r="97" spans="16:28"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6:28"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</row>
    <row r="100" spans="16:28"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6:28"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</row>
    <row r="103" spans="16:28"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</row>
    <row r="104" spans="16:28"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</row>
  </sheetData>
  <mergeCells count="50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B16:N16"/>
    <mergeCell ref="A28:B28"/>
    <mergeCell ref="C29:D29"/>
    <mergeCell ref="E29:H29"/>
    <mergeCell ref="L29:O29"/>
    <mergeCell ref="C30:D30"/>
    <mergeCell ref="E30:H30"/>
    <mergeCell ref="L30:O30"/>
    <mergeCell ref="A31:B31"/>
    <mergeCell ref="C31:H31"/>
    <mergeCell ref="I31:J31"/>
    <mergeCell ref="K31:O31"/>
    <mergeCell ref="A32:B32"/>
    <mergeCell ref="C32:H32"/>
    <mergeCell ref="I32:J32"/>
    <mergeCell ref="K32:O32"/>
    <mergeCell ref="A33:B33"/>
    <mergeCell ref="C33:H33"/>
    <mergeCell ref="I33:J33"/>
    <mergeCell ref="K33:O33"/>
    <mergeCell ref="A34:B34"/>
    <mergeCell ref="C34:H34"/>
    <mergeCell ref="I34:J34"/>
    <mergeCell ref="K34:O34"/>
    <mergeCell ref="A5:A6"/>
    <mergeCell ref="A7:A8"/>
    <mergeCell ref="A20:A21"/>
    <mergeCell ref="H3:H4"/>
    <mergeCell ref="I14:I15"/>
    <mergeCell ref="J14:J15"/>
    <mergeCell ref="M20:M21"/>
    <mergeCell ref="A29:B30"/>
    <mergeCell ref="I29:J30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XFD105"/>
  <sheetViews>
    <sheetView workbookViewId="0">
      <selection activeCell="A1" sqref="$A1:$XFD1048576"/>
    </sheetView>
  </sheetViews>
  <sheetFormatPr defaultColWidth="9" defaultRowHeight="11.25"/>
  <cols>
    <col min="1" max="1" width="3.25" style="22" customWidth="1"/>
    <col min="2" max="2" width="6.625" style="25" customWidth="1"/>
    <col min="3" max="3" width="3.625" style="22" customWidth="1"/>
    <col min="4" max="5" width="10.25" style="26" customWidth="1"/>
    <col min="6" max="6" width="6.5" style="25" customWidth="1"/>
    <col min="7" max="7" width="9.875" style="26" customWidth="1"/>
    <col min="8" max="8" width="5.125" style="22" customWidth="1"/>
    <col min="9" max="9" width="11" style="26" customWidth="1"/>
    <col min="10" max="10" width="9.375" style="22" customWidth="1"/>
    <col min="11" max="11" width="9.25" style="26" customWidth="1"/>
    <col min="12" max="12" width="9.125" style="22" customWidth="1"/>
    <col min="13" max="13" width="7.75" style="22" customWidth="1"/>
    <col min="14" max="15" width="5.25" style="22" customWidth="1"/>
    <col min="16" max="16" width="10.125" style="26" customWidth="1"/>
    <col min="17" max="17" width="9" style="22"/>
    <col min="18" max="18" width="11.875" style="22" customWidth="1"/>
    <col min="19" max="19" width="12.75" style="22" customWidth="1"/>
    <col min="20" max="20" width="9.125" style="22" customWidth="1"/>
    <col min="21" max="21" width="31.125" style="22" customWidth="1"/>
    <col min="22" max="22" width="9" style="22"/>
    <col min="23" max="23" width="11.25" style="22" customWidth="1"/>
    <col min="24" max="26" width="9" style="22"/>
    <col min="27" max="27" width="14.5" style="22" customWidth="1"/>
    <col min="28" max="28" width="13.125" style="22" customWidth="1"/>
    <col min="29" max="29" width="21.625" style="22" customWidth="1"/>
    <col min="30" max="16384" width="9" style="22"/>
  </cols>
  <sheetData>
    <row r="1" ht="24.95" customHeight="1" spans="1:18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R1" s="49" t="s">
        <v>1</v>
      </c>
    </row>
    <row r="2" ht="27.95" customHeight="1" spans="1:36">
      <c r="A2" s="28" t="s">
        <v>2</v>
      </c>
      <c r="B2" s="28"/>
      <c r="C2" s="29" t="s">
        <v>3</v>
      </c>
      <c r="D2" s="29"/>
      <c r="E2" s="29"/>
      <c r="F2" s="29"/>
      <c r="G2" s="29"/>
      <c r="H2" s="29"/>
      <c r="I2" s="29"/>
      <c r="J2" s="29"/>
      <c r="K2" s="29"/>
      <c r="L2" s="29"/>
      <c r="M2" s="71" t="s">
        <v>4</v>
      </c>
      <c r="N2" s="72">
        <v>7235</v>
      </c>
      <c r="O2" s="73" t="s">
        <v>5</v>
      </c>
      <c r="P2" s="73" t="s">
        <v>6</v>
      </c>
      <c r="R2" s="110" t="s">
        <v>6</v>
      </c>
      <c r="S2" s="111">
        <v>45</v>
      </c>
      <c r="T2" s="111">
        <v>7235</v>
      </c>
      <c r="U2" s="112" t="s">
        <v>3</v>
      </c>
      <c r="V2" s="113" t="s">
        <v>7</v>
      </c>
      <c r="W2" s="114">
        <v>31111253</v>
      </c>
      <c r="X2" s="115" t="s">
        <v>8</v>
      </c>
      <c r="Y2" s="115" t="s">
        <v>9</v>
      </c>
      <c r="Z2" s="117" t="s">
        <v>10</v>
      </c>
      <c r="AA2" s="118" t="s">
        <v>11</v>
      </c>
      <c r="AB2" s="119" t="s">
        <v>12</v>
      </c>
      <c r="AC2" s="119" t="s">
        <v>13</v>
      </c>
      <c r="AD2" s="119"/>
      <c r="AE2" s="120" t="s">
        <v>14</v>
      </c>
      <c r="AF2" s="121"/>
      <c r="AG2" s="122" t="s">
        <v>15</v>
      </c>
      <c r="AH2" s="119"/>
      <c r="AI2" s="120" t="s">
        <v>14</v>
      </c>
      <c r="AJ2" s="123"/>
    </row>
    <row r="3" ht="27.95" customHeight="1" spans="1:16">
      <c r="A3" s="28" t="s">
        <v>16</v>
      </c>
      <c r="B3" s="28"/>
      <c r="C3" s="30">
        <v>31111253</v>
      </c>
      <c r="D3" s="31"/>
      <c r="E3" s="32"/>
      <c r="F3" s="33" t="s">
        <v>17</v>
      </c>
      <c r="G3" s="34" t="s">
        <v>7</v>
      </c>
      <c r="H3" s="34"/>
      <c r="I3" s="74" t="s">
        <v>18</v>
      </c>
      <c r="J3" s="75" t="s">
        <v>19</v>
      </c>
      <c r="K3" s="76"/>
      <c r="L3" s="76"/>
      <c r="M3" s="76"/>
      <c r="N3" s="77" t="s">
        <v>20</v>
      </c>
      <c r="O3" s="28" t="s">
        <v>21</v>
      </c>
      <c r="P3" s="78" t="s">
        <v>22</v>
      </c>
    </row>
    <row r="4" ht="27.95" customHeight="1" spans="1:16">
      <c r="A4" s="28" t="s">
        <v>23</v>
      </c>
      <c r="B4" s="28"/>
      <c r="C4" s="35"/>
      <c r="D4" s="36"/>
      <c r="E4" s="37"/>
      <c r="F4" s="33" t="s">
        <v>24</v>
      </c>
      <c r="G4" s="34"/>
      <c r="H4" s="34"/>
      <c r="I4" s="79"/>
      <c r="J4" s="80"/>
      <c r="K4" s="81"/>
      <c r="L4" s="81"/>
      <c r="M4" s="81"/>
      <c r="N4" s="77" t="s">
        <v>25</v>
      </c>
      <c r="O4" s="33" t="s">
        <v>26</v>
      </c>
      <c r="P4" s="82" t="s">
        <v>12</v>
      </c>
    </row>
    <row r="5" ht="27.95" customHeight="1" spans="1:16">
      <c r="A5" s="28" t="s">
        <v>27</v>
      </c>
      <c r="B5" s="28" t="s">
        <v>28</v>
      </c>
      <c r="C5" s="28"/>
      <c r="D5" s="28"/>
      <c r="E5" s="28"/>
      <c r="F5" s="28" t="s">
        <v>29</v>
      </c>
      <c r="G5" s="28"/>
      <c r="H5" s="28" t="s">
        <v>30</v>
      </c>
      <c r="I5" s="28"/>
      <c r="J5" s="28" t="s">
        <v>31</v>
      </c>
      <c r="K5" s="28" t="s">
        <v>32</v>
      </c>
      <c r="L5" s="28"/>
      <c r="M5" s="28" t="s">
        <v>33</v>
      </c>
      <c r="N5" s="28"/>
      <c r="O5" s="33" t="s">
        <v>34</v>
      </c>
      <c r="P5" s="33"/>
    </row>
    <row r="6" ht="27.95" customHeight="1" spans="1:16">
      <c r="A6" s="28"/>
      <c r="B6" s="38" t="s">
        <v>35</v>
      </c>
      <c r="C6" s="28" t="s">
        <v>36</v>
      </c>
      <c r="D6" s="33" t="s">
        <v>37</v>
      </c>
      <c r="E6" s="33" t="s">
        <v>77</v>
      </c>
      <c r="F6" s="38" t="s">
        <v>35</v>
      </c>
      <c r="G6" s="33" t="s">
        <v>37</v>
      </c>
      <c r="H6" s="28" t="s">
        <v>38</v>
      </c>
      <c r="I6" s="33" t="s">
        <v>37</v>
      </c>
      <c r="J6" s="73" t="s">
        <v>37</v>
      </c>
      <c r="K6" s="33" t="s">
        <v>37</v>
      </c>
      <c r="L6" s="28" t="s">
        <v>39</v>
      </c>
      <c r="M6" s="28" t="s">
        <v>37</v>
      </c>
      <c r="N6" s="28" t="s">
        <v>39</v>
      </c>
      <c r="O6" s="33" t="s">
        <v>40</v>
      </c>
      <c r="P6" s="33" t="s">
        <v>37</v>
      </c>
    </row>
    <row r="7" ht="39" customHeight="1" spans="1:18">
      <c r="A7" s="39">
        <v>1</v>
      </c>
      <c r="B7" s="40">
        <v>43083</v>
      </c>
      <c r="C7" s="41" t="s">
        <v>41</v>
      </c>
      <c r="D7" s="42">
        <v>5000000</v>
      </c>
      <c r="E7" s="42"/>
      <c r="F7" s="43">
        <v>43080</v>
      </c>
      <c r="G7" s="42">
        <v>5000000</v>
      </c>
      <c r="H7" s="44">
        <v>0.01</v>
      </c>
      <c r="I7" s="83">
        <f>ROUNDUP(D7*H7,2)</f>
        <v>50000</v>
      </c>
      <c r="J7" s="83">
        <v>0</v>
      </c>
      <c r="K7" s="84">
        <v>500</v>
      </c>
      <c r="L7" s="85" t="s">
        <v>42</v>
      </c>
      <c r="M7" s="86"/>
      <c r="N7" s="33"/>
      <c r="O7" s="85" t="s">
        <v>43</v>
      </c>
      <c r="P7" s="87">
        <v>4949500</v>
      </c>
      <c r="R7" s="116"/>
    </row>
    <row r="8" ht="26" customHeight="1" spans="1:16">
      <c r="A8" s="45"/>
      <c r="B8" s="46">
        <v>43143</v>
      </c>
      <c r="C8" s="41" t="s">
        <v>41</v>
      </c>
      <c r="D8" s="47">
        <v>2000000</v>
      </c>
      <c r="E8" s="47"/>
      <c r="F8" s="43">
        <v>43134</v>
      </c>
      <c r="G8" s="42">
        <v>5134577</v>
      </c>
      <c r="H8" s="44">
        <v>0.01</v>
      </c>
      <c r="I8" s="83">
        <f>ROUNDUP(D8*H8,2)</f>
        <v>20000</v>
      </c>
      <c r="J8" s="83">
        <v>5479</v>
      </c>
      <c r="K8" s="84"/>
      <c r="L8" s="85"/>
      <c r="M8" s="84"/>
      <c r="N8" s="33"/>
      <c r="O8" s="85" t="s">
        <v>44</v>
      </c>
      <c r="P8" s="87">
        <f>D7+D8-I7-I8-K7-P7-J8</f>
        <v>1974521</v>
      </c>
    </row>
    <row r="9" ht="9.95" customHeight="1" spans="1:18">
      <c r="A9" s="48"/>
      <c r="B9" s="49"/>
      <c r="C9" s="41"/>
      <c r="D9" s="47"/>
      <c r="E9" s="47"/>
      <c r="F9" s="43"/>
      <c r="G9" s="47"/>
      <c r="H9" s="50"/>
      <c r="I9" s="83"/>
      <c r="J9" s="83"/>
      <c r="K9" s="84"/>
      <c r="L9" s="88"/>
      <c r="M9" s="84"/>
      <c r="N9" s="89"/>
      <c r="O9" s="85"/>
      <c r="P9" s="90"/>
      <c r="R9"/>
    </row>
    <row r="10" ht="21.95" customHeight="1" spans="1:16">
      <c r="A10" s="48">
        <v>2</v>
      </c>
      <c r="B10" s="40">
        <v>43175</v>
      </c>
      <c r="C10" s="41" t="s">
        <v>41</v>
      </c>
      <c r="D10" s="42">
        <v>3134577</v>
      </c>
      <c r="E10" s="42"/>
      <c r="F10" s="43"/>
      <c r="G10" s="51"/>
      <c r="H10" s="44">
        <v>0.01</v>
      </c>
      <c r="I10" s="83">
        <v>31346</v>
      </c>
      <c r="J10" s="83">
        <v>0</v>
      </c>
      <c r="K10" s="84">
        <v>0</v>
      </c>
      <c r="L10" s="85"/>
      <c r="M10" s="86"/>
      <c r="N10" s="33"/>
      <c r="O10" s="85" t="s">
        <v>63</v>
      </c>
      <c r="P10" s="87">
        <f>D10-I10-J10-K10</f>
        <v>3103231</v>
      </c>
    </row>
    <row r="11" s="23" customFormat="1" ht="8.25" customHeight="1" spans="1:16">
      <c r="A11" s="48"/>
      <c r="B11" s="49"/>
      <c r="C11" s="41"/>
      <c r="D11" s="47"/>
      <c r="E11" s="47"/>
      <c r="F11" s="43"/>
      <c r="G11" s="47"/>
      <c r="H11" s="50"/>
      <c r="I11" s="83"/>
      <c r="J11" s="83"/>
      <c r="K11" s="84"/>
      <c r="L11" s="88"/>
      <c r="M11" s="84"/>
      <c r="N11" s="89"/>
      <c r="O11" s="85"/>
      <c r="P11" s="90"/>
    </row>
    <row r="12" s="22" customFormat="1" ht="20.1" customHeight="1" spans="1:16">
      <c r="A12" s="48">
        <v>3</v>
      </c>
      <c r="B12" s="40">
        <v>43218</v>
      </c>
      <c r="C12" s="41" t="s">
        <v>41</v>
      </c>
      <c r="D12" s="42">
        <v>1800000</v>
      </c>
      <c r="E12" s="42"/>
      <c r="F12" s="52" t="s">
        <v>64</v>
      </c>
      <c r="G12" s="51"/>
      <c r="H12" s="53" t="s">
        <v>70</v>
      </c>
      <c r="I12" s="83"/>
      <c r="J12" s="83"/>
      <c r="K12" s="84"/>
      <c r="L12" s="85"/>
      <c r="M12" s="86"/>
      <c r="N12" s="33"/>
      <c r="O12" s="85" t="s">
        <v>65</v>
      </c>
      <c r="P12" s="87">
        <v>1800000</v>
      </c>
    </row>
    <row r="13" s="22" customFormat="1" ht="8.25" customHeight="1" spans="1:16">
      <c r="A13" s="48"/>
      <c r="B13" s="40"/>
      <c r="C13" s="41"/>
      <c r="D13" s="42"/>
      <c r="E13" s="42"/>
      <c r="F13" s="52"/>
      <c r="G13" s="51"/>
      <c r="H13" s="44"/>
      <c r="I13" s="83"/>
      <c r="J13" s="83"/>
      <c r="K13" s="84"/>
      <c r="L13" s="85"/>
      <c r="M13" s="86"/>
      <c r="N13" s="33"/>
      <c r="O13" s="85"/>
      <c r="P13" s="87"/>
    </row>
    <row r="14" ht="20.1" customHeight="1" spans="1:29">
      <c r="A14" s="48"/>
      <c r="B14" s="49"/>
      <c r="C14" s="54"/>
      <c r="D14" s="55"/>
      <c r="E14" s="55"/>
      <c r="F14" s="56"/>
      <c r="G14" s="47"/>
      <c r="H14" s="53" t="s">
        <v>67</v>
      </c>
      <c r="I14" s="83">
        <f>D12*H10</f>
        <v>18000</v>
      </c>
      <c r="J14" s="91">
        <v>3550</v>
      </c>
      <c r="K14" s="92">
        <v>32320</v>
      </c>
      <c r="L14" s="85"/>
      <c r="M14" s="84"/>
      <c r="N14" s="93"/>
      <c r="O14" s="88"/>
      <c r="P14" s="94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="22" customFormat="1" ht="20.1" customHeight="1" spans="1:16">
      <c r="A15" s="48">
        <v>4</v>
      </c>
      <c r="B15" s="40">
        <v>43284</v>
      </c>
      <c r="C15" s="41" t="s">
        <v>41</v>
      </c>
      <c r="D15" s="42">
        <v>200000</v>
      </c>
      <c r="E15" s="42"/>
      <c r="F15" s="52">
        <v>43279</v>
      </c>
      <c r="G15" s="42">
        <v>6508201</v>
      </c>
      <c r="H15" s="44">
        <v>0.01</v>
      </c>
      <c r="I15" s="83">
        <f t="shared" ref="I15:I21" si="0">ROUNDUP(D15*H15,2)</f>
        <v>2000</v>
      </c>
      <c r="J15" s="95"/>
      <c r="K15" s="96"/>
      <c r="L15" s="85"/>
      <c r="M15" s="86"/>
      <c r="N15" s="33"/>
      <c r="O15" s="85" t="s">
        <v>68</v>
      </c>
      <c r="P15" s="87">
        <f>D15-I14-I15-J14-K14</f>
        <v>144130</v>
      </c>
    </row>
    <row r="16" ht="21" customHeight="1" spans="1:16">
      <c r="A16" s="48"/>
      <c r="B16" s="35" t="s">
        <v>69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7"/>
      <c r="P16" s="83"/>
    </row>
    <row r="17" ht="9" customHeight="1" spans="1:29">
      <c r="A17" s="48"/>
      <c r="B17" s="49"/>
      <c r="C17" s="41"/>
      <c r="D17" s="47"/>
      <c r="E17" s="47"/>
      <c r="F17" s="57"/>
      <c r="G17" s="58"/>
      <c r="H17" s="50"/>
      <c r="I17" s="83"/>
      <c r="J17" s="83"/>
      <c r="K17" s="84"/>
      <c r="L17" s="85"/>
      <c r="M17" s="84"/>
      <c r="N17" s="85"/>
      <c r="O17" s="85"/>
      <c r="P17" s="8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ht="40" customHeight="1" spans="1:16">
      <c r="A18" s="48">
        <v>5</v>
      </c>
      <c r="B18" s="40">
        <v>43346</v>
      </c>
      <c r="C18" s="41" t="s">
        <v>41</v>
      </c>
      <c r="D18" s="42">
        <v>2000000</v>
      </c>
      <c r="E18" s="42"/>
      <c r="F18" s="52"/>
      <c r="G18" s="42"/>
      <c r="H18" s="44">
        <v>0.01</v>
      </c>
      <c r="I18" s="83">
        <f t="shared" si="0"/>
        <v>20000</v>
      </c>
      <c r="J18" s="90">
        <v>7235</v>
      </c>
      <c r="K18" s="87">
        <v>0</v>
      </c>
      <c r="L18" s="85"/>
      <c r="M18" s="97">
        <f t="shared" ref="M18:M21" si="1">D18*1%</f>
        <v>20000</v>
      </c>
      <c r="N18" s="98" t="s">
        <v>71</v>
      </c>
      <c r="O18" s="85" t="s">
        <v>72</v>
      </c>
      <c r="P18" s="87">
        <f>D18-I18-J18-K18-L18-M18</f>
        <v>1952765</v>
      </c>
    </row>
    <row r="19" ht="22" customHeight="1" spans="1:16384">
      <c r="A19" s="48"/>
      <c r="B19" s="49"/>
      <c r="C19" s="54"/>
      <c r="D19" s="55"/>
      <c r="E19" s="55"/>
      <c r="F19" s="56"/>
      <c r="G19" s="55"/>
      <c r="H19" s="59"/>
      <c r="I19" s="99"/>
      <c r="J19" s="100"/>
      <c r="K19" s="101"/>
      <c r="L19" s="88"/>
      <c r="M19" s="102"/>
      <c r="N19" s="93"/>
      <c r="O19" s="88"/>
      <c r="P19" s="94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ht="22" customHeight="1" spans="1:16384">
      <c r="A20" s="39">
        <v>6</v>
      </c>
      <c r="B20" s="40">
        <v>43333</v>
      </c>
      <c r="C20" s="41" t="s">
        <v>73</v>
      </c>
      <c r="D20" s="42">
        <v>1100000</v>
      </c>
      <c r="E20" s="42"/>
      <c r="F20" s="43"/>
      <c r="G20" s="47"/>
      <c r="H20" s="44">
        <v>0.01</v>
      </c>
      <c r="I20" s="83">
        <f t="shared" si="0"/>
        <v>11000</v>
      </c>
      <c r="J20" s="103">
        <v>0</v>
      </c>
      <c r="K20" s="104">
        <v>0</v>
      </c>
      <c r="L20" s="85"/>
      <c r="M20" s="105">
        <f t="shared" si="1"/>
        <v>11000</v>
      </c>
      <c r="N20" s="106" t="s">
        <v>71</v>
      </c>
      <c r="O20" s="37" t="s">
        <v>74</v>
      </c>
      <c r="P20" s="87">
        <v>1100000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ht="22" customHeight="1" spans="1:16384">
      <c r="A21" s="60"/>
      <c r="B21" s="40">
        <v>43438</v>
      </c>
      <c r="C21" s="41" t="s">
        <v>41</v>
      </c>
      <c r="D21" s="42">
        <v>1000000</v>
      </c>
      <c r="E21" s="42"/>
      <c r="F21" s="52"/>
      <c r="G21" s="42"/>
      <c r="H21" s="44">
        <v>0.01</v>
      </c>
      <c r="I21" s="83">
        <f t="shared" si="0"/>
        <v>10000</v>
      </c>
      <c r="J21" s="103">
        <v>0</v>
      </c>
      <c r="K21" s="104">
        <v>0</v>
      </c>
      <c r="L21" s="85"/>
      <c r="M21" s="105">
        <f t="shared" si="1"/>
        <v>10000</v>
      </c>
      <c r="N21" s="106"/>
      <c r="O21" s="37" t="s">
        <v>43</v>
      </c>
      <c r="P21" s="87">
        <f>D21-I20-I21-M20-M21-P22</f>
        <v>558000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22" customFormat="1" ht="24" customHeight="1" spans="1:29">
      <c r="A22" s="48"/>
      <c r="B22" s="49"/>
      <c r="C22" s="41"/>
      <c r="D22" s="47"/>
      <c r="E22" s="47"/>
      <c r="F22" s="43"/>
      <c r="G22" s="47"/>
      <c r="H22" s="50"/>
      <c r="I22" s="83"/>
      <c r="J22" s="83"/>
      <c r="K22" s="84"/>
      <c r="L22" s="85"/>
      <c r="M22" s="84"/>
      <c r="N22" s="85"/>
      <c r="O22" s="37" t="s">
        <v>75</v>
      </c>
      <c r="P22" s="87">
        <v>400000</v>
      </c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="24" customFormat="1" ht="24" customHeight="1" spans="1:29">
      <c r="A23" s="48"/>
      <c r="B23" s="49" t="s">
        <v>1</v>
      </c>
      <c r="C23" s="41"/>
      <c r="D23" s="47"/>
      <c r="E23" s="47"/>
      <c r="F23" s="43"/>
      <c r="G23" s="47"/>
      <c r="H23" s="50"/>
      <c r="I23" s="83"/>
      <c r="J23" s="83"/>
      <c r="K23" s="84"/>
      <c r="L23" s="85"/>
      <c r="M23" s="84"/>
      <c r="N23" s="85"/>
      <c r="O23" s="37"/>
      <c r="P23" s="87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ht="26" customHeight="1" spans="1:29">
      <c r="A24" s="48">
        <v>7</v>
      </c>
      <c r="B24" s="40">
        <v>43497</v>
      </c>
      <c r="C24" s="41" t="s">
        <v>41</v>
      </c>
      <c r="D24" s="42">
        <v>408201</v>
      </c>
      <c r="E24" s="42"/>
      <c r="F24" s="52"/>
      <c r="G24" s="42"/>
      <c r="H24" s="44">
        <v>0.01</v>
      </c>
      <c r="I24" s="83">
        <f>ROUNDUP(D24*H24,0)</f>
        <v>4083</v>
      </c>
      <c r="J24" s="90">
        <v>0</v>
      </c>
      <c r="K24" s="87">
        <v>0</v>
      </c>
      <c r="L24" s="85"/>
      <c r="M24" s="86">
        <f>ROUNDUP(D24*1%,0)</f>
        <v>4083</v>
      </c>
      <c r="N24" s="107" t="s">
        <v>71</v>
      </c>
      <c r="O24" s="37" t="s">
        <v>78</v>
      </c>
      <c r="P24" s="87">
        <f>D24-I24-J24-K24-L24-M24</f>
        <v>400035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ht="20" customHeight="1" spans="1:16">
      <c r="A25" s="48">
        <v>8</v>
      </c>
      <c r="B25" s="46">
        <v>44053</v>
      </c>
      <c r="C25" s="41" t="s">
        <v>41</v>
      </c>
      <c r="D25" s="47">
        <v>500000</v>
      </c>
      <c r="E25" s="47">
        <v>84199</v>
      </c>
      <c r="F25" s="43"/>
      <c r="G25" s="47"/>
      <c r="H25" s="61">
        <v>0.01</v>
      </c>
      <c r="I25" s="83">
        <v>5000</v>
      </c>
      <c r="J25" s="83"/>
      <c r="K25" s="84">
        <v>98640</v>
      </c>
      <c r="L25" s="85" t="s">
        <v>79</v>
      </c>
      <c r="M25" s="84"/>
      <c r="N25" s="85"/>
      <c r="O25" s="37"/>
      <c r="P25" s="83">
        <v>464199</v>
      </c>
    </row>
    <row r="26" ht="20" customHeight="1" spans="1:29">
      <c r="A26" s="48"/>
      <c r="B26" s="46"/>
      <c r="C26" s="41"/>
      <c r="D26" s="47"/>
      <c r="E26" s="47"/>
      <c r="F26" s="43"/>
      <c r="G26" s="47"/>
      <c r="H26" s="50"/>
      <c r="I26" s="83"/>
      <c r="J26" s="83"/>
      <c r="K26" s="84">
        <v>100</v>
      </c>
      <c r="L26" s="85" t="s">
        <v>80</v>
      </c>
      <c r="M26" s="84"/>
      <c r="N26" s="85"/>
      <c r="O26" s="85"/>
      <c r="P26" s="8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ht="20" customHeight="1" spans="1:29">
      <c r="A27" s="48"/>
      <c r="B27" s="46"/>
      <c r="C27" s="41"/>
      <c r="D27" s="47"/>
      <c r="E27" s="47"/>
      <c r="F27" s="43"/>
      <c r="G27" s="47"/>
      <c r="H27" s="50"/>
      <c r="I27" s="83"/>
      <c r="J27" s="83"/>
      <c r="K27" s="84"/>
      <c r="L27" s="85"/>
      <c r="M27" s="84"/>
      <c r="N27" s="85"/>
      <c r="O27" s="85"/>
      <c r="P27" s="8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ht="20" customHeight="1" spans="1:16">
      <c r="A28" s="48"/>
      <c r="B28" s="46"/>
      <c r="C28" s="41"/>
      <c r="D28" s="47"/>
      <c r="E28" s="47"/>
      <c r="F28" s="43"/>
      <c r="G28" s="47"/>
      <c r="H28" s="50"/>
      <c r="I28" s="83"/>
      <c r="J28" s="83"/>
      <c r="K28" s="84"/>
      <c r="L28" s="85"/>
      <c r="M28" s="108" t="s">
        <v>81</v>
      </c>
      <c r="N28" s="85"/>
      <c r="O28" s="85"/>
      <c r="P28" s="83"/>
    </row>
    <row r="29" ht="30" customHeight="1" spans="1:29">
      <c r="A29" s="28" t="s">
        <v>46</v>
      </c>
      <c r="B29" s="28"/>
      <c r="C29" s="65" t="s">
        <v>47</v>
      </c>
      <c r="D29" s="66">
        <f>SUM(D7:D28)</f>
        <v>17142778</v>
      </c>
      <c r="E29" s="66">
        <v>84199</v>
      </c>
      <c r="F29" s="65" t="s">
        <v>47</v>
      </c>
      <c r="G29" s="66">
        <f>SUM(G7:G28)</f>
        <v>16642778</v>
      </c>
      <c r="H29" s="65" t="s">
        <v>47</v>
      </c>
      <c r="I29" s="66">
        <f>SUM(I7:I28)</f>
        <v>171429</v>
      </c>
      <c r="J29" s="66">
        <f>SUM(J7:J28)</f>
        <v>16264</v>
      </c>
      <c r="K29" s="66">
        <f>SUM(K7:K28)</f>
        <v>131560</v>
      </c>
      <c r="L29" s="65" t="s">
        <v>47</v>
      </c>
      <c r="M29" s="66">
        <f>SUM(M7:M28)</f>
        <v>45083</v>
      </c>
      <c r="N29" s="65" t="s">
        <v>47</v>
      </c>
      <c r="O29" s="65" t="s">
        <v>47</v>
      </c>
      <c r="P29" s="66">
        <f>SUM(P7:P28)</f>
        <v>16846381</v>
      </c>
      <c r="Q29" s="23"/>
      <c r="R29" s="23">
        <f>D29/C3</f>
        <v>0.55101535126213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ht="30" customHeight="1" spans="1:29">
      <c r="A30" s="28" t="s">
        <v>48</v>
      </c>
      <c r="B30" s="28"/>
      <c r="C30" s="28" t="s">
        <v>49</v>
      </c>
      <c r="D30" s="28"/>
      <c r="E30" s="28"/>
      <c r="F30" s="67">
        <v>464199</v>
      </c>
      <c r="G30" s="67"/>
      <c r="H30" s="67"/>
      <c r="I30" s="67"/>
      <c r="J30" s="28" t="s">
        <v>50</v>
      </c>
      <c r="K30" s="28"/>
      <c r="L30" s="28" t="s">
        <v>51</v>
      </c>
      <c r="M30" s="67">
        <v>464199</v>
      </c>
      <c r="N30" s="67"/>
      <c r="O30" s="67"/>
      <c r="P30" s="67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ht="30" customHeight="1" spans="1:16">
      <c r="A31" s="28"/>
      <c r="B31" s="28"/>
      <c r="C31" s="28" t="s">
        <v>52</v>
      </c>
      <c r="D31" s="28"/>
      <c r="E31" s="28"/>
      <c r="F31" s="68">
        <v>0</v>
      </c>
      <c r="G31" s="68"/>
      <c r="H31" s="68"/>
      <c r="I31" s="68"/>
      <c r="J31" s="28"/>
      <c r="K31" s="28"/>
      <c r="L31" s="28" t="s">
        <v>53</v>
      </c>
      <c r="M31" s="109" t="str">
        <f>SUBSTITUTE(SUBSTITUTE(TEXT(INT(M30),"[DBNum2][$-804]G/通用格式元"&amp;IF(INT(M30)=M30,"整",""))&amp;TEXT(MID(M30,FIND(".",M30&amp;".0")+1,1),"[DBNum2][$-804]G/通用格式角")&amp;TEXT(MID(M30,FIND(".",M30&amp;".0")+2,1),"[DBNum2][$-804]G/通用格式分"),"零角","零"),"零分","")</f>
        <v>肆拾陆万肆仟壹佰玖拾玖元整</v>
      </c>
      <c r="N31" s="109"/>
      <c r="O31" s="109"/>
      <c r="P31" s="109"/>
    </row>
    <row r="32" ht="35" customHeight="1" spans="1:29">
      <c r="A32" s="28" t="s">
        <v>54</v>
      </c>
      <c r="B32" s="28"/>
      <c r="C32" s="69"/>
      <c r="D32" s="69"/>
      <c r="E32" s="69"/>
      <c r="F32" s="69"/>
      <c r="G32" s="69"/>
      <c r="H32" s="69"/>
      <c r="I32" s="69"/>
      <c r="J32" s="28" t="s">
        <v>55</v>
      </c>
      <c r="K32" s="28"/>
      <c r="L32" s="28"/>
      <c r="M32" s="28"/>
      <c r="N32" s="28"/>
      <c r="O32" s="28"/>
      <c r="P32" s="28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ht="35" customHeight="1" spans="1:29">
      <c r="A33" s="28" t="s">
        <v>57</v>
      </c>
      <c r="B33" s="28"/>
      <c r="C33" s="69"/>
      <c r="D33" s="69"/>
      <c r="E33" s="69"/>
      <c r="F33" s="69"/>
      <c r="G33" s="69"/>
      <c r="H33" s="69"/>
      <c r="I33" s="69"/>
      <c r="J33" s="28" t="s">
        <v>58</v>
      </c>
      <c r="K33" s="28"/>
      <c r="L33" s="69"/>
      <c r="M33" s="69"/>
      <c r="N33" s="69"/>
      <c r="O33" s="69"/>
      <c r="P33" s="69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ht="35" customHeight="1" spans="1:16">
      <c r="A34" s="28" t="s">
        <v>59</v>
      </c>
      <c r="B34" s="28"/>
      <c r="C34" s="70"/>
      <c r="D34" s="70"/>
      <c r="E34" s="70"/>
      <c r="F34" s="70"/>
      <c r="G34" s="70"/>
      <c r="H34" s="70"/>
      <c r="I34" s="70"/>
      <c r="J34" s="28" t="s">
        <v>60</v>
      </c>
      <c r="K34" s="28"/>
      <c r="L34" s="70"/>
      <c r="M34" s="70"/>
      <c r="N34" s="70"/>
      <c r="O34" s="70"/>
      <c r="P34" s="70"/>
    </row>
    <row r="35" ht="35" customHeight="1" spans="1:29">
      <c r="A35" s="28" t="s">
        <v>61</v>
      </c>
      <c r="B35" s="28"/>
      <c r="C35" s="70"/>
      <c r="D35" s="70"/>
      <c r="E35" s="70"/>
      <c r="F35" s="70"/>
      <c r="G35" s="70"/>
      <c r="H35" s="70"/>
      <c r="I35" s="70"/>
      <c r="J35" s="28" t="s">
        <v>62</v>
      </c>
      <c r="K35" s="28"/>
      <c r="L35" s="70"/>
      <c r="M35" s="70"/>
      <c r="N35" s="70"/>
      <c r="O35" s="70"/>
      <c r="P35" s="70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</row>
    <row r="36" spans="17:29"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</row>
    <row r="38" spans="17:29"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</row>
    <row r="39" spans="17:29"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1" ht="13.5" spans="2:29">
      <c r="B41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7:29"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7:20">
      <c r="Q43" s="23"/>
      <c r="R43" s="23"/>
      <c r="S43" s="23"/>
      <c r="T43" s="23"/>
    </row>
    <row r="44" spans="17:29"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ht="13.5" spans="4:29">
      <c r="D45"/>
      <c r="E4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7:20">
      <c r="Q46" s="23"/>
      <c r="R46" s="23"/>
      <c r="S46" s="23"/>
      <c r="T46" s="23"/>
    </row>
    <row r="47" spans="17:29"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</row>
    <row r="48" spans="17:29"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</row>
    <row r="49" spans="17:20">
      <c r="Q49" s="23"/>
      <c r="R49" s="23"/>
      <c r="S49" s="23"/>
      <c r="T49" s="23"/>
    </row>
    <row r="50" spans="17:29"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</row>
    <row r="51" spans="17:29"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</row>
    <row r="52" spans="17:20">
      <c r="Q52" s="23"/>
      <c r="R52" s="23"/>
      <c r="S52" s="23"/>
      <c r="T52" s="23"/>
    </row>
    <row r="53" spans="17:29"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</row>
    <row r="54" spans="17:29"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</row>
    <row r="55" spans="17:20">
      <c r="Q55" s="23"/>
      <c r="R55" s="23"/>
      <c r="S55" s="23"/>
      <c r="T55" s="23"/>
    </row>
    <row r="56" spans="17:29"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</row>
    <row r="57" spans="17:29"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</row>
    <row r="58" spans="17:20">
      <c r="Q58" s="23"/>
      <c r="R58" s="23"/>
      <c r="S58" s="23"/>
      <c r="T58" s="23"/>
    </row>
    <row r="59" spans="17:29"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</row>
    <row r="60" spans="17:29"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</row>
    <row r="61" spans="17:20">
      <c r="Q61" s="23"/>
      <c r="R61" s="23"/>
      <c r="S61" s="23"/>
      <c r="T61" s="23"/>
    </row>
    <row r="62" spans="17:29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</row>
    <row r="63" spans="17:29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</row>
    <row r="64" spans="17:20">
      <c r="Q64" s="23"/>
      <c r="R64" s="23"/>
      <c r="S64" s="23"/>
      <c r="T64" s="23"/>
    </row>
    <row r="65" spans="17:29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</row>
    <row r="66" spans="17:29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</row>
    <row r="67" spans="17:20">
      <c r="Q67" s="23"/>
      <c r="R67" s="23"/>
      <c r="S67" s="23"/>
      <c r="T67" s="23"/>
    </row>
    <row r="68" spans="17:29"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</row>
    <row r="69" spans="17:29"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</row>
    <row r="70" spans="17:20">
      <c r="Q70" s="23"/>
      <c r="R70" s="23"/>
      <c r="S70" s="23"/>
      <c r="T70" s="23"/>
    </row>
    <row r="71" spans="17:29"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</row>
    <row r="72" spans="17:29"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</row>
    <row r="73" spans="17:20">
      <c r="Q73" s="23"/>
      <c r="R73" s="23"/>
      <c r="S73" s="23"/>
      <c r="T73" s="23"/>
    </row>
    <row r="74" spans="17:29"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</row>
    <row r="75" spans="17:29"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</row>
    <row r="77" spans="17:29"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</row>
    <row r="78" spans="17:29"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</row>
    <row r="80" spans="17:29"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</row>
    <row r="81" spans="17:29"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</row>
    <row r="83" spans="17:29"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</row>
    <row r="84" spans="17:29"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</row>
    <row r="86" spans="17:29"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</row>
    <row r="87" spans="17:29"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</row>
    <row r="89" spans="17:29"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</row>
    <row r="90" spans="17:29"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</row>
    <row r="92" spans="17:29"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</row>
    <row r="93" spans="17:29"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</row>
    <row r="95" spans="17:29"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</row>
    <row r="96" spans="17:29"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</row>
    <row r="98" spans="17:29"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</row>
    <row r="99" spans="17:29"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</row>
    <row r="101" spans="17:29"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</row>
    <row r="102" spans="17:29"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</row>
    <row r="104" spans="17:29"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</row>
    <row r="105" spans="17:29"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</row>
  </sheetData>
  <mergeCells count="50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D5"/>
    <mergeCell ref="F5:G5"/>
    <mergeCell ref="H5:I5"/>
    <mergeCell ref="K5:L5"/>
    <mergeCell ref="M5:N5"/>
    <mergeCell ref="O5:P5"/>
    <mergeCell ref="B16:O16"/>
    <mergeCell ref="A29:B29"/>
    <mergeCell ref="C30:D30"/>
    <mergeCell ref="F30:I30"/>
    <mergeCell ref="M30:P30"/>
    <mergeCell ref="C31:D31"/>
    <mergeCell ref="F31:I31"/>
    <mergeCell ref="M31:P31"/>
    <mergeCell ref="A32:B32"/>
    <mergeCell ref="C32:I32"/>
    <mergeCell ref="J32:K32"/>
    <mergeCell ref="L32:P32"/>
    <mergeCell ref="A33:B33"/>
    <mergeCell ref="C33:I33"/>
    <mergeCell ref="J33:K33"/>
    <mergeCell ref="L33:P33"/>
    <mergeCell ref="A34:B34"/>
    <mergeCell ref="C34:I34"/>
    <mergeCell ref="J34:K34"/>
    <mergeCell ref="L34:P34"/>
    <mergeCell ref="A35:B35"/>
    <mergeCell ref="C35:I35"/>
    <mergeCell ref="J35:K35"/>
    <mergeCell ref="L35:P35"/>
    <mergeCell ref="A5:A6"/>
    <mergeCell ref="A7:A8"/>
    <mergeCell ref="A20:A21"/>
    <mergeCell ref="I3:I4"/>
    <mergeCell ref="J14:J15"/>
    <mergeCell ref="K14:K15"/>
    <mergeCell ref="N20:N21"/>
    <mergeCell ref="A30:B31"/>
    <mergeCell ref="J30:K31"/>
  </mergeCells>
  <printOptions horizontalCentered="1" verticalCentered="1"/>
  <pageMargins left="0" right="0" top="0" bottom="0" header="0" footer="0"/>
  <pageSetup paperSize="9" scale="90" fitToHeight="0" orientation="portrait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9"/>
  <sheetViews>
    <sheetView tabSelected="1" topLeftCell="A13" workbookViewId="0">
      <selection activeCell="R34" sqref="R34"/>
    </sheetView>
  </sheetViews>
  <sheetFormatPr defaultColWidth="9" defaultRowHeight="11.25"/>
  <cols>
    <col min="1" max="1" width="3.25" style="22" customWidth="1"/>
    <col min="2" max="2" width="6.625" style="25" customWidth="1"/>
    <col min="3" max="3" width="3.625" style="22" customWidth="1"/>
    <col min="4" max="5" width="10.25" style="26" customWidth="1"/>
    <col min="6" max="6" width="6.5" style="25" customWidth="1"/>
    <col min="7" max="7" width="9.875" style="26" customWidth="1"/>
    <col min="8" max="8" width="5.125" style="22" customWidth="1"/>
    <col min="9" max="9" width="11" style="26" customWidth="1"/>
    <col min="10" max="10" width="9.375" style="22" customWidth="1"/>
    <col min="11" max="11" width="9.25" style="26" customWidth="1"/>
    <col min="12" max="12" width="9.125" style="22" customWidth="1"/>
    <col min="13" max="13" width="7.75" style="22" customWidth="1"/>
    <col min="14" max="15" width="5.25" style="22" customWidth="1"/>
    <col min="16" max="16" width="10.125" style="26" customWidth="1"/>
    <col min="17" max="17" width="9" style="22"/>
    <col min="18" max="18" width="11.875" style="22" customWidth="1"/>
    <col min="19" max="19" width="12.75" style="22" customWidth="1"/>
    <col min="20" max="20" width="9.125" style="22" customWidth="1"/>
    <col min="21" max="21" width="31.125" style="22" customWidth="1"/>
    <col min="22" max="22" width="9" style="22"/>
    <col min="23" max="23" width="11.25" style="22" customWidth="1"/>
    <col min="24" max="26" width="9" style="22"/>
    <col min="27" max="27" width="14.5" style="22" customWidth="1"/>
    <col min="28" max="28" width="13.125" style="22" customWidth="1"/>
    <col min="29" max="29" width="21.625" style="22" customWidth="1"/>
    <col min="30" max="16384" width="9" style="22"/>
  </cols>
  <sheetData>
    <row r="1" s="22" customFormat="1" ht="24.95" customHeight="1" spans="1:18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2"/>
      <c r="R1" s="49" t="s">
        <v>1</v>
      </c>
    </row>
    <row r="2" s="22" customFormat="1" ht="27.95" customHeight="1" spans="1:36">
      <c r="A2" s="28" t="s">
        <v>2</v>
      </c>
      <c r="B2" s="28"/>
      <c r="C2" s="29" t="s">
        <v>3</v>
      </c>
      <c r="D2" s="29"/>
      <c r="E2" s="29"/>
      <c r="F2" s="29"/>
      <c r="G2" s="29"/>
      <c r="H2" s="29"/>
      <c r="I2" s="29"/>
      <c r="J2" s="29"/>
      <c r="K2" s="29"/>
      <c r="L2" s="29"/>
      <c r="M2" s="71" t="s">
        <v>4</v>
      </c>
      <c r="N2" s="72">
        <v>7235</v>
      </c>
      <c r="O2" s="73" t="s">
        <v>5</v>
      </c>
      <c r="P2" s="73" t="s">
        <v>6</v>
      </c>
      <c r="Q2" s="22"/>
      <c r="R2" s="110" t="s">
        <v>6</v>
      </c>
      <c r="S2" s="111">
        <v>45</v>
      </c>
      <c r="T2" s="111">
        <v>7235</v>
      </c>
      <c r="U2" s="112" t="s">
        <v>3</v>
      </c>
      <c r="V2" s="113" t="s">
        <v>7</v>
      </c>
      <c r="W2" s="114">
        <v>31111253</v>
      </c>
      <c r="X2" s="115" t="s">
        <v>8</v>
      </c>
      <c r="Y2" s="115" t="s">
        <v>9</v>
      </c>
      <c r="Z2" s="117" t="s">
        <v>10</v>
      </c>
      <c r="AA2" s="118" t="s">
        <v>11</v>
      </c>
      <c r="AB2" s="119" t="s">
        <v>12</v>
      </c>
      <c r="AC2" s="119" t="s">
        <v>13</v>
      </c>
      <c r="AD2" s="119"/>
      <c r="AE2" s="120" t="s">
        <v>14</v>
      </c>
      <c r="AF2" s="121"/>
      <c r="AG2" s="122" t="s">
        <v>15</v>
      </c>
      <c r="AH2" s="119"/>
      <c r="AI2" s="120" t="s">
        <v>14</v>
      </c>
      <c r="AJ2" s="123"/>
    </row>
    <row r="3" s="22" customFormat="1" ht="27.95" customHeight="1" spans="1:16">
      <c r="A3" s="28" t="s">
        <v>16</v>
      </c>
      <c r="B3" s="28"/>
      <c r="C3" s="30">
        <v>31111253</v>
      </c>
      <c r="D3" s="31"/>
      <c r="E3" s="32"/>
      <c r="F3" s="33" t="s">
        <v>17</v>
      </c>
      <c r="G3" s="34" t="s">
        <v>7</v>
      </c>
      <c r="H3" s="34"/>
      <c r="I3" s="74" t="s">
        <v>18</v>
      </c>
      <c r="J3" s="75" t="s">
        <v>19</v>
      </c>
      <c r="K3" s="76"/>
      <c r="L3" s="76"/>
      <c r="M3" s="76"/>
      <c r="N3" s="77" t="s">
        <v>20</v>
      </c>
      <c r="O3" s="28" t="s">
        <v>21</v>
      </c>
      <c r="P3" s="78" t="s">
        <v>22</v>
      </c>
    </row>
    <row r="4" s="22" customFormat="1" ht="27.95" customHeight="1" spans="1:16">
      <c r="A4" s="28" t="s">
        <v>23</v>
      </c>
      <c r="B4" s="28"/>
      <c r="C4" s="35"/>
      <c r="D4" s="36"/>
      <c r="E4" s="37"/>
      <c r="F4" s="33" t="s">
        <v>24</v>
      </c>
      <c r="G4" s="34"/>
      <c r="H4" s="34"/>
      <c r="I4" s="79"/>
      <c r="J4" s="80"/>
      <c r="K4" s="81"/>
      <c r="L4" s="81"/>
      <c r="M4" s="81"/>
      <c r="N4" s="77" t="s">
        <v>25</v>
      </c>
      <c r="O4" s="33" t="s">
        <v>26</v>
      </c>
      <c r="P4" s="82" t="s">
        <v>12</v>
      </c>
    </row>
    <row r="5" s="22" customFormat="1" ht="27.95" customHeight="1" spans="1:16">
      <c r="A5" s="28" t="s">
        <v>27</v>
      </c>
      <c r="B5" s="28" t="s">
        <v>28</v>
      </c>
      <c r="C5" s="28"/>
      <c r="D5" s="28"/>
      <c r="E5" s="28"/>
      <c r="F5" s="28" t="s">
        <v>29</v>
      </c>
      <c r="G5" s="28"/>
      <c r="H5" s="28" t="s">
        <v>30</v>
      </c>
      <c r="I5" s="28"/>
      <c r="J5" s="28" t="s">
        <v>31</v>
      </c>
      <c r="K5" s="28" t="s">
        <v>32</v>
      </c>
      <c r="L5" s="28"/>
      <c r="M5" s="28" t="s">
        <v>33</v>
      </c>
      <c r="N5" s="28"/>
      <c r="O5" s="33" t="s">
        <v>34</v>
      </c>
      <c r="P5" s="33"/>
    </row>
    <row r="6" s="22" customFormat="1" ht="27.95" customHeight="1" spans="1:16">
      <c r="A6" s="28"/>
      <c r="B6" s="38" t="s">
        <v>35</v>
      </c>
      <c r="C6" s="28" t="s">
        <v>36</v>
      </c>
      <c r="D6" s="33" t="s">
        <v>37</v>
      </c>
      <c r="E6" s="33" t="s">
        <v>77</v>
      </c>
      <c r="F6" s="38" t="s">
        <v>35</v>
      </c>
      <c r="G6" s="33" t="s">
        <v>37</v>
      </c>
      <c r="H6" s="28" t="s">
        <v>38</v>
      </c>
      <c r="I6" s="33" t="s">
        <v>37</v>
      </c>
      <c r="J6" s="73" t="s">
        <v>37</v>
      </c>
      <c r="K6" s="33" t="s">
        <v>37</v>
      </c>
      <c r="L6" s="28" t="s">
        <v>39</v>
      </c>
      <c r="M6" s="28" t="s">
        <v>37</v>
      </c>
      <c r="N6" s="28" t="s">
        <v>39</v>
      </c>
      <c r="O6" s="33" t="s">
        <v>40</v>
      </c>
      <c r="P6" s="33" t="s">
        <v>37</v>
      </c>
    </row>
    <row r="7" s="22" customFormat="1" ht="39" customHeight="1" spans="1:18">
      <c r="A7" s="39">
        <v>1</v>
      </c>
      <c r="B7" s="40">
        <v>43083</v>
      </c>
      <c r="C7" s="41" t="s">
        <v>41</v>
      </c>
      <c r="D7" s="42">
        <v>5000000</v>
      </c>
      <c r="E7" s="42"/>
      <c r="F7" s="43">
        <v>43080</v>
      </c>
      <c r="G7" s="42">
        <v>5000000</v>
      </c>
      <c r="H7" s="44">
        <v>0.01</v>
      </c>
      <c r="I7" s="83">
        <f>ROUNDUP(D7*H7,2)</f>
        <v>50000</v>
      </c>
      <c r="J7" s="83">
        <v>0</v>
      </c>
      <c r="K7" s="84">
        <v>500</v>
      </c>
      <c r="L7" s="85" t="s">
        <v>42</v>
      </c>
      <c r="M7" s="86"/>
      <c r="N7" s="33"/>
      <c r="O7" s="85" t="s">
        <v>43</v>
      </c>
      <c r="P7" s="87">
        <v>4949500</v>
      </c>
      <c r="Q7" s="22"/>
      <c r="R7" s="116"/>
    </row>
    <row r="8" s="22" customFormat="1" ht="26" customHeight="1" spans="1:16">
      <c r="A8" s="45"/>
      <c r="B8" s="46">
        <v>43143</v>
      </c>
      <c r="C8" s="41" t="s">
        <v>41</v>
      </c>
      <c r="D8" s="47">
        <v>2000000</v>
      </c>
      <c r="E8" s="47"/>
      <c r="F8" s="43">
        <v>43134</v>
      </c>
      <c r="G8" s="42">
        <v>5134577</v>
      </c>
      <c r="H8" s="44">
        <v>0.01</v>
      </c>
      <c r="I8" s="83">
        <f>ROUNDUP(D8*H8,2)</f>
        <v>20000</v>
      </c>
      <c r="J8" s="83">
        <v>5479</v>
      </c>
      <c r="K8" s="84"/>
      <c r="L8" s="85"/>
      <c r="M8" s="84"/>
      <c r="N8" s="33"/>
      <c r="O8" s="85" t="s">
        <v>44</v>
      </c>
      <c r="P8" s="87">
        <f>D7+D8-I7-I8-K7-P7-J8</f>
        <v>1974521</v>
      </c>
    </row>
    <row r="9" s="22" customFormat="1" ht="9.95" customHeight="1" spans="1:18">
      <c r="A9" s="48"/>
      <c r="B9" s="49"/>
      <c r="C9" s="41"/>
      <c r="D9" s="47"/>
      <c r="E9" s="47"/>
      <c r="F9" s="43"/>
      <c r="G9" s="47"/>
      <c r="H9" s="50"/>
      <c r="I9" s="83"/>
      <c r="J9" s="83"/>
      <c r="K9" s="84"/>
      <c r="L9" s="88"/>
      <c r="M9" s="84"/>
      <c r="N9" s="89"/>
      <c r="O9" s="85"/>
      <c r="P9" s="90"/>
      <c r="Q9" s="22"/>
      <c r="R9"/>
    </row>
    <row r="10" s="22" customFormat="1" ht="21.95" customHeight="1" spans="1:16">
      <c r="A10" s="48">
        <v>2</v>
      </c>
      <c r="B10" s="40">
        <v>43175</v>
      </c>
      <c r="C10" s="41" t="s">
        <v>41</v>
      </c>
      <c r="D10" s="42">
        <v>3134577</v>
      </c>
      <c r="E10" s="42"/>
      <c r="F10" s="43"/>
      <c r="G10" s="51"/>
      <c r="H10" s="44">
        <v>0.01</v>
      </c>
      <c r="I10" s="83">
        <v>31346</v>
      </c>
      <c r="J10" s="83">
        <v>0</v>
      </c>
      <c r="K10" s="84">
        <v>0</v>
      </c>
      <c r="L10" s="85"/>
      <c r="M10" s="86"/>
      <c r="N10" s="33"/>
      <c r="O10" s="85" t="s">
        <v>63</v>
      </c>
      <c r="P10" s="87">
        <f>D10-I10-J10-K10</f>
        <v>3103231</v>
      </c>
    </row>
    <row r="11" s="23" customFormat="1" ht="8.25" customHeight="1" spans="1:16">
      <c r="A11" s="48"/>
      <c r="B11" s="49"/>
      <c r="C11" s="41"/>
      <c r="D11" s="47"/>
      <c r="E11" s="47"/>
      <c r="F11" s="43"/>
      <c r="G11" s="47"/>
      <c r="H11" s="50"/>
      <c r="I11" s="83"/>
      <c r="J11" s="83"/>
      <c r="K11" s="84"/>
      <c r="L11" s="88"/>
      <c r="M11" s="84"/>
      <c r="N11" s="89"/>
      <c r="O11" s="85"/>
      <c r="P11" s="90"/>
    </row>
    <row r="12" s="22" customFormat="1" ht="20.1" customHeight="1" spans="1:16">
      <c r="A12" s="48">
        <v>3</v>
      </c>
      <c r="B12" s="40">
        <v>43218</v>
      </c>
      <c r="C12" s="41" t="s">
        <v>41</v>
      </c>
      <c r="D12" s="42">
        <v>1800000</v>
      </c>
      <c r="E12" s="42"/>
      <c r="F12" s="52" t="s">
        <v>64</v>
      </c>
      <c r="G12" s="51"/>
      <c r="H12" s="53" t="s">
        <v>70</v>
      </c>
      <c r="I12" s="83"/>
      <c r="J12" s="83"/>
      <c r="K12" s="84"/>
      <c r="L12" s="85"/>
      <c r="M12" s="86"/>
      <c r="N12" s="33"/>
      <c r="O12" s="85" t="s">
        <v>65</v>
      </c>
      <c r="P12" s="87">
        <v>1800000</v>
      </c>
    </row>
    <row r="13" s="22" customFormat="1" ht="8.25" customHeight="1" spans="1:16">
      <c r="A13" s="48"/>
      <c r="B13" s="40"/>
      <c r="C13" s="41"/>
      <c r="D13" s="42"/>
      <c r="E13" s="42"/>
      <c r="F13" s="52"/>
      <c r="G13" s="51"/>
      <c r="H13" s="44"/>
      <c r="I13" s="83"/>
      <c r="J13" s="83"/>
      <c r="K13" s="84"/>
      <c r="L13" s="85"/>
      <c r="M13" s="86"/>
      <c r="N13" s="33"/>
      <c r="O13" s="85"/>
      <c r="P13" s="87"/>
    </row>
    <row r="14" s="22" customFormat="1" ht="20.1" customHeight="1" spans="1:29">
      <c r="A14" s="48"/>
      <c r="B14" s="49"/>
      <c r="C14" s="54"/>
      <c r="D14" s="55"/>
      <c r="E14" s="55"/>
      <c r="F14" s="56"/>
      <c r="G14" s="47"/>
      <c r="H14" s="53" t="s">
        <v>67</v>
      </c>
      <c r="I14" s="83">
        <f>D12*H10</f>
        <v>18000</v>
      </c>
      <c r="J14" s="91">
        <v>3550</v>
      </c>
      <c r="K14" s="92">
        <v>32320</v>
      </c>
      <c r="L14" s="85"/>
      <c r="M14" s="84"/>
      <c r="N14" s="93"/>
      <c r="O14" s="88"/>
      <c r="P14" s="94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="22" customFormat="1" ht="20.1" customHeight="1" spans="1:16">
      <c r="A15" s="48">
        <v>4</v>
      </c>
      <c r="B15" s="40">
        <v>43284</v>
      </c>
      <c r="C15" s="41" t="s">
        <v>41</v>
      </c>
      <c r="D15" s="42">
        <v>200000</v>
      </c>
      <c r="E15" s="42"/>
      <c r="F15" s="52">
        <v>43279</v>
      </c>
      <c r="G15" s="42">
        <v>6508201</v>
      </c>
      <c r="H15" s="44">
        <v>0.01</v>
      </c>
      <c r="I15" s="83">
        <f t="shared" ref="I15:I21" si="0">ROUNDUP(D15*H15,2)</f>
        <v>2000</v>
      </c>
      <c r="J15" s="95"/>
      <c r="K15" s="96"/>
      <c r="L15" s="85"/>
      <c r="M15" s="86"/>
      <c r="N15" s="33"/>
      <c r="O15" s="85" t="s">
        <v>68</v>
      </c>
      <c r="P15" s="87">
        <f>D15-I14-I15-J14-K14</f>
        <v>144130</v>
      </c>
    </row>
    <row r="16" s="22" customFormat="1" ht="21" customHeight="1" spans="1:16">
      <c r="A16" s="48"/>
      <c r="B16" s="35" t="s">
        <v>69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7"/>
      <c r="P16" s="83"/>
    </row>
    <row r="17" s="22" customFormat="1" ht="9" customHeight="1" spans="1:29">
      <c r="A17" s="48"/>
      <c r="B17" s="49"/>
      <c r="C17" s="41"/>
      <c r="D17" s="47"/>
      <c r="E17" s="47"/>
      <c r="F17" s="57"/>
      <c r="G17" s="58"/>
      <c r="H17" s="50"/>
      <c r="I17" s="83"/>
      <c r="J17" s="83"/>
      <c r="K17" s="84"/>
      <c r="L17" s="85"/>
      <c r="M17" s="84"/>
      <c r="N17" s="85"/>
      <c r="O17" s="85"/>
      <c r="P17" s="8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="22" customFormat="1" ht="40" customHeight="1" spans="1:16">
      <c r="A18" s="48">
        <v>5</v>
      </c>
      <c r="B18" s="40">
        <v>43346</v>
      </c>
      <c r="C18" s="41" t="s">
        <v>41</v>
      </c>
      <c r="D18" s="42">
        <v>2000000</v>
      </c>
      <c r="E18" s="42"/>
      <c r="F18" s="52"/>
      <c r="G18" s="42"/>
      <c r="H18" s="44">
        <v>0.01</v>
      </c>
      <c r="I18" s="83">
        <f t="shared" si="0"/>
        <v>20000</v>
      </c>
      <c r="J18" s="90">
        <v>7235</v>
      </c>
      <c r="K18" s="87">
        <v>0</v>
      </c>
      <c r="L18" s="85"/>
      <c r="M18" s="97">
        <f t="shared" ref="M18:M21" si="1">D18*1%</f>
        <v>20000</v>
      </c>
      <c r="N18" s="98" t="s">
        <v>71</v>
      </c>
      <c r="O18" s="85" t="s">
        <v>72</v>
      </c>
      <c r="P18" s="87">
        <f>D18-I18-J18-K18-L18-M18</f>
        <v>1952765</v>
      </c>
    </row>
    <row r="19" s="22" customFormat="1" ht="22" customHeight="1" spans="1:16384">
      <c r="A19" s="48"/>
      <c r="B19" s="49"/>
      <c r="C19" s="54"/>
      <c r="D19" s="55"/>
      <c r="E19" s="55"/>
      <c r="F19" s="56"/>
      <c r="G19" s="55"/>
      <c r="H19" s="59"/>
      <c r="I19" s="99"/>
      <c r="J19" s="100"/>
      <c r="K19" s="101"/>
      <c r="L19" s="88"/>
      <c r="M19" s="102"/>
      <c r="N19" s="93"/>
      <c r="O19" s="88"/>
      <c r="P19" s="94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22" customFormat="1" ht="22" customHeight="1" spans="1:16384">
      <c r="A20" s="39">
        <v>6</v>
      </c>
      <c r="B20" s="40">
        <v>43333</v>
      </c>
      <c r="C20" s="41" t="s">
        <v>73</v>
      </c>
      <c r="D20" s="42">
        <v>1100000</v>
      </c>
      <c r="E20" s="42"/>
      <c r="F20" s="43"/>
      <c r="G20" s="47"/>
      <c r="H20" s="44">
        <v>0.01</v>
      </c>
      <c r="I20" s="83">
        <f t="shared" si="0"/>
        <v>11000</v>
      </c>
      <c r="J20" s="103">
        <v>0</v>
      </c>
      <c r="K20" s="104">
        <v>0</v>
      </c>
      <c r="L20" s="85"/>
      <c r="M20" s="105">
        <f t="shared" si="1"/>
        <v>11000</v>
      </c>
      <c r="N20" s="106" t="s">
        <v>71</v>
      </c>
      <c r="O20" s="37" t="s">
        <v>74</v>
      </c>
      <c r="P20" s="87">
        <v>1100000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22" customFormat="1" ht="22" customHeight="1" spans="1:16384">
      <c r="A21" s="60"/>
      <c r="B21" s="40">
        <v>43438</v>
      </c>
      <c r="C21" s="41" t="s">
        <v>41</v>
      </c>
      <c r="D21" s="42">
        <v>1000000</v>
      </c>
      <c r="E21" s="42"/>
      <c r="F21" s="52"/>
      <c r="G21" s="42"/>
      <c r="H21" s="44">
        <v>0.01</v>
      </c>
      <c r="I21" s="83">
        <f t="shared" si="0"/>
        <v>10000</v>
      </c>
      <c r="J21" s="103">
        <v>0</v>
      </c>
      <c r="K21" s="104">
        <v>0</v>
      </c>
      <c r="L21" s="85"/>
      <c r="M21" s="105">
        <f t="shared" si="1"/>
        <v>10000</v>
      </c>
      <c r="N21" s="106"/>
      <c r="O21" s="37" t="s">
        <v>43</v>
      </c>
      <c r="P21" s="87">
        <f>D21-I20-I21-M20-M21-P22</f>
        <v>558000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22" customFormat="1" ht="24" customHeight="1" spans="1:29">
      <c r="A22" s="48"/>
      <c r="B22" s="49"/>
      <c r="C22" s="41"/>
      <c r="D22" s="47"/>
      <c r="E22" s="47"/>
      <c r="F22" s="43"/>
      <c r="G22" s="47"/>
      <c r="H22" s="50"/>
      <c r="I22" s="83"/>
      <c r="J22" s="83"/>
      <c r="K22" s="84"/>
      <c r="L22" s="85"/>
      <c r="M22" s="84"/>
      <c r="N22" s="85"/>
      <c r="O22" s="37" t="s">
        <v>75</v>
      </c>
      <c r="P22" s="87">
        <v>400000</v>
      </c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="24" customFormat="1" ht="24" customHeight="1" spans="1:29">
      <c r="A23" s="48"/>
      <c r="B23" s="49"/>
      <c r="C23" s="41"/>
      <c r="D23" s="47"/>
      <c r="E23" s="47"/>
      <c r="F23" s="43"/>
      <c r="G23" s="47"/>
      <c r="H23" s="50"/>
      <c r="I23" s="83"/>
      <c r="J23" s="83"/>
      <c r="K23" s="84"/>
      <c r="L23" s="85"/>
      <c r="M23" s="84"/>
      <c r="N23" s="85"/>
      <c r="O23" s="37"/>
      <c r="P23" s="87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="22" customFormat="1" ht="26" customHeight="1" spans="1:29">
      <c r="A24" s="48">
        <v>7</v>
      </c>
      <c r="B24" s="40">
        <v>43497</v>
      </c>
      <c r="C24" s="41" t="s">
        <v>41</v>
      </c>
      <c r="D24" s="42">
        <v>408201</v>
      </c>
      <c r="E24" s="42"/>
      <c r="F24" s="52"/>
      <c r="G24" s="42"/>
      <c r="H24" s="44">
        <v>0.01</v>
      </c>
      <c r="I24" s="83">
        <f>ROUNDUP(D24*H24,0)</f>
        <v>4083</v>
      </c>
      <c r="J24" s="90">
        <v>0</v>
      </c>
      <c r="K24" s="87">
        <v>0</v>
      </c>
      <c r="L24" s="85"/>
      <c r="M24" s="86">
        <f>ROUNDUP(D24*1%,0)</f>
        <v>4083</v>
      </c>
      <c r="N24" s="107" t="s">
        <v>71</v>
      </c>
      <c r="O24" s="37" t="s">
        <v>78</v>
      </c>
      <c r="P24" s="87">
        <f>D24-I24-J24-K24-L24-M24</f>
        <v>400035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="22" customFormat="1" ht="20" customHeight="1" spans="1:16">
      <c r="A25" s="48">
        <v>8</v>
      </c>
      <c r="B25" s="46">
        <v>44053</v>
      </c>
      <c r="C25" s="41" t="s">
        <v>41</v>
      </c>
      <c r="D25" s="47">
        <v>500000</v>
      </c>
      <c r="E25" s="47">
        <v>84199</v>
      </c>
      <c r="F25" s="43"/>
      <c r="G25" s="47"/>
      <c r="H25" s="61">
        <v>0.01</v>
      </c>
      <c r="I25" s="83">
        <v>5000</v>
      </c>
      <c r="J25" s="83"/>
      <c r="K25" s="84">
        <v>98640</v>
      </c>
      <c r="L25" s="85" t="s">
        <v>79</v>
      </c>
      <c r="M25" s="84"/>
      <c r="N25" s="85"/>
      <c r="O25" s="37"/>
      <c r="P25" s="83">
        <v>464199</v>
      </c>
    </row>
    <row r="26" s="22" customFormat="1" ht="20" customHeight="1" spans="1:29">
      <c r="A26" s="48"/>
      <c r="B26" s="46"/>
      <c r="C26" s="41"/>
      <c r="D26" s="47"/>
      <c r="E26" s="47"/>
      <c r="F26" s="43"/>
      <c r="G26" s="47"/>
      <c r="H26" s="50"/>
      <c r="I26" s="83"/>
      <c r="J26" s="83"/>
      <c r="K26" s="84">
        <v>100</v>
      </c>
      <c r="L26" s="85" t="s">
        <v>80</v>
      </c>
      <c r="M26" s="84"/>
      <c r="N26" s="85"/>
      <c r="O26" s="85"/>
      <c r="P26" s="8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="22" customFormat="1" ht="20" customHeight="1" spans="1:29">
      <c r="A27" s="62">
        <v>9</v>
      </c>
      <c r="B27" s="63">
        <v>44236</v>
      </c>
      <c r="C27" s="54" t="s">
        <v>41</v>
      </c>
      <c r="D27" s="55">
        <v>400000</v>
      </c>
      <c r="E27" s="55"/>
      <c r="F27" s="56"/>
      <c r="G27" s="55"/>
      <c r="H27" s="64"/>
      <c r="I27" s="99"/>
      <c r="J27" s="99"/>
      <c r="K27" s="102"/>
      <c r="L27" s="88"/>
      <c r="M27" s="102"/>
      <c r="N27" s="88"/>
      <c r="O27" s="88"/>
      <c r="P27" s="99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="22" customFormat="1" ht="20" customHeight="1" spans="1:29">
      <c r="A28" s="48"/>
      <c r="B28" s="46"/>
      <c r="C28" s="41"/>
      <c r="D28" s="47"/>
      <c r="E28" s="47"/>
      <c r="F28" s="43"/>
      <c r="G28" s="47"/>
      <c r="H28" s="50"/>
      <c r="I28" s="83"/>
      <c r="J28" s="83"/>
      <c r="K28" s="84"/>
      <c r="L28" s="85"/>
      <c r="M28" s="84"/>
      <c r="N28" s="85"/>
      <c r="O28" s="85"/>
      <c r="P28" s="8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="22" customFormat="1" ht="20" customHeight="1" spans="1:29">
      <c r="A29" s="48"/>
      <c r="B29" s="46"/>
      <c r="C29" s="41"/>
      <c r="D29" s="47"/>
      <c r="E29" s="47"/>
      <c r="F29" s="43"/>
      <c r="G29" s="47"/>
      <c r="H29" s="50"/>
      <c r="I29" s="83"/>
      <c r="J29" s="83"/>
      <c r="K29" s="84"/>
      <c r="L29" s="85"/>
      <c r="M29" s="84"/>
      <c r="N29" s="85"/>
      <c r="O29" s="85"/>
      <c r="P29" s="8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="22" customFormat="1" ht="20" customHeight="1" spans="1:29">
      <c r="A30" s="48"/>
      <c r="B30" s="46"/>
      <c r="C30" s="41"/>
      <c r="D30" s="47"/>
      <c r="E30" s="47"/>
      <c r="F30" s="43"/>
      <c r="G30" s="47"/>
      <c r="H30" s="50"/>
      <c r="I30" s="83"/>
      <c r="J30" s="83"/>
      <c r="K30" s="84"/>
      <c r="L30" s="85"/>
      <c r="M30" s="84"/>
      <c r="N30" s="85"/>
      <c r="O30" s="85"/>
      <c r="P30" s="8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="22" customFormat="1" ht="20" customHeight="1" spans="1:29">
      <c r="A31" s="48"/>
      <c r="B31" s="46"/>
      <c r="C31" s="41"/>
      <c r="D31" s="47"/>
      <c r="E31" s="47"/>
      <c r="F31" s="43"/>
      <c r="G31" s="47"/>
      <c r="H31" s="50"/>
      <c r="I31" s="83"/>
      <c r="J31" s="83"/>
      <c r="K31" s="84"/>
      <c r="L31" s="85"/>
      <c r="M31" s="84"/>
      <c r="N31" s="85"/>
      <c r="O31" s="85"/>
      <c r="P31" s="8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="22" customFormat="1" ht="20" customHeight="1" spans="1:16">
      <c r="A32" s="48"/>
      <c r="B32" s="46"/>
      <c r="C32" s="41"/>
      <c r="D32" s="47"/>
      <c r="E32" s="47"/>
      <c r="F32" s="43"/>
      <c r="G32" s="47"/>
      <c r="H32" s="50"/>
      <c r="I32" s="83"/>
      <c r="J32" s="83"/>
      <c r="K32" s="84"/>
      <c r="L32" s="85"/>
      <c r="M32" s="108" t="s">
        <v>81</v>
      </c>
      <c r="N32" s="85"/>
      <c r="O32" s="85"/>
      <c r="P32" s="83"/>
    </row>
    <row r="33" s="22" customFormat="1" ht="30" customHeight="1" spans="1:29">
      <c r="A33" s="28" t="s">
        <v>46</v>
      </c>
      <c r="B33" s="28"/>
      <c r="C33" s="65" t="s">
        <v>47</v>
      </c>
      <c r="D33" s="66">
        <f>SUM(D7:D32)</f>
        <v>17542778</v>
      </c>
      <c r="E33" s="66">
        <v>84199</v>
      </c>
      <c r="F33" s="65" t="s">
        <v>47</v>
      </c>
      <c r="G33" s="66">
        <f>SUM(G7:G32)</f>
        <v>16642778</v>
      </c>
      <c r="H33" s="65" t="s">
        <v>47</v>
      </c>
      <c r="I33" s="66">
        <f>SUM(I7:I32)</f>
        <v>171429</v>
      </c>
      <c r="J33" s="66">
        <f>SUM(J7:J32)</f>
        <v>16264</v>
      </c>
      <c r="K33" s="66">
        <f>SUM(K7:K32)</f>
        <v>131560</v>
      </c>
      <c r="L33" s="65" t="s">
        <v>47</v>
      </c>
      <c r="M33" s="66">
        <f>SUM(M7:M32)</f>
        <v>45083</v>
      </c>
      <c r="N33" s="65" t="s">
        <v>47</v>
      </c>
      <c r="O33" s="65" t="s">
        <v>47</v>
      </c>
      <c r="P33" s="66">
        <f>SUM(P7:P32)</f>
        <v>16846381</v>
      </c>
      <c r="Q33" s="23"/>
      <c r="R33" s="23">
        <f>D33/C3</f>
        <v>0.563872435481785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="22" customFormat="1" ht="30" customHeight="1" spans="1:29">
      <c r="A34" s="28" t="s">
        <v>48</v>
      </c>
      <c r="B34" s="28"/>
      <c r="C34" s="28" t="s">
        <v>49</v>
      </c>
      <c r="D34" s="28"/>
      <c r="E34" s="28"/>
      <c r="F34" s="67">
        <v>464199</v>
      </c>
      <c r="G34" s="67"/>
      <c r="H34" s="67"/>
      <c r="I34" s="67"/>
      <c r="J34" s="28" t="s">
        <v>50</v>
      </c>
      <c r="K34" s="28"/>
      <c r="L34" s="28" t="s">
        <v>51</v>
      </c>
      <c r="M34" s="67">
        <v>464199</v>
      </c>
      <c r="N34" s="67"/>
      <c r="O34" s="67"/>
      <c r="P34" s="67"/>
      <c r="Q34" s="23"/>
      <c r="R34" s="23">
        <f>D33+E33-I33-J33-K33-M33-P33</f>
        <v>416260</v>
      </c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="22" customFormat="1" ht="30" customHeight="1" spans="1:16">
      <c r="A35" s="28"/>
      <c r="B35" s="28"/>
      <c r="C35" s="28" t="s">
        <v>52</v>
      </c>
      <c r="D35" s="28"/>
      <c r="E35" s="28"/>
      <c r="F35" s="68">
        <v>0</v>
      </c>
      <c r="G35" s="68"/>
      <c r="H35" s="68"/>
      <c r="I35" s="68"/>
      <c r="J35" s="28"/>
      <c r="K35" s="28"/>
      <c r="L35" s="28" t="s">
        <v>53</v>
      </c>
      <c r="M35" s="109" t="str">
        <f>SUBSTITUTE(SUBSTITUTE(TEXT(INT(M34),"[DBNum2][$-804]G/通用格式元"&amp;IF(INT(M34)=M34,"整",""))&amp;TEXT(MID(M34,FIND(".",M34&amp;".0")+1,1),"[DBNum2][$-804]G/通用格式角")&amp;TEXT(MID(M34,FIND(".",M34&amp;".0")+2,1),"[DBNum2][$-804]G/通用格式分"),"零角","零"),"零分","")</f>
        <v>肆拾陆万肆仟壹佰玖拾玖元整</v>
      </c>
      <c r="N35" s="109"/>
      <c r="O35" s="109"/>
      <c r="P35" s="109"/>
    </row>
    <row r="36" s="22" customFormat="1" ht="35" customHeight="1" spans="1:29">
      <c r="A36" s="28" t="s">
        <v>54</v>
      </c>
      <c r="B36" s="28"/>
      <c r="C36" s="69"/>
      <c r="D36" s="69"/>
      <c r="E36" s="69"/>
      <c r="F36" s="69"/>
      <c r="G36" s="69"/>
      <c r="H36" s="69"/>
      <c r="I36" s="69"/>
      <c r="J36" s="28" t="s">
        <v>55</v>
      </c>
      <c r="K36" s="28"/>
      <c r="L36" s="28"/>
      <c r="M36" s="28"/>
      <c r="N36" s="28"/>
      <c r="O36" s="28"/>
      <c r="P36" s="28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</row>
    <row r="37" s="22" customFormat="1" ht="35" customHeight="1" spans="1:29">
      <c r="A37" s="28" t="s">
        <v>57</v>
      </c>
      <c r="B37" s="28"/>
      <c r="C37" s="69"/>
      <c r="D37" s="69"/>
      <c r="E37" s="69"/>
      <c r="F37" s="69"/>
      <c r="G37" s="69"/>
      <c r="H37" s="69"/>
      <c r="I37" s="69"/>
      <c r="J37" s="28" t="s">
        <v>58</v>
      </c>
      <c r="K37" s="28"/>
      <c r="L37" s="69"/>
      <c r="M37" s="69"/>
      <c r="N37" s="69"/>
      <c r="O37" s="69"/>
      <c r="P37" s="69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</row>
    <row r="38" s="22" customFormat="1" ht="35" customHeight="1" spans="1:16">
      <c r="A38" s="28" t="s">
        <v>59</v>
      </c>
      <c r="B38" s="28"/>
      <c r="C38" s="70"/>
      <c r="D38" s="70"/>
      <c r="E38" s="70"/>
      <c r="F38" s="70"/>
      <c r="G38" s="70"/>
      <c r="H38" s="70"/>
      <c r="I38" s="70"/>
      <c r="J38" s="28" t="s">
        <v>60</v>
      </c>
      <c r="K38" s="28"/>
      <c r="L38" s="70"/>
      <c r="M38" s="70"/>
      <c r="N38" s="70"/>
      <c r="O38" s="70"/>
      <c r="P38" s="70"/>
    </row>
    <row r="39" s="22" customFormat="1" ht="35" customHeight="1" spans="1:29">
      <c r="A39" s="28" t="s">
        <v>61</v>
      </c>
      <c r="B39" s="28"/>
      <c r="C39" s="70"/>
      <c r="D39" s="70"/>
      <c r="E39" s="70"/>
      <c r="F39" s="70"/>
      <c r="G39" s="70"/>
      <c r="H39" s="70"/>
      <c r="I39" s="70"/>
      <c r="J39" s="28" t="s">
        <v>62</v>
      </c>
      <c r="K39" s="28"/>
      <c r="L39" s="70"/>
      <c r="M39" s="70"/>
      <c r="N39" s="70"/>
      <c r="O39" s="70"/>
      <c r="P39" s="70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="22" customFormat="1" spans="2:29">
      <c r="B40" s="25"/>
      <c r="D40" s="26"/>
      <c r="E40" s="26"/>
      <c r="F40" s="25"/>
      <c r="G40" s="26"/>
      <c r="H40" s="22"/>
      <c r="I40" s="26"/>
      <c r="J40" s="22"/>
      <c r="K40" s="26"/>
      <c r="P40" s="26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="22" customFormat="1" spans="2:16">
      <c r="B41" s="25"/>
      <c r="D41" s="26"/>
      <c r="E41" s="26"/>
      <c r="F41" s="25"/>
      <c r="G41" s="26"/>
      <c r="H41" s="22"/>
      <c r="I41" s="26"/>
      <c r="J41" s="22"/>
      <c r="K41" s="26"/>
      <c r="P41" s="26"/>
    </row>
    <row r="42" s="22" customFormat="1" spans="2:29">
      <c r="B42" s="25"/>
      <c r="D42" s="26"/>
      <c r="E42" s="26"/>
      <c r="F42" s="25"/>
      <c r="G42" s="26"/>
      <c r="H42" s="22"/>
      <c r="I42" s="26"/>
      <c r="J42" s="22"/>
      <c r="K42" s="26"/>
      <c r="P42" s="26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="22" customFormat="1" spans="2:29">
      <c r="B43" s="25"/>
      <c r="D43" s="26"/>
      <c r="E43" s="26"/>
      <c r="F43" s="25"/>
      <c r="G43" s="26"/>
      <c r="H43" s="22"/>
      <c r="I43" s="26"/>
      <c r="J43" s="22"/>
      <c r="K43" s="26"/>
      <c r="P43" s="26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="22" customFormat="1" spans="2:16">
      <c r="B44" s="25"/>
      <c r="D44" s="26"/>
      <c r="E44" s="26"/>
      <c r="F44" s="25"/>
      <c r="G44" s="26"/>
      <c r="H44" s="22"/>
      <c r="I44" s="26"/>
      <c r="J44" s="22"/>
      <c r="K44" s="26"/>
      <c r="P44" s="26"/>
    </row>
    <row r="45" s="22" customFormat="1" ht="13.5" spans="2:29">
      <c r="B45"/>
      <c r="D45" s="26"/>
      <c r="E45" s="26"/>
      <c r="F45" s="25"/>
      <c r="G45" s="26"/>
      <c r="H45" s="22"/>
      <c r="I45" s="26"/>
      <c r="J45" s="22"/>
      <c r="K45" s="26"/>
      <c r="P45" s="26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="22" customFormat="1" spans="2:29">
      <c r="B46" s="25"/>
      <c r="D46" s="26"/>
      <c r="E46" s="26"/>
      <c r="F46" s="25"/>
      <c r="G46" s="26"/>
      <c r="H46" s="22"/>
      <c r="I46" s="26"/>
      <c r="J46" s="22"/>
      <c r="K46" s="26"/>
      <c r="P46" s="26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  <row r="47" s="22" customFormat="1" spans="2:20">
      <c r="B47" s="25"/>
      <c r="D47" s="26"/>
      <c r="E47" s="26"/>
      <c r="F47" s="25"/>
      <c r="G47" s="26"/>
      <c r="H47" s="22"/>
      <c r="I47" s="26"/>
      <c r="J47" s="22"/>
      <c r="K47" s="26"/>
      <c r="P47" s="26"/>
      <c r="Q47" s="23"/>
      <c r="R47" s="23"/>
      <c r="S47" s="23"/>
      <c r="T47" s="23"/>
    </row>
    <row r="48" s="22" customFormat="1" spans="2:29">
      <c r="B48" s="25"/>
      <c r="D48" s="26"/>
      <c r="E48" s="26"/>
      <c r="F48" s="25"/>
      <c r="G48" s="26"/>
      <c r="H48" s="22"/>
      <c r="I48" s="26"/>
      <c r="J48" s="22"/>
      <c r="K48" s="26"/>
      <c r="P48" s="26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</row>
    <row r="49" s="22" customFormat="1" ht="13.5" spans="2:29">
      <c r="B49" s="25"/>
      <c r="D49"/>
      <c r="E49"/>
      <c r="F49" s="25"/>
      <c r="G49" s="26"/>
      <c r="H49" s="22"/>
      <c r="I49" s="26"/>
      <c r="J49" s="22"/>
      <c r="K49" s="26"/>
      <c r="P49" s="26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</row>
    <row r="50" s="22" customFormat="1" spans="2:20">
      <c r="B50" s="25"/>
      <c r="D50" s="26"/>
      <c r="E50" s="26"/>
      <c r="F50" s="25"/>
      <c r="G50" s="26"/>
      <c r="H50" s="22"/>
      <c r="I50" s="26"/>
      <c r="J50" s="22"/>
      <c r="K50" s="26"/>
      <c r="P50" s="26"/>
      <c r="Q50" s="23"/>
      <c r="R50" s="23"/>
      <c r="S50" s="23"/>
      <c r="T50" s="23"/>
    </row>
    <row r="51" s="22" customFormat="1" spans="2:29">
      <c r="B51" s="25"/>
      <c r="D51" s="26"/>
      <c r="E51" s="26"/>
      <c r="F51" s="25"/>
      <c r="G51" s="26"/>
      <c r="H51" s="22"/>
      <c r="I51" s="26"/>
      <c r="J51" s="22"/>
      <c r="K51" s="26"/>
      <c r="P51" s="26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</row>
    <row r="52" s="22" customFormat="1" spans="2:29">
      <c r="B52" s="25"/>
      <c r="D52" s="26"/>
      <c r="E52" s="26"/>
      <c r="F52" s="25"/>
      <c r="G52" s="26"/>
      <c r="H52" s="22"/>
      <c r="I52" s="26"/>
      <c r="J52" s="22"/>
      <c r="K52" s="26"/>
      <c r="P52" s="26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</row>
    <row r="53" s="22" customFormat="1" spans="2:20">
      <c r="B53" s="25"/>
      <c r="D53" s="26"/>
      <c r="E53" s="26"/>
      <c r="F53" s="25"/>
      <c r="G53" s="26"/>
      <c r="H53" s="22"/>
      <c r="I53" s="26"/>
      <c r="J53" s="22"/>
      <c r="K53" s="26"/>
      <c r="P53" s="26"/>
      <c r="Q53" s="23"/>
      <c r="R53" s="23"/>
      <c r="S53" s="23"/>
      <c r="T53" s="23"/>
    </row>
    <row r="54" s="22" customFormat="1" spans="2:29">
      <c r="B54" s="25"/>
      <c r="D54" s="26"/>
      <c r="E54" s="26"/>
      <c r="F54" s="25"/>
      <c r="G54" s="26"/>
      <c r="H54" s="22"/>
      <c r="I54" s="26"/>
      <c r="J54" s="22"/>
      <c r="K54" s="26"/>
      <c r="P54" s="26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</row>
    <row r="55" s="22" customFormat="1" spans="2:29">
      <c r="B55" s="25"/>
      <c r="D55" s="26"/>
      <c r="E55" s="26"/>
      <c r="F55" s="25"/>
      <c r="G55" s="26"/>
      <c r="H55" s="22"/>
      <c r="I55" s="26"/>
      <c r="J55" s="22"/>
      <c r="K55" s="26"/>
      <c r="P55" s="26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</row>
    <row r="56" s="22" customFormat="1" spans="2:20">
      <c r="B56" s="25"/>
      <c r="D56" s="26"/>
      <c r="E56" s="26"/>
      <c r="F56" s="25"/>
      <c r="G56" s="26"/>
      <c r="H56" s="22"/>
      <c r="I56" s="26"/>
      <c r="J56" s="22"/>
      <c r="K56" s="26"/>
      <c r="P56" s="26"/>
      <c r="Q56" s="23"/>
      <c r="R56" s="23"/>
      <c r="S56" s="23"/>
      <c r="T56" s="23"/>
    </row>
    <row r="57" s="22" customFormat="1" spans="2:29">
      <c r="B57" s="25"/>
      <c r="D57" s="26"/>
      <c r="E57" s="26"/>
      <c r="F57" s="25"/>
      <c r="G57" s="26"/>
      <c r="H57" s="22"/>
      <c r="I57" s="26"/>
      <c r="J57" s="22"/>
      <c r="K57" s="26"/>
      <c r="P57" s="26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</row>
    <row r="58" s="22" customFormat="1" spans="2:29">
      <c r="B58" s="25"/>
      <c r="D58" s="26"/>
      <c r="E58" s="26"/>
      <c r="F58" s="25"/>
      <c r="G58" s="26"/>
      <c r="H58" s="22"/>
      <c r="I58" s="26"/>
      <c r="J58" s="22"/>
      <c r="K58" s="26"/>
      <c r="P58" s="26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</row>
    <row r="59" s="22" customFormat="1" spans="2:20">
      <c r="B59" s="25"/>
      <c r="D59" s="26"/>
      <c r="E59" s="26"/>
      <c r="F59" s="25"/>
      <c r="G59" s="26"/>
      <c r="H59" s="22"/>
      <c r="I59" s="26"/>
      <c r="J59" s="22"/>
      <c r="K59" s="26"/>
      <c r="P59" s="26"/>
      <c r="Q59" s="23"/>
      <c r="R59" s="23"/>
      <c r="S59" s="23"/>
      <c r="T59" s="23"/>
    </row>
    <row r="60" s="22" customFormat="1" spans="2:29">
      <c r="B60" s="25"/>
      <c r="D60" s="26"/>
      <c r="E60" s="26"/>
      <c r="F60" s="25"/>
      <c r="G60" s="26"/>
      <c r="H60" s="22"/>
      <c r="I60" s="26"/>
      <c r="J60" s="22"/>
      <c r="K60" s="26"/>
      <c r="P60" s="26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</row>
    <row r="61" s="22" customFormat="1" spans="2:29">
      <c r="B61" s="25"/>
      <c r="D61" s="26"/>
      <c r="E61" s="26"/>
      <c r="F61" s="25"/>
      <c r="G61" s="26"/>
      <c r="H61" s="22"/>
      <c r="I61" s="26"/>
      <c r="J61" s="22"/>
      <c r="K61" s="26"/>
      <c r="P61" s="26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</row>
    <row r="62" s="22" customFormat="1" spans="2:20">
      <c r="B62" s="25"/>
      <c r="D62" s="26"/>
      <c r="E62" s="26"/>
      <c r="F62" s="25"/>
      <c r="G62" s="26"/>
      <c r="H62" s="22"/>
      <c r="I62" s="26"/>
      <c r="J62" s="22"/>
      <c r="K62" s="26"/>
      <c r="P62" s="26"/>
      <c r="Q62" s="23"/>
      <c r="R62" s="23"/>
      <c r="S62" s="23"/>
      <c r="T62" s="23"/>
    </row>
    <row r="63" s="22" customFormat="1" spans="2:29">
      <c r="B63" s="25"/>
      <c r="D63" s="26"/>
      <c r="E63" s="26"/>
      <c r="F63" s="25"/>
      <c r="G63" s="26"/>
      <c r="H63" s="22"/>
      <c r="I63" s="26"/>
      <c r="J63" s="22"/>
      <c r="K63" s="26"/>
      <c r="P63" s="26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</row>
    <row r="64" s="22" customFormat="1" spans="2:29">
      <c r="B64" s="25"/>
      <c r="D64" s="26"/>
      <c r="E64" s="26"/>
      <c r="F64" s="25"/>
      <c r="G64" s="26"/>
      <c r="H64" s="22"/>
      <c r="I64" s="26"/>
      <c r="J64" s="22"/>
      <c r="K64" s="26"/>
      <c r="P64" s="26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</row>
    <row r="65" s="22" customFormat="1" spans="2:20">
      <c r="B65" s="25"/>
      <c r="D65" s="26"/>
      <c r="E65" s="26"/>
      <c r="F65" s="25"/>
      <c r="G65" s="26"/>
      <c r="H65" s="22"/>
      <c r="I65" s="26"/>
      <c r="J65" s="22"/>
      <c r="K65" s="26"/>
      <c r="P65" s="26"/>
      <c r="Q65" s="23"/>
      <c r="R65" s="23"/>
      <c r="S65" s="23"/>
      <c r="T65" s="23"/>
    </row>
    <row r="66" s="22" customFormat="1" spans="2:29">
      <c r="B66" s="25"/>
      <c r="D66" s="26"/>
      <c r="E66" s="26"/>
      <c r="F66" s="25"/>
      <c r="G66" s="26"/>
      <c r="H66" s="22"/>
      <c r="I66" s="26"/>
      <c r="J66" s="22"/>
      <c r="K66" s="26"/>
      <c r="P66" s="26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</row>
    <row r="67" s="22" customFormat="1" spans="2:29">
      <c r="B67" s="25"/>
      <c r="D67" s="26"/>
      <c r="E67" s="26"/>
      <c r="F67" s="25"/>
      <c r="G67" s="26"/>
      <c r="H67" s="22"/>
      <c r="I67" s="26"/>
      <c r="J67" s="22"/>
      <c r="K67" s="26"/>
      <c r="P67" s="26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</row>
    <row r="68" s="22" customFormat="1" spans="2:20">
      <c r="B68" s="25"/>
      <c r="D68" s="26"/>
      <c r="E68" s="26"/>
      <c r="F68" s="25"/>
      <c r="G68" s="26"/>
      <c r="H68" s="22"/>
      <c r="I68" s="26"/>
      <c r="J68" s="22"/>
      <c r="K68" s="26"/>
      <c r="P68" s="26"/>
      <c r="Q68" s="23"/>
      <c r="R68" s="23"/>
      <c r="S68" s="23"/>
      <c r="T68" s="23"/>
    </row>
    <row r="69" s="22" customFormat="1" spans="2:29">
      <c r="B69" s="25"/>
      <c r="D69" s="26"/>
      <c r="E69" s="26"/>
      <c r="F69" s="25"/>
      <c r="G69" s="26"/>
      <c r="H69" s="22"/>
      <c r="I69" s="26"/>
      <c r="J69" s="22"/>
      <c r="K69" s="26"/>
      <c r="P69" s="26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</row>
    <row r="70" s="22" customFormat="1" spans="2:29">
      <c r="B70" s="25"/>
      <c r="D70" s="26"/>
      <c r="E70" s="26"/>
      <c r="F70" s="25"/>
      <c r="G70" s="26"/>
      <c r="H70" s="22"/>
      <c r="I70" s="26"/>
      <c r="J70" s="22"/>
      <c r="K70" s="26"/>
      <c r="P70" s="26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</row>
    <row r="71" s="22" customFormat="1" spans="2:20">
      <c r="B71" s="25"/>
      <c r="D71" s="26"/>
      <c r="E71" s="26"/>
      <c r="F71" s="25"/>
      <c r="G71" s="26"/>
      <c r="H71" s="22"/>
      <c r="I71" s="26"/>
      <c r="J71" s="22"/>
      <c r="K71" s="26"/>
      <c r="P71" s="26"/>
      <c r="Q71" s="23"/>
      <c r="R71" s="23"/>
      <c r="S71" s="23"/>
      <c r="T71" s="23"/>
    </row>
    <row r="72" s="22" customFormat="1" spans="2:29">
      <c r="B72" s="25"/>
      <c r="D72" s="26"/>
      <c r="E72" s="26"/>
      <c r="F72" s="25"/>
      <c r="G72" s="26"/>
      <c r="H72" s="22"/>
      <c r="I72" s="26"/>
      <c r="J72" s="22"/>
      <c r="K72" s="26"/>
      <c r="P72" s="26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</row>
    <row r="73" s="22" customFormat="1" spans="2:29">
      <c r="B73" s="25"/>
      <c r="D73" s="26"/>
      <c r="E73" s="26"/>
      <c r="F73" s="25"/>
      <c r="G73" s="26"/>
      <c r="H73" s="22"/>
      <c r="I73" s="26"/>
      <c r="J73" s="22"/>
      <c r="K73" s="26"/>
      <c r="P73" s="26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</row>
    <row r="74" s="22" customFormat="1" spans="2:20">
      <c r="B74" s="25"/>
      <c r="D74" s="26"/>
      <c r="E74" s="26"/>
      <c r="F74" s="25"/>
      <c r="G74" s="26"/>
      <c r="H74" s="22"/>
      <c r="I74" s="26"/>
      <c r="J74" s="22"/>
      <c r="K74" s="26"/>
      <c r="P74" s="26"/>
      <c r="Q74" s="23"/>
      <c r="R74" s="23"/>
      <c r="S74" s="23"/>
      <c r="T74" s="23"/>
    </row>
    <row r="75" s="22" customFormat="1" spans="2:29">
      <c r="B75" s="25"/>
      <c r="D75" s="26"/>
      <c r="E75" s="26"/>
      <c r="F75" s="25"/>
      <c r="G75" s="26"/>
      <c r="H75" s="22"/>
      <c r="I75" s="26"/>
      <c r="J75" s="22"/>
      <c r="K75" s="26"/>
      <c r="P75" s="26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</row>
    <row r="76" s="22" customFormat="1" spans="2:29">
      <c r="B76" s="25"/>
      <c r="D76" s="26"/>
      <c r="E76" s="26"/>
      <c r="F76" s="25"/>
      <c r="G76" s="26"/>
      <c r="H76" s="22"/>
      <c r="I76" s="26"/>
      <c r="J76" s="22"/>
      <c r="K76" s="26"/>
      <c r="P76" s="26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</row>
    <row r="77" s="22" customFormat="1" spans="2:20">
      <c r="B77" s="25"/>
      <c r="D77" s="26"/>
      <c r="E77" s="26"/>
      <c r="F77" s="25"/>
      <c r="G77" s="26"/>
      <c r="H77" s="22"/>
      <c r="I77" s="26"/>
      <c r="J77" s="22"/>
      <c r="K77" s="26"/>
      <c r="P77" s="26"/>
      <c r="Q77" s="23"/>
      <c r="R77" s="23"/>
      <c r="S77" s="23"/>
      <c r="T77" s="23"/>
    </row>
    <row r="78" s="22" customFormat="1" spans="2:29">
      <c r="B78" s="25"/>
      <c r="D78" s="26"/>
      <c r="E78" s="26"/>
      <c r="F78" s="25"/>
      <c r="G78" s="26"/>
      <c r="H78" s="22"/>
      <c r="I78" s="26"/>
      <c r="J78" s="22"/>
      <c r="K78" s="26"/>
      <c r="P78" s="26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</row>
    <row r="79" s="22" customFormat="1" spans="2:29">
      <c r="B79" s="25"/>
      <c r="D79" s="26"/>
      <c r="E79" s="26"/>
      <c r="F79" s="25"/>
      <c r="G79" s="26"/>
      <c r="H79" s="22"/>
      <c r="I79" s="26"/>
      <c r="J79" s="22"/>
      <c r="K79" s="26"/>
      <c r="P79" s="26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</row>
    <row r="80" s="22" customFormat="1" spans="2:16">
      <c r="B80" s="25"/>
      <c r="D80" s="26"/>
      <c r="E80" s="26"/>
      <c r="F80" s="25"/>
      <c r="G80" s="26"/>
      <c r="H80" s="22"/>
      <c r="I80" s="26"/>
      <c r="J80" s="22"/>
      <c r="K80" s="26"/>
      <c r="P80" s="26"/>
    </row>
    <row r="81" s="22" customFormat="1" spans="2:29">
      <c r="B81" s="25"/>
      <c r="D81" s="26"/>
      <c r="E81" s="26"/>
      <c r="F81" s="25"/>
      <c r="G81" s="26"/>
      <c r="H81" s="22"/>
      <c r="I81" s="26"/>
      <c r="J81" s="22"/>
      <c r="K81" s="26"/>
      <c r="P81" s="26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</row>
    <row r="82" s="22" customFormat="1" spans="2:29">
      <c r="B82" s="25"/>
      <c r="D82" s="26"/>
      <c r="E82" s="26"/>
      <c r="F82" s="25"/>
      <c r="G82" s="26"/>
      <c r="H82" s="22"/>
      <c r="I82" s="26"/>
      <c r="J82" s="22"/>
      <c r="K82" s="26"/>
      <c r="P82" s="26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</row>
    <row r="83" s="22" customFormat="1" spans="2:16">
      <c r="B83" s="25"/>
      <c r="D83" s="26"/>
      <c r="E83" s="26"/>
      <c r="F83" s="25"/>
      <c r="G83" s="26"/>
      <c r="H83" s="22"/>
      <c r="I83" s="26"/>
      <c r="J83" s="22"/>
      <c r="K83" s="26"/>
      <c r="P83" s="26"/>
    </row>
    <row r="84" s="22" customFormat="1" spans="2:29">
      <c r="B84" s="25"/>
      <c r="D84" s="26"/>
      <c r="E84" s="26"/>
      <c r="F84" s="25"/>
      <c r="G84" s="26"/>
      <c r="H84" s="22"/>
      <c r="I84" s="26"/>
      <c r="J84" s="22"/>
      <c r="K84" s="26"/>
      <c r="P84" s="26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</row>
    <row r="85" s="22" customFormat="1" spans="2:29">
      <c r="B85" s="25"/>
      <c r="D85" s="26"/>
      <c r="E85" s="26"/>
      <c r="F85" s="25"/>
      <c r="G85" s="26"/>
      <c r="H85" s="22"/>
      <c r="I85" s="26"/>
      <c r="J85" s="22"/>
      <c r="K85" s="26"/>
      <c r="P85" s="26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</row>
    <row r="86" s="22" customFormat="1" spans="2:16">
      <c r="B86" s="25"/>
      <c r="D86" s="26"/>
      <c r="E86" s="26"/>
      <c r="F86" s="25"/>
      <c r="G86" s="26"/>
      <c r="H86" s="22"/>
      <c r="I86" s="26"/>
      <c r="J86" s="22"/>
      <c r="K86" s="26"/>
      <c r="P86" s="26"/>
    </row>
    <row r="87" s="22" customFormat="1" spans="2:29">
      <c r="B87" s="25"/>
      <c r="D87" s="26"/>
      <c r="E87" s="26"/>
      <c r="F87" s="25"/>
      <c r="G87" s="26"/>
      <c r="H87" s="22"/>
      <c r="I87" s="26"/>
      <c r="J87" s="22"/>
      <c r="K87" s="26"/>
      <c r="P87" s="26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</row>
    <row r="88" s="22" customFormat="1" spans="2:29">
      <c r="B88" s="25"/>
      <c r="D88" s="26"/>
      <c r="E88" s="26"/>
      <c r="F88" s="25"/>
      <c r="G88" s="26"/>
      <c r="H88" s="22"/>
      <c r="I88" s="26"/>
      <c r="J88" s="22"/>
      <c r="K88" s="26"/>
      <c r="P88" s="26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</row>
    <row r="89" s="22" customFormat="1" spans="2:16">
      <c r="B89" s="25"/>
      <c r="D89" s="26"/>
      <c r="E89" s="26"/>
      <c r="F89" s="25"/>
      <c r="G89" s="26"/>
      <c r="H89" s="22"/>
      <c r="I89" s="26"/>
      <c r="J89" s="22"/>
      <c r="K89" s="26"/>
      <c r="P89" s="26"/>
    </row>
    <row r="90" s="22" customFormat="1" spans="2:29">
      <c r="B90" s="25"/>
      <c r="D90" s="26"/>
      <c r="E90" s="26"/>
      <c r="F90" s="25"/>
      <c r="G90" s="26"/>
      <c r="H90" s="22"/>
      <c r="I90" s="26"/>
      <c r="J90" s="22"/>
      <c r="K90" s="26"/>
      <c r="P90" s="26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</row>
    <row r="91" s="22" customFormat="1" spans="2:29">
      <c r="B91" s="25"/>
      <c r="D91" s="26"/>
      <c r="E91" s="26"/>
      <c r="F91" s="25"/>
      <c r="G91" s="26"/>
      <c r="H91" s="22"/>
      <c r="I91" s="26"/>
      <c r="J91" s="22"/>
      <c r="K91" s="26"/>
      <c r="P91" s="26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</row>
    <row r="92" s="22" customFormat="1" spans="2:16">
      <c r="B92" s="25"/>
      <c r="D92" s="26"/>
      <c r="E92" s="26"/>
      <c r="F92" s="25"/>
      <c r="G92" s="26"/>
      <c r="H92" s="22"/>
      <c r="I92" s="26"/>
      <c r="J92" s="22"/>
      <c r="K92" s="26"/>
      <c r="P92" s="26"/>
    </row>
    <row r="93" s="22" customFormat="1" spans="2:29">
      <c r="B93" s="25"/>
      <c r="D93" s="26"/>
      <c r="E93" s="26"/>
      <c r="F93" s="25"/>
      <c r="G93" s="26"/>
      <c r="H93" s="22"/>
      <c r="I93" s="26"/>
      <c r="J93" s="22"/>
      <c r="K93" s="26"/>
      <c r="P93" s="26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</row>
    <row r="94" s="22" customFormat="1" spans="2:29">
      <c r="B94" s="25"/>
      <c r="D94" s="26"/>
      <c r="E94" s="26"/>
      <c r="F94" s="25"/>
      <c r="G94" s="26"/>
      <c r="H94" s="22"/>
      <c r="I94" s="26"/>
      <c r="J94" s="22"/>
      <c r="K94" s="26"/>
      <c r="P94" s="26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</row>
    <row r="95" s="22" customFormat="1" spans="2:16">
      <c r="B95" s="25"/>
      <c r="D95" s="26"/>
      <c r="E95" s="26"/>
      <c r="F95" s="25"/>
      <c r="G95" s="26"/>
      <c r="H95" s="22"/>
      <c r="I95" s="26"/>
      <c r="J95" s="22"/>
      <c r="K95" s="26"/>
      <c r="P95" s="26"/>
    </row>
    <row r="96" s="22" customFormat="1" spans="2:29">
      <c r="B96" s="25"/>
      <c r="D96" s="26"/>
      <c r="E96" s="26"/>
      <c r="F96" s="25"/>
      <c r="G96" s="26"/>
      <c r="H96" s="22"/>
      <c r="I96" s="26"/>
      <c r="J96" s="22"/>
      <c r="K96" s="26"/>
      <c r="P96" s="26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</row>
    <row r="97" s="22" customFormat="1" spans="2:29">
      <c r="B97" s="25"/>
      <c r="D97" s="26"/>
      <c r="E97" s="26"/>
      <c r="F97" s="25"/>
      <c r="G97" s="26"/>
      <c r="H97" s="22"/>
      <c r="I97" s="26"/>
      <c r="J97" s="22"/>
      <c r="K97" s="26"/>
      <c r="P97" s="26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</row>
    <row r="98" s="22" customFormat="1" spans="2:16">
      <c r="B98" s="25"/>
      <c r="D98" s="26"/>
      <c r="E98" s="26"/>
      <c r="F98" s="25"/>
      <c r="G98" s="26"/>
      <c r="H98" s="22"/>
      <c r="I98" s="26"/>
      <c r="J98" s="22"/>
      <c r="K98" s="26"/>
      <c r="P98" s="26"/>
    </row>
    <row r="99" s="22" customFormat="1" spans="2:29">
      <c r="B99" s="25"/>
      <c r="D99" s="26"/>
      <c r="E99" s="26"/>
      <c r="F99" s="25"/>
      <c r="G99" s="26"/>
      <c r="H99" s="22"/>
      <c r="I99" s="26"/>
      <c r="J99" s="22"/>
      <c r="K99" s="26"/>
      <c r="P99" s="26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</row>
    <row r="100" s="22" customFormat="1" spans="2:29">
      <c r="B100" s="25"/>
      <c r="D100" s="26"/>
      <c r="E100" s="26"/>
      <c r="F100" s="25"/>
      <c r="G100" s="26"/>
      <c r="H100" s="22"/>
      <c r="I100" s="26"/>
      <c r="J100" s="22"/>
      <c r="K100" s="26"/>
      <c r="P100" s="26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</row>
    <row r="101" s="22" customFormat="1" spans="2:16">
      <c r="B101" s="25"/>
      <c r="D101" s="26"/>
      <c r="E101" s="26"/>
      <c r="F101" s="25"/>
      <c r="G101" s="26"/>
      <c r="H101" s="22"/>
      <c r="I101" s="26"/>
      <c r="J101" s="22"/>
      <c r="K101" s="26"/>
      <c r="P101" s="26"/>
    </row>
    <row r="102" s="22" customFormat="1" spans="2:29">
      <c r="B102" s="25"/>
      <c r="D102" s="26"/>
      <c r="E102" s="26"/>
      <c r="F102" s="25"/>
      <c r="G102" s="26"/>
      <c r="H102" s="22"/>
      <c r="I102" s="26"/>
      <c r="J102" s="22"/>
      <c r="K102" s="26"/>
      <c r="P102" s="26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</row>
    <row r="103" s="22" customFormat="1" spans="2:29">
      <c r="B103" s="25"/>
      <c r="D103" s="26"/>
      <c r="E103" s="26"/>
      <c r="F103" s="25"/>
      <c r="G103" s="26"/>
      <c r="H103" s="22"/>
      <c r="I103" s="26"/>
      <c r="J103" s="22"/>
      <c r="K103" s="26"/>
      <c r="P103" s="26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</row>
    <row r="104" s="22" customFormat="1" spans="2:16">
      <c r="B104" s="25"/>
      <c r="D104" s="26"/>
      <c r="E104" s="26"/>
      <c r="F104" s="25"/>
      <c r="G104" s="26"/>
      <c r="H104" s="22"/>
      <c r="I104" s="26"/>
      <c r="J104" s="22"/>
      <c r="K104" s="26"/>
      <c r="P104" s="26"/>
    </row>
    <row r="105" s="22" customFormat="1" spans="2:29">
      <c r="B105" s="25"/>
      <c r="D105" s="26"/>
      <c r="E105" s="26"/>
      <c r="F105" s="25"/>
      <c r="G105" s="26"/>
      <c r="H105" s="22"/>
      <c r="I105" s="26"/>
      <c r="J105" s="22"/>
      <c r="K105" s="26"/>
      <c r="P105" s="26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</row>
    <row r="106" s="22" customFormat="1" spans="2:29">
      <c r="B106" s="25"/>
      <c r="D106" s="26"/>
      <c r="E106" s="26"/>
      <c r="F106" s="25"/>
      <c r="G106" s="26"/>
      <c r="H106" s="22"/>
      <c r="I106" s="26"/>
      <c r="J106" s="22"/>
      <c r="K106" s="26"/>
      <c r="P106" s="26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</row>
    <row r="107" s="22" customFormat="1" spans="2:16">
      <c r="B107" s="25"/>
      <c r="D107" s="26"/>
      <c r="E107" s="26"/>
      <c r="F107" s="25"/>
      <c r="G107" s="26"/>
      <c r="H107" s="22"/>
      <c r="I107" s="26"/>
      <c r="J107" s="22"/>
      <c r="K107" s="26"/>
      <c r="P107" s="26"/>
    </row>
    <row r="108" s="22" customFormat="1" spans="2:29">
      <c r="B108" s="25"/>
      <c r="D108" s="26"/>
      <c r="E108" s="26"/>
      <c r="F108" s="25"/>
      <c r="G108" s="26"/>
      <c r="H108" s="22"/>
      <c r="I108" s="26"/>
      <c r="J108" s="22"/>
      <c r="K108" s="26"/>
      <c r="P108" s="26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</row>
    <row r="109" s="22" customFormat="1" spans="2:29">
      <c r="B109" s="25"/>
      <c r="D109" s="26"/>
      <c r="E109" s="26"/>
      <c r="F109" s="25"/>
      <c r="G109" s="26"/>
      <c r="H109" s="22"/>
      <c r="I109" s="26"/>
      <c r="J109" s="22"/>
      <c r="K109" s="26"/>
      <c r="P109" s="26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</row>
  </sheetData>
  <mergeCells count="50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D5"/>
    <mergeCell ref="F5:G5"/>
    <mergeCell ref="H5:I5"/>
    <mergeCell ref="K5:L5"/>
    <mergeCell ref="M5:N5"/>
    <mergeCell ref="O5:P5"/>
    <mergeCell ref="B16:O16"/>
    <mergeCell ref="A33:B33"/>
    <mergeCell ref="C34:D34"/>
    <mergeCell ref="F34:I34"/>
    <mergeCell ref="M34:P34"/>
    <mergeCell ref="C35:D35"/>
    <mergeCell ref="F35:I35"/>
    <mergeCell ref="M35:P35"/>
    <mergeCell ref="A36:B36"/>
    <mergeCell ref="C36:I36"/>
    <mergeCell ref="J36:K36"/>
    <mergeCell ref="L36:P36"/>
    <mergeCell ref="A37:B37"/>
    <mergeCell ref="C37:I37"/>
    <mergeCell ref="J37:K37"/>
    <mergeCell ref="L37:P37"/>
    <mergeCell ref="A38:B38"/>
    <mergeCell ref="C38:I38"/>
    <mergeCell ref="J38:K38"/>
    <mergeCell ref="L38:P38"/>
    <mergeCell ref="A39:B39"/>
    <mergeCell ref="C39:I39"/>
    <mergeCell ref="J39:K39"/>
    <mergeCell ref="L39:P39"/>
    <mergeCell ref="A5:A6"/>
    <mergeCell ref="A7:A8"/>
    <mergeCell ref="A20:A21"/>
    <mergeCell ref="I3:I4"/>
    <mergeCell ref="J14:J15"/>
    <mergeCell ref="K14:K15"/>
    <mergeCell ref="N20:N21"/>
    <mergeCell ref="A34:B35"/>
    <mergeCell ref="J34:K35"/>
  </mergeCells>
  <pageMargins left="0.75" right="0.75" top="1" bottom="1" header="0.5" footer="0.5"/>
  <headerFooter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6"/>
  <sheetViews>
    <sheetView workbookViewId="0">
      <selection activeCell="G8" sqref="G8"/>
    </sheetView>
  </sheetViews>
  <sheetFormatPr defaultColWidth="9" defaultRowHeight="13.5"/>
  <cols>
    <col min="3" max="3" width="37.75" customWidth="1"/>
    <col min="5" max="5" width="16.375" customWidth="1"/>
    <col min="6" max="6" width="29.375" customWidth="1"/>
    <col min="7" max="7" width="11.125" customWidth="1"/>
    <col min="8" max="8" width="11.25" customWidth="1"/>
    <col min="9" max="9" width="17.5" customWidth="1"/>
  </cols>
  <sheetData>
    <row r="1" s="1" customFormat="1" ht="20.25" spans="1:9">
      <c r="A1" s="4" t="s">
        <v>82</v>
      </c>
      <c r="B1" s="4"/>
      <c r="C1" s="4"/>
      <c r="D1" s="4"/>
      <c r="E1" s="4"/>
      <c r="F1" s="4"/>
      <c r="G1" s="4"/>
      <c r="H1" s="4"/>
      <c r="I1" s="4"/>
    </row>
    <row r="2" s="1" customFormat="1" spans="1:9">
      <c r="A2" s="5" t="s">
        <v>83</v>
      </c>
      <c r="B2" s="5" t="s">
        <v>84</v>
      </c>
      <c r="C2" s="6" t="s">
        <v>85</v>
      </c>
      <c r="D2" s="6" t="s">
        <v>14</v>
      </c>
      <c r="E2" s="6" t="s">
        <v>86</v>
      </c>
      <c r="F2" s="7" t="s">
        <v>87</v>
      </c>
      <c r="G2" s="8" t="s">
        <v>37</v>
      </c>
      <c r="H2" s="6" t="s">
        <v>88</v>
      </c>
      <c r="I2" s="18" t="s">
        <v>39</v>
      </c>
    </row>
    <row r="3" s="1" customFormat="1" ht="36" customHeight="1" spans="1:9">
      <c r="A3" s="5">
        <v>13</v>
      </c>
      <c r="B3" s="5">
        <v>7235</v>
      </c>
      <c r="C3" s="9" t="s">
        <v>3</v>
      </c>
      <c r="D3" s="9" t="s">
        <v>7</v>
      </c>
      <c r="E3" s="6" t="s">
        <v>89</v>
      </c>
      <c r="F3" s="10" t="s">
        <v>90</v>
      </c>
      <c r="G3" s="8"/>
      <c r="H3" s="6">
        <v>2</v>
      </c>
      <c r="I3" s="18"/>
    </row>
    <row r="10" ht="32" customHeight="1" spans="1:19">
      <c r="A10" s="11" t="s">
        <v>91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N10" s="19"/>
      <c r="Q10" s="20"/>
      <c r="S10" s="21"/>
    </row>
    <row r="11" s="2" customFormat="1" ht="32" customHeight="1" spans="1:9">
      <c r="A11" s="12" t="s">
        <v>83</v>
      </c>
      <c r="B11" s="12" t="s">
        <v>92</v>
      </c>
      <c r="C11" s="2" t="s">
        <v>85</v>
      </c>
      <c r="D11" s="2" t="s">
        <v>14</v>
      </c>
      <c r="E11" s="2" t="s">
        <v>86</v>
      </c>
      <c r="F11" s="2" t="s">
        <v>87</v>
      </c>
      <c r="G11" s="13" t="s">
        <v>37</v>
      </c>
      <c r="H11" s="2" t="s">
        <v>88</v>
      </c>
      <c r="I11" s="2" t="s">
        <v>39</v>
      </c>
    </row>
    <row r="12" s="3" customFormat="1" ht="32" customHeight="1" spans="1:9">
      <c r="A12" s="14">
        <v>132</v>
      </c>
      <c r="B12" s="14">
        <v>7235</v>
      </c>
      <c r="C12" s="15" t="s">
        <v>3</v>
      </c>
      <c r="D12" s="15" t="s">
        <v>7</v>
      </c>
      <c r="E12" s="16" t="s">
        <v>93</v>
      </c>
      <c r="F12" s="16" t="s">
        <v>94</v>
      </c>
      <c r="G12" s="16"/>
      <c r="H12" s="16">
        <v>2</v>
      </c>
      <c r="I12" s="16" t="s">
        <v>95</v>
      </c>
    </row>
    <row r="13" s="3" customFormat="1" ht="32" customHeight="1" spans="1:9">
      <c r="A13" s="14">
        <v>133</v>
      </c>
      <c r="B13" s="14">
        <v>7235</v>
      </c>
      <c r="C13" s="15" t="s">
        <v>3</v>
      </c>
      <c r="D13" s="15" t="s">
        <v>7</v>
      </c>
      <c r="E13" s="17" t="s">
        <v>96</v>
      </c>
      <c r="F13" s="16" t="s">
        <v>97</v>
      </c>
      <c r="G13" s="16"/>
      <c r="H13" s="16">
        <v>2</v>
      </c>
      <c r="I13" s="16" t="s">
        <v>98</v>
      </c>
    </row>
    <row r="14" s="3" customFormat="1" ht="32" customHeight="1" spans="1:9">
      <c r="A14" s="14">
        <v>134</v>
      </c>
      <c r="B14" s="14">
        <v>7235</v>
      </c>
      <c r="C14" s="15" t="s">
        <v>3</v>
      </c>
      <c r="D14" s="15" t="s">
        <v>7</v>
      </c>
      <c r="E14" s="16" t="s">
        <v>99</v>
      </c>
      <c r="F14" s="16" t="s">
        <v>100</v>
      </c>
      <c r="G14" s="16"/>
      <c r="H14" s="16">
        <v>2</v>
      </c>
      <c r="I14" s="16" t="s">
        <v>95</v>
      </c>
    </row>
    <row r="15" s="3" customFormat="1" ht="32" customHeight="1" spans="1:9">
      <c r="A15" s="14">
        <v>186</v>
      </c>
      <c r="B15" s="14">
        <v>7235</v>
      </c>
      <c r="C15" s="17" t="s">
        <v>3</v>
      </c>
      <c r="D15" s="17" t="s">
        <v>7</v>
      </c>
      <c r="E15" s="3" t="s">
        <v>101</v>
      </c>
      <c r="F15" s="3" t="s">
        <v>102</v>
      </c>
      <c r="G15" s="3">
        <v>870000</v>
      </c>
      <c r="H15" s="3">
        <v>2</v>
      </c>
      <c r="I15" s="3" t="s">
        <v>103</v>
      </c>
    </row>
    <row r="16" s="3" customFormat="1" ht="32" customHeight="1" spans="1:4">
      <c r="A16" s="14"/>
      <c r="B16" s="14"/>
      <c r="C16" s="16"/>
      <c r="D16" s="16"/>
    </row>
  </sheetData>
  <mergeCells count="2">
    <mergeCell ref="A1:I1"/>
    <mergeCell ref="A10:L10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</vt:lpstr>
      <vt:lpstr>2</vt:lpstr>
      <vt:lpstr>3</vt:lpstr>
      <vt:lpstr>4</vt:lpstr>
      <vt:lpstr>5</vt:lpstr>
      <vt:lpstr>6</vt:lpstr>
      <vt:lpstr>7</vt:lpstr>
      <vt:lpstr>8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朱敏</cp:lastModifiedBy>
  <dcterms:created xsi:type="dcterms:W3CDTF">2017-01-17T04:48:00Z</dcterms:created>
  <cp:lastPrinted>2018-07-09T02:22:00Z</cp:lastPrinted>
  <dcterms:modified xsi:type="dcterms:W3CDTF">2021-10-19T08:13:52Z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D4112E275B094B12A8C636D1BFC86F9A</vt:lpwstr>
  </property>
</Properties>
</file>