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0" sheetId="7" r:id="rId1"/>
    <sheet name="0 (1)" sheetId="10" r:id="rId2"/>
    <sheet name="2" sheetId="11" r:id="rId3"/>
    <sheet name="3" sheetId="12" r:id="rId4"/>
  </sheets>
  <calcPr calcId="144525" concurrentCalc="0"/>
</workbook>
</file>

<file path=xl/sharedStrings.xml><?xml version="1.0" encoding="utf-8"?>
<sst xmlns="http://schemas.openxmlformats.org/spreadsheetml/2006/main" count="315" uniqueCount="82">
  <si>
    <t xml:space="preserve">工程款支付证书 </t>
  </si>
  <si>
    <t>工程名称</t>
  </si>
  <si>
    <t>ERP编号</t>
  </si>
  <si>
    <t>档案编号</t>
  </si>
  <si>
    <t>CD2017-013</t>
  </si>
  <si>
    <t>颍上县农村道路畅通工程（撤并建制村路面硬化工程第三批）15标段（二次）</t>
  </si>
  <si>
    <t>2017.2.15</t>
  </si>
  <si>
    <t>汪顶嵩</t>
  </si>
  <si>
    <t>150日历天</t>
  </si>
  <si>
    <t>阜阳市
颍上县</t>
  </si>
  <si>
    <t>颍上公司夏伟18256593866</t>
  </si>
  <si>
    <t>吴  俊13696677563</t>
  </si>
  <si>
    <t>合同金额</t>
  </si>
  <si>
    <t>中标  日期</t>
  </si>
  <si>
    <t>已    供       工程资料</t>
  </si>
  <si>
    <t>庐江</t>
  </si>
  <si>
    <t>责任  单位</t>
  </si>
  <si>
    <t>决算金额</t>
  </si>
  <si>
    <t>竣工  日期</t>
  </si>
  <si>
    <t xml:space="preserve">合肥 </t>
  </si>
  <si>
    <t>责任人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</si>
  <si>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</si>
  <si>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</si>
  <si>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</si>
  <si>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</si>
  <si>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</si>
  <si>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</si>
  <si>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</si>
  <si>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</si>
  <si>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</si>
  <si>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</si>
  <si>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</si>
  <si>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</si>
  <si>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</si>
  <si>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</si>
  <si>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</si>
  <si>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暂扣企业所得税9万</t>
  </si>
  <si>
    <t>2017.4.25办理外经证费用504</t>
  </si>
  <si>
    <t>成本不够暂扣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</si>
  <si>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</si>
  <si>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</si>
  <si>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</si>
  <si>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</si>
  <si>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</si>
  <si>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</si>
  <si>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</si>
  <si>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</si>
  <si>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</si>
  <si>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</si>
  <si>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</si>
  <si>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</si>
  <si>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</si>
  <si>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</si>
  <si>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</si>
  <si>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</si>
  <si>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</si>
  <si>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开发区（PCB污水处理厂）绿化提升工程</t>
  </si>
  <si>
    <t>CD2017-033</t>
  </si>
  <si>
    <t>2017.4.28</t>
  </si>
  <si>
    <t>铜陵
开发区</t>
  </si>
  <si>
    <t>铜陵公司许莉15956208581</t>
  </si>
  <si>
    <t>汪  洋13856267999</t>
  </si>
  <si>
    <t>中标通知书、施工合同和内部承包协议原件</t>
  </si>
  <si>
    <t>抽签</t>
  </si>
  <si>
    <t>9/5、9/8</t>
  </si>
  <si>
    <t>3%全扣</t>
  </si>
  <si>
    <t>2017.9.1办理外经证费用500</t>
  </si>
  <si>
    <t>汪 洋</t>
  </si>
  <si>
    <t>借条已供。</t>
  </si>
  <si>
    <t>中标通知书、施工合同、竣工报告及内部承包协议原件</t>
  </si>
  <si>
    <t>无项目部章，所需资料用章均在原铜陵办事处及原经营中心盖公章！</t>
  </si>
  <si>
    <t>本次</t>
  </si>
  <si>
    <t>2019.1.16办理涉税事项报告表费用500</t>
  </si>
  <si>
    <t>预留损失准备金</t>
  </si>
  <si>
    <t>汪 洋(代材）</t>
  </si>
  <si>
    <t>笪总不批</t>
  </si>
  <si>
    <t>有不良记录待处理</t>
  </si>
  <si>
    <t>中标通知书、施工合同、竣工报告及内部承包协议原件、审计、</t>
  </si>
  <si>
    <t>转账费</t>
  </si>
  <si>
    <t>退损失准备金</t>
  </si>
  <si>
    <t>汪洋</t>
  </si>
  <si>
    <t>退税金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</si>
</sst>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176" formatCode="yy/m/d;@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yyyy/m/d;@"/>
    <numFmt numFmtId="179" formatCode="m/d;@"/>
    <numFmt numFmtId="180" formatCode="0.0%"/>
    <numFmt numFmtId="181" formatCode="0_ "/>
    <numFmt numFmtId="182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8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11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29" fillId="18" borderId="12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1" fillId="0" borderId="0"/>
    <xf numFmtId="0" fontId="23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6" fontId="1" fillId="0" borderId="0" xfId="55" applyNumberFormat="1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shrinkToFit="1"/>
    </xf>
    <xf numFmtId="177" fontId="4" fillId="0" borderId="2" xfId="55" applyNumberFormat="1" applyFont="1" applyFill="1" applyBorder="1" applyAlignment="1">
      <alignment horizontal="center" vertical="center" wrapText="1"/>
    </xf>
    <xf numFmtId="178" fontId="1" fillId="0" borderId="2" xfId="55" applyNumberFormat="1" applyFont="1" applyFill="1" applyBorder="1" applyAlignment="1">
      <alignment horizontal="center" vertical="center" wrapText="1"/>
    </xf>
    <xf numFmtId="0" fontId="4" fillId="2" borderId="3" xfId="55" applyFont="1" applyFill="1" applyBorder="1" applyAlignment="1">
      <alignment horizontal="center" vertical="center" wrapText="1"/>
    </xf>
    <xf numFmtId="0" fontId="4" fillId="2" borderId="4" xfId="55" applyFont="1" applyFill="1" applyBorder="1" applyAlignment="1">
      <alignment horizontal="center" vertical="center" wrapText="1"/>
    </xf>
    <xf numFmtId="176" fontId="4" fillId="0" borderId="2" xfId="55" applyNumberFormat="1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center" vertical="center" wrapText="1"/>
    </xf>
    <xf numFmtId="176" fontId="1" fillId="2" borderId="2" xfId="55" applyNumberFormat="1" applyFont="1" applyFill="1" applyBorder="1" applyAlignment="1">
      <alignment horizontal="left" vertical="center" shrinkToFit="1"/>
    </xf>
    <xf numFmtId="14" fontId="1" fillId="2" borderId="2" xfId="55" applyNumberFormat="1" applyFont="1" applyFill="1" applyBorder="1" applyAlignment="1">
      <alignment horizontal="center" vertical="center" wrapText="1"/>
    </xf>
    <xf numFmtId="177" fontId="1" fillId="2" borderId="2" xfId="55" applyNumberFormat="1" applyFont="1" applyFill="1" applyBorder="1" applyAlignment="1">
      <alignment horizontal="right" vertical="center" shrinkToFit="1"/>
    </xf>
    <xf numFmtId="179" fontId="1" fillId="2" borderId="2" xfId="55" applyNumberFormat="1" applyFont="1" applyFill="1" applyBorder="1" applyAlignment="1">
      <alignment horizontal="center" vertical="center" wrapText="1"/>
    </xf>
    <xf numFmtId="180" fontId="1" fillId="0" borderId="2" xfId="21" applyNumberFormat="1" applyFont="1" applyFill="1" applyBorder="1" applyAlignment="1">
      <alignment horizontal="center" vertical="center" wrapText="1"/>
    </xf>
    <xf numFmtId="177" fontId="1" fillId="3" borderId="2" xfId="55" applyNumberFormat="1" applyFont="1" applyFill="1" applyBorder="1" applyAlignment="1">
      <alignment horizontal="right" vertical="center" shrinkToFit="1"/>
    </xf>
    <xf numFmtId="0" fontId="2" fillId="2" borderId="2" xfId="55" applyFont="1" applyFill="1" applyBorder="1" applyAlignment="1">
      <alignment horizontal="center" vertical="center" wrapText="1"/>
    </xf>
    <xf numFmtId="14" fontId="6" fillId="0" borderId="2" xfId="55" applyNumberFormat="1" applyFont="1" applyFill="1" applyBorder="1" applyAlignment="1">
      <alignment horizontal="left" vertical="center" wrapText="1"/>
    </xf>
    <xf numFmtId="14" fontId="2" fillId="2" borderId="2" xfId="55" applyNumberFormat="1" applyFont="1" applyFill="1" applyBorder="1" applyAlignment="1">
      <alignment horizontal="center" vertical="center" wrapText="1"/>
    </xf>
    <xf numFmtId="177" fontId="2" fillId="2" borderId="2" xfId="55" applyNumberFormat="1" applyFont="1" applyFill="1" applyBorder="1" applyAlignment="1">
      <alignment vertical="center" shrinkToFit="1"/>
    </xf>
    <xf numFmtId="179" fontId="2" fillId="2" borderId="2" xfId="55" applyNumberFormat="1" applyFont="1" applyFill="1" applyBorder="1" applyAlignment="1">
      <alignment horizontal="center" vertical="center" wrapText="1"/>
    </xf>
    <xf numFmtId="9" fontId="2" fillId="0" borderId="2" xfId="21" applyFont="1" applyFill="1" applyBorder="1" applyAlignment="1">
      <alignment horizontal="center" vertical="center" wrapText="1"/>
    </xf>
    <xf numFmtId="177" fontId="2" fillId="3" borderId="2" xfId="55" applyNumberFormat="1" applyFont="1" applyFill="1" applyBorder="1" applyAlignment="1">
      <alignment horizontal="right" vertical="center" shrinkToFit="1"/>
    </xf>
    <xf numFmtId="176" fontId="1" fillId="2" borderId="2" xfId="55" applyNumberFormat="1" applyFont="1" applyFill="1" applyBorder="1" applyAlignment="1">
      <alignment vertical="center" shrinkToFit="1"/>
    </xf>
    <xf numFmtId="177" fontId="1" fillId="2" borderId="2" xfId="55" applyNumberFormat="1" applyFont="1" applyFill="1" applyBorder="1" applyAlignment="1">
      <alignment vertical="center" shrinkToFit="1"/>
    </xf>
    <xf numFmtId="9" fontId="1" fillId="0" borderId="2" xfId="21" applyFont="1" applyFill="1" applyBorder="1" applyAlignment="1">
      <alignment horizontal="center" vertical="center" wrapText="1"/>
    </xf>
    <xf numFmtId="176" fontId="2" fillId="2" borderId="2" xfId="55" applyNumberFormat="1" applyFont="1" applyFill="1" applyBorder="1" applyAlignment="1">
      <alignment vertical="center" shrinkToFit="1"/>
    </xf>
    <xf numFmtId="0" fontId="1" fillId="3" borderId="2" xfId="55" applyFont="1" applyFill="1" applyBorder="1" applyAlignment="1">
      <alignment horizontal="center" vertical="center" shrinkToFit="1"/>
    </xf>
    <xf numFmtId="177" fontId="7" fillId="3" borderId="2" xfId="55" applyNumberFormat="1" applyFont="1" applyFill="1" applyBorder="1" applyAlignment="1">
      <alignment horizontal="right" vertical="center" shrinkToFit="1"/>
    </xf>
    <xf numFmtId="177" fontId="8" fillId="3" borderId="2" xfId="55" applyNumberFormat="1" applyFont="1" applyFill="1" applyBorder="1" applyAlignment="1">
      <alignment horizontal="center" vertical="center" shrinkToFit="1"/>
    </xf>
    <xf numFmtId="177" fontId="8" fillId="0" borderId="2" xfId="55" applyNumberFormat="1" applyFont="1" applyFill="1" applyBorder="1" applyAlignment="1">
      <alignment horizontal="center" vertical="center" shrinkToFit="1"/>
    </xf>
    <xf numFmtId="0" fontId="1" fillId="0" borderId="5" xfId="55" applyFont="1" applyFill="1" applyBorder="1" applyAlignment="1">
      <alignment horizontal="left" vertical="center" wrapText="1"/>
    </xf>
    <xf numFmtId="0" fontId="1" fillId="0" borderId="6" xfId="55" applyFont="1" applyFill="1" applyBorder="1" applyAlignment="1">
      <alignment horizontal="left" vertical="center" wrapText="1"/>
    </xf>
    <xf numFmtId="0" fontId="1" fillId="0" borderId="7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2" xfId="55" applyFont="1" applyFill="1" applyBorder="1" applyAlignment="1">
      <alignment horizontal="center" vertical="top" wrapText="1"/>
    </xf>
    <xf numFmtId="0" fontId="4" fillId="0" borderId="2" xfId="55" applyFont="1" applyFill="1" applyBorder="1" applyAlignment="1">
      <alignment horizontal="center" vertical="center"/>
    </xf>
    <xf numFmtId="181" fontId="4" fillId="0" borderId="2" xfId="8" applyNumberFormat="1" applyFont="1" applyFill="1" applyBorder="1" applyAlignment="1">
      <alignment horizontal="center" vertical="center"/>
    </xf>
    <xf numFmtId="177" fontId="4" fillId="0" borderId="2" xfId="55" applyNumberFormat="1" applyFont="1" applyFill="1" applyBorder="1" applyAlignment="1">
      <alignment horizontal="center" vertical="center" shrinkToFit="1"/>
    </xf>
    <xf numFmtId="0" fontId="1" fillId="2" borderId="5" xfId="55" applyFont="1" applyFill="1" applyBorder="1" applyAlignment="1">
      <alignment horizontal="left" vertical="center" wrapText="1"/>
    </xf>
    <xf numFmtId="0" fontId="1" fillId="2" borderId="6" xfId="55" applyFont="1" applyFill="1" applyBorder="1" applyAlignment="1">
      <alignment horizontal="left" vertical="center" wrapText="1"/>
    </xf>
    <xf numFmtId="0" fontId="9" fillId="2" borderId="2" xfId="55" applyFont="1" applyFill="1" applyBorder="1" applyAlignment="1">
      <alignment horizontal="center" vertical="center" wrapText="1"/>
    </xf>
    <xf numFmtId="0" fontId="10" fillId="0" borderId="2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" fillId="2" borderId="1" xfId="55" applyFont="1" applyFill="1" applyBorder="1" applyAlignment="1">
      <alignment horizontal="left" vertical="center" wrapText="1"/>
    </xf>
    <xf numFmtId="177" fontId="10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shrinkToFit="1"/>
    </xf>
    <xf numFmtId="177" fontId="1" fillId="0" borderId="2" xfId="55" applyNumberFormat="1" applyFont="1" applyFill="1" applyBorder="1" applyAlignment="1">
      <alignment horizontal="center" vertical="center" wrapText="1"/>
    </xf>
    <xf numFmtId="177" fontId="4" fillId="0" borderId="2" xfId="55" applyNumberFormat="1" applyFont="1" applyFill="1" applyBorder="1" applyAlignment="1">
      <alignment horizontal="right" vertical="center" shrinkToFit="1"/>
    </xf>
    <xf numFmtId="177" fontId="1" fillId="2" borderId="2" xfId="55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right" vertical="center" shrinkToFit="1"/>
    </xf>
    <xf numFmtId="177" fontId="2" fillId="0" borderId="2" xfId="55" applyNumberFormat="1" applyFont="1" applyFill="1" applyBorder="1" applyAlignment="1">
      <alignment horizontal="center" vertical="center" wrapText="1"/>
    </xf>
    <xf numFmtId="177" fontId="11" fillId="0" borderId="2" xfId="55" applyNumberFormat="1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left" vertical="center" wrapText="1"/>
    </xf>
    <xf numFmtId="177" fontId="4" fillId="0" borderId="2" xfId="55" applyNumberFormat="1" applyFont="1" applyFill="1" applyBorder="1" applyAlignment="1">
      <alignment vertical="center" shrinkToFit="1"/>
    </xf>
    <xf numFmtId="177" fontId="4" fillId="0" borderId="2" xfId="55" applyNumberFormat="1" applyFont="1" applyFill="1" applyBorder="1" applyAlignment="1">
      <alignment vertical="center" wrapText="1"/>
    </xf>
    <xf numFmtId="177" fontId="11" fillId="0" borderId="2" xfId="55" applyNumberFormat="1" applyFont="1" applyFill="1" applyBorder="1" applyAlignment="1">
      <alignment vertical="center" shrinkToFit="1"/>
    </xf>
    <xf numFmtId="177" fontId="11" fillId="0" borderId="2" xfId="55" applyNumberFormat="1" applyFont="1" applyFill="1" applyBorder="1" applyAlignment="1">
      <alignment vertical="center" wrapText="1"/>
    </xf>
    <xf numFmtId="0" fontId="4" fillId="3" borderId="2" xfId="55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182" fontId="12" fillId="0" borderId="2" xfId="0" applyNumberFormat="1" applyFont="1" applyBorder="1" applyAlignment="1">
      <alignment horizontal="center" vertical="center" wrapText="1"/>
    </xf>
    <xf numFmtId="182" fontId="12" fillId="0" borderId="2" xfId="0" applyNumberFormat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77" fontId="1" fillId="0" borderId="2" xfId="55" applyNumberFormat="1" applyFont="1" applyFill="1" applyBorder="1" applyAlignment="1">
      <alignment horizontal="right" vertical="center" wrapText="1"/>
    </xf>
    <xf numFmtId="176" fontId="2" fillId="2" borderId="2" xfId="55" applyNumberFormat="1" applyFont="1" applyFill="1" applyBorder="1" applyAlignment="1">
      <alignment horizontal="left" vertical="center" shrinkToFit="1"/>
    </xf>
    <xf numFmtId="177" fontId="2" fillId="2" borderId="2" xfId="55" applyNumberFormat="1" applyFont="1" applyFill="1" applyBorder="1" applyAlignment="1">
      <alignment horizontal="right" vertical="center" shrinkToFit="1"/>
    </xf>
    <xf numFmtId="180" fontId="2" fillId="0" borderId="2" xfId="21" applyNumberFormat="1" applyFont="1" applyFill="1" applyBorder="1" applyAlignment="1">
      <alignment horizontal="center" vertical="center" wrapText="1"/>
    </xf>
    <xf numFmtId="177" fontId="2" fillId="0" borderId="2" xfId="55" applyNumberFormat="1" applyFont="1" applyFill="1" applyBorder="1" applyAlignment="1">
      <alignment horizontal="left" vertical="center" wrapText="1"/>
    </xf>
    <xf numFmtId="177" fontId="2" fillId="2" borderId="2" xfId="55" applyNumberFormat="1" applyFont="1" applyFill="1" applyBorder="1" applyAlignment="1">
      <alignment horizontal="center" vertical="center" wrapText="1"/>
    </xf>
    <xf numFmtId="177" fontId="1" fillId="4" borderId="2" xfId="55" applyNumberFormat="1" applyFont="1" applyFill="1" applyBorder="1" applyAlignment="1">
      <alignment horizontal="right" vertical="center" shrinkToFit="1"/>
    </xf>
    <xf numFmtId="176" fontId="2" fillId="2" borderId="2" xfId="55" applyNumberFormat="1" applyFont="1" applyFill="1" applyBorder="1" applyAlignment="1">
      <alignment horizontal="center" vertical="center" shrinkToFit="1"/>
    </xf>
    <xf numFmtId="177" fontId="11" fillId="0" borderId="2" xfId="55" applyNumberFormat="1" applyFont="1" applyFill="1" applyBorder="1" applyAlignment="1">
      <alignment horizontal="right" vertical="center" shrinkToFit="1"/>
    </xf>
    <xf numFmtId="0" fontId="17" fillId="0" borderId="2" xfId="55" applyFont="1" applyFill="1" applyBorder="1" applyAlignment="1">
      <alignment horizontal="center" vertical="center" shrinkToFit="1"/>
    </xf>
    <xf numFmtId="177" fontId="18" fillId="0" borderId="2" xfId="55" applyNumberFormat="1" applyFont="1" applyFill="1" applyBorder="1" applyAlignment="1">
      <alignment horizontal="center" vertical="center" wrapText="1"/>
    </xf>
    <xf numFmtId="178" fontId="2" fillId="0" borderId="2" xfId="55" applyNumberFormat="1" applyFont="1" applyFill="1" applyBorder="1" applyAlignment="1">
      <alignment horizontal="center" vertical="center" wrapText="1"/>
    </xf>
    <xf numFmtId="181" fontId="18" fillId="0" borderId="2" xfId="8" applyNumberFormat="1" applyFont="1" applyFill="1" applyBorder="1" applyAlignment="1">
      <alignment horizontal="center" vertical="center"/>
    </xf>
    <xf numFmtId="177" fontId="18" fillId="0" borderId="2" xfId="55" applyNumberFormat="1" applyFont="1" applyFill="1" applyBorder="1" applyAlignment="1">
      <alignment horizontal="center" vertical="center" shrinkToFit="1"/>
    </xf>
    <xf numFmtId="0" fontId="2" fillId="4" borderId="5" xfId="55" applyFont="1" applyFill="1" applyBorder="1" applyAlignment="1">
      <alignment horizontal="left" vertical="center" wrapText="1"/>
    </xf>
    <xf numFmtId="0" fontId="2" fillId="4" borderId="6" xfId="55" applyFont="1" applyFill="1" applyBorder="1" applyAlignment="1">
      <alignment horizontal="left" vertical="center" wrapText="1"/>
    </xf>
    <xf numFmtId="0" fontId="19" fillId="0" borderId="2" xfId="55" applyFont="1" applyFill="1" applyBorder="1" applyAlignment="1">
      <alignment horizontal="center" vertical="center" wrapText="1"/>
    </xf>
    <xf numFmtId="0" fontId="2" fillId="4" borderId="4" xfId="55" applyFont="1" applyFill="1" applyBorder="1" applyAlignment="1">
      <alignment horizontal="left" vertical="center" wrapText="1"/>
    </xf>
    <xf numFmtId="0" fontId="2" fillId="4" borderId="1" xfId="55" applyFont="1" applyFill="1" applyBorder="1" applyAlignment="1">
      <alignment horizontal="left" vertical="center" wrapText="1"/>
    </xf>
    <xf numFmtId="177" fontId="19" fillId="0" borderId="2" xfId="55" applyNumberFormat="1" applyFont="1" applyFill="1" applyBorder="1" applyAlignment="1">
      <alignment horizontal="center" vertical="center" wrapText="1"/>
    </xf>
    <xf numFmtId="177" fontId="2" fillId="4" borderId="2" xfId="55" applyNumberFormat="1" applyFont="1" applyFill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20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6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3.png"/><Relationship Id="rId10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6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329784</xdr:colOff>
      <xdr:row>3</xdr:row>
      <xdr:rowOff>19051</xdr:rowOff>
    </xdr:from>
    <xdr:to>
      <xdr:col>22</xdr:col>
      <xdr:colOff>371475</xdr:colOff>
      <xdr:row>14</xdr:row>
      <xdr:rowOff>209551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2090" y="1045845"/>
          <a:ext cx="6071235" cy="365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276226</xdr:colOff>
      <xdr:row>9</xdr:row>
      <xdr:rowOff>238125</xdr:rowOff>
    </xdr:from>
    <xdr:to>
      <xdr:col>19</xdr:col>
      <xdr:colOff>1197089</xdr:colOff>
      <xdr:row>28</xdr:row>
      <xdr:rowOff>151725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48750" y="3451860"/>
          <a:ext cx="3035300" cy="552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438151</xdr:colOff>
      <xdr:row>23</xdr:row>
      <xdr:rowOff>9525</xdr:rowOff>
    </xdr:from>
    <xdr:to>
      <xdr:col>19</xdr:col>
      <xdr:colOff>1359014</xdr:colOff>
      <xdr:row>40</xdr:row>
      <xdr:rowOff>161250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10675" y="6797040"/>
          <a:ext cx="3035300" cy="543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1676401</xdr:colOff>
      <xdr:row>11</xdr:row>
      <xdr:rowOff>57150</xdr:rowOff>
    </xdr:from>
    <xdr:to>
      <xdr:col>23</xdr:col>
      <xdr:colOff>111239</xdr:colOff>
      <xdr:row>28</xdr:row>
      <xdr:rowOff>466050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63475" y="3781425"/>
          <a:ext cx="3035300" cy="550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581025</xdr:colOff>
      <xdr:row>0</xdr:row>
      <xdr:rowOff>276225</xdr:rowOff>
    </xdr:from>
    <xdr:to>
      <xdr:col>19</xdr:col>
      <xdr:colOff>1876425</xdr:colOff>
      <xdr:row>3</xdr:row>
      <xdr:rowOff>342900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67750" y="276225"/>
          <a:ext cx="4095750" cy="1093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847725</xdr:colOff>
      <xdr:row>7</xdr:row>
      <xdr:rowOff>133350</xdr:rowOff>
    </xdr:from>
    <xdr:to>
      <xdr:col>19</xdr:col>
      <xdr:colOff>1866900</xdr:colOff>
      <xdr:row>9</xdr:row>
      <xdr:rowOff>171450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20250" y="2806065"/>
          <a:ext cx="3133725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590550</xdr:colOff>
      <xdr:row>40</xdr:row>
      <xdr:rowOff>38100</xdr:rowOff>
    </xdr:from>
    <xdr:to>
      <xdr:col>10</xdr:col>
      <xdr:colOff>514350</xdr:colOff>
      <xdr:row>76</xdr:row>
      <xdr:rowOff>57150</xdr:rowOff>
    </xdr:to>
    <xdr:pic>
      <xdr:nvPicPr>
        <xdr:cNvPr id="8" name="图片 7" descr="C:\Users\Administrator\AppData\Roaming\Tencent\Users\501232853\QQ\WinTemp\RichOle\TG2_099R`E~[R5GI24`$~QB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5900" y="12111990"/>
          <a:ext cx="4295775" cy="519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329784</xdr:colOff>
      <xdr:row>3</xdr:row>
      <xdr:rowOff>19051</xdr:rowOff>
    </xdr:from>
    <xdr:to>
      <xdr:col>22</xdr:col>
      <xdr:colOff>371694</xdr:colOff>
      <xdr:row>12</xdr:row>
      <xdr:rowOff>251461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59240" y="1045845"/>
          <a:ext cx="6071235" cy="3653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276226</xdr:colOff>
      <xdr:row>9</xdr:row>
      <xdr:rowOff>238125</xdr:rowOff>
    </xdr:from>
    <xdr:to>
      <xdr:col>19</xdr:col>
      <xdr:colOff>1196976</xdr:colOff>
      <xdr:row>28</xdr:row>
      <xdr:rowOff>151130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5900" y="3920490"/>
          <a:ext cx="3035300" cy="552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438151</xdr:colOff>
      <xdr:row>23</xdr:row>
      <xdr:rowOff>9525</xdr:rowOff>
    </xdr:from>
    <xdr:to>
      <xdr:col>19</xdr:col>
      <xdr:colOff>1358901</xdr:colOff>
      <xdr:row>40</xdr:row>
      <xdr:rowOff>160655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7265670"/>
          <a:ext cx="3035300" cy="543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1676401</xdr:colOff>
      <xdr:row>11</xdr:row>
      <xdr:rowOff>57150</xdr:rowOff>
    </xdr:from>
    <xdr:to>
      <xdr:col>23</xdr:col>
      <xdr:colOff>111126</xdr:colOff>
      <xdr:row>28</xdr:row>
      <xdr:rowOff>465455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20625" y="4250055"/>
          <a:ext cx="3035300" cy="550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847725</xdr:colOff>
      <xdr:row>7</xdr:row>
      <xdr:rowOff>133350</xdr:rowOff>
    </xdr:from>
    <xdr:to>
      <xdr:col>19</xdr:col>
      <xdr:colOff>1866900</xdr:colOff>
      <xdr:row>8</xdr:row>
      <xdr:rowOff>426720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77400" y="2806065"/>
          <a:ext cx="3133725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180975</xdr:colOff>
      <xdr:row>7</xdr:row>
      <xdr:rowOff>0</xdr:rowOff>
    </xdr:from>
    <xdr:to>
      <xdr:col>25</xdr:col>
      <xdr:colOff>38100</xdr:colOff>
      <xdr:row>25</xdr:row>
      <xdr:rowOff>3810</xdr:rowOff>
    </xdr:to>
    <xdr:pic>
      <xdr:nvPicPr>
        <xdr:cNvPr id="9" name="图片 8" descr="{9O5P8LZLIDJ(2U539UY}JM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010650" y="2672715"/>
          <a:ext cx="7943850" cy="5223510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16</xdr:row>
      <xdr:rowOff>142875</xdr:rowOff>
    </xdr:from>
    <xdr:to>
      <xdr:col>24</xdr:col>
      <xdr:colOff>247650</xdr:colOff>
      <xdr:row>30</xdr:row>
      <xdr:rowOff>401955</xdr:rowOff>
    </xdr:to>
    <xdr:pic>
      <xdr:nvPicPr>
        <xdr:cNvPr id="10" name="图片 9" descr="$L0JC4)R$YWD9KYLSHV3NAO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648700" y="5612130"/>
          <a:ext cx="7829550" cy="5353050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466725</xdr:colOff>
      <xdr:row>0</xdr:row>
      <xdr:rowOff>161925</xdr:rowOff>
    </xdr:from>
    <xdr:to>
      <xdr:col>19</xdr:col>
      <xdr:colOff>1524000</xdr:colOff>
      <xdr:row>3</xdr:row>
      <xdr:rowOff>165735</xdr:rowOff>
    </xdr:to>
    <xdr:pic>
      <xdr:nvPicPr>
        <xdr:cNvPr id="8" name="图片 7" descr="D(Z5U3ACZ54M_UZZYWN5}8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10600" y="161925"/>
          <a:ext cx="3857625" cy="1030605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9</xdr:row>
      <xdr:rowOff>28575</xdr:rowOff>
    </xdr:from>
    <xdr:to>
      <xdr:col>11</xdr:col>
      <xdr:colOff>200025</xdr:colOff>
      <xdr:row>11</xdr:row>
      <xdr:rowOff>160020</xdr:rowOff>
    </xdr:to>
    <xdr:pic>
      <xdr:nvPicPr>
        <xdr:cNvPr id="6" name="图片 5" descr="S{Z$(KP{XGD9OHMIZ}C0)@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86175" y="3710940"/>
          <a:ext cx="2524125" cy="641985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37</xdr:row>
      <xdr:rowOff>9525</xdr:rowOff>
    </xdr:from>
    <xdr:to>
      <xdr:col>13</xdr:col>
      <xdr:colOff>266700</xdr:colOff>
      <xdr:row>75</xdr:row>
      <xdr:rowOff>95250</xdr:rowOff>
    </xdr:to>
    <xdr:pic>
      <xdr:nvPicPr>
        <xdr:cNvPr id="11" name="图片 10" descr="93N)R}]LYQFM(G0QLKP@B_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2925" y="12123420"/>
          <a:ext cx="6743700" cy="554355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16</xdr:row>
      <xdr:rowOff>1905</xdr:rowOff>
    </xdr:from>
    <xdr:to>
      <xdr:col>9</xdr:col>
      <xdr:colOff>38100</xdr:colOff>
      <xdr:row>17</xdr:row>
      <xdr:rowOff>171450</xdr:rowOff>
    </xdr:to>
    <xdr:pic>
      <xdr:nvPicPr>
        <xdr:cNvPr id="12" name="图片 11" descr="E_)OVWTI]2@GM]0[N{9[Z%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47825" y="5471160"/>
          <a:ext cx="2981325" cy="4248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276226</xdr:colOff>
      <xdr:row>9</xdr:row>
      <xdr:rowOff>238125</xdr:rowOff>
    </xdr:from>
    <xdr:to>
      <xdr:col>19</xdr:col>
      <xdr:colOff>1196976</xdr:colOff>
      <xdr:row>28</xdr:row>
      <xdr:rowOff>50800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5900" y="3920490"/>
          <a:ext cx="3035300" cy="552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438151</xdr:colOff>
      <xdr:row>23</xdr:row>
      <xdr:rowOff>9525</xdr:rowOff>
    </xdr:from>
    <xdr:to>
      <xdr:col>19</xdr:col>
      <xdr:colOff>1358901</xdr:colOff>
      <xdr:row>40</xdr:row>
      <xdr:rowOff>160655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67825" y="7366000"/>
          <a:ext cx="3035300" cy="5437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1676401</xdr:colOff>
      <xdr:row>11</xdr:row>
      <xdr:rowOff>57150</xdr:rowOff>
    </xdr:from>
    <xdr:to>
      <xdr:col>23</xdr:col>
      <xdr:colOff>111126</xdr:colOff>
      <xdr:row>28</xdr:row>
      <xdr:rowOff>365125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20625" y="4250055"/>
          <a:ext cx="3035300" cy="5506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314325</xdr:colOff>
      <xdr:row>3</xdr:row>
      <xdr:rowOff>190500</xdr:rowOff>
    </xdr:from>
    <xdr:to>
      <xdr:col>19</xdr:col>
      <xdr:colOff>1333500</xdr:colOff>
      <xdr:row>5</xdr:row>
      <xdr:rowOff>59690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00" y="1217295"/>
          <a:ext cx="3133725" cy="57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466725</xdr:colOff>
      <xdr:row>0</xdr:row>
      <xdr:rowOff>161925</xdr:rowOff>
    </xdr:from>
    <xdr:to>
      <xdr:col>19</xdr:col>
      <xdr:colOff>1524000</xdr:colOff>
      <xdr:row>3</xdr:row>
      <xdr:rowOff>165735</xdr:rowOff>
    </xdr:to>
    <xdr:pic>
      <xdr:nvPicPr>
        <xdr:cNvPr id="9" name="图片 8" descr="D(Z5U3ACZ54M_UZZYWN5}8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0600" y="161925"/>
          <a:ext cx="3857625" cy="1030605"/>
        </a:xfrm>
        <a:prstGeom prst="rect">
          <a:avLst/>
        </a:prstGeom>
      </xdr:spPr>
    </xdr:pic>
    <xdr:clientData/>
  </xdr:twoCellAnchor>
  <xdr:twoCellAnchor editAs="oneCell">
    <xdr:from>
      <xdr:col>7</xdr:col>
      <xdr:colOff>647700</xdr:colOff>
      <xdr:row>9</xdr:row>
      <xdr:rowOff>28575</xdr:rowOff>
    </xdr:from>
    <xdr:to>
      <xdr:col>11</xdr:col>
      <xdr:colOff>200025</xdr:colOff>
      <xdr:row>11</xdr:row>
      <xdr:rowOff>160020</xdr:rowOff>
    </xdr:to>
    <xdr:pic>
      <xdr:nvPicPr>
        <xdr:cNvPr id="10" name="图片 9" descr="S{Z$(KP{XGD9OHMIZ}C0)@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686175" y="3710940"/>
          <a:ext cx="2524125" cy="641985"/>
        </a:xfrm>
        <a:prstGeom prst="rect">
          <a:avLst/>
        </a:prstGeom>
      </xdr:spPr>
    </xdr:pic>
    <xdr:clientData/>
  </xdr:twoCellAnchor>
  <xdr:twoCellAnchor editAs="oneCell">
    <xdr:from>
      <xdr:col>15</xdr:col>
      <xdr:colOff>152400</xdr:colOff>
      <xdr:row>0</xdr:row>
      <xdr:rowOff>635</xdr:rowOff>
    </xdr:from>
    <xdr:to>
      <xdr:col>23</xdr:col>
      <xdr:colOff>609600</xdr:colOff>
      <xdr:row>13</xdr:row>
      <xdr:rowOff>193040</xdr:rowOff>
    </xdr:to>
    <xdr:pic>
      <xdr:nvPicPr>
        <xdr:cNvPr id="13" name="图片 12" descr="开发区（PCB污水处理厂）绿化提升工程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96275" y="635"/>
          <a:ext cx="7858125" cy="489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17</xdr:row>
      <xdr:rowOff>19050</xdr:rowOff>
    </xdr:from>
    <xdr:to>
      <xdr:col>10</xdr:col>
      <xdr:colOff>419100</xdr:colOff>
      <xdr:row>18</xdr:row>
      <xdr:rowOff>9525</xdr:rowOff>
    </xdr:to>
    <xdr:pic>
      <xdr:nvPicPr>
        <xdr:cNvPr id="2" name="图片 1" descr="THRA@_~3LP3HD8NG{FII{]G"/>
        <xdr:cNvPicPr>
          <a:picLocks noChangeAspect="1"/>
        </xdr:cNvPicPr>
      </xdr:nvPicPr>
      <xdr:blipFill>
        <a:blip r:embed="rId8"/>
        <a:srcRect r="33984" b="-1902"/>
        <a:stretch>
          <a:fillRect/>
        </a:stretch>
      </xdr:blipFill>
      <xdr:spPr>
        <a:xfrm>
          <a:off x="2524125" y="5843905"/>
          <a:ext cx="3219450" cy="24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37"/>
  <sheetViews>
    <sheetView topLeftCell="A4" workbookViewId="0">
      <selection activeCell="A7" sqref="A7:O9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83" t="str">
        <f>T2</f>
        <v>颍上县农村道路畅通工程（撤并建制村路面硬化工程第三批）15标段（二次）</v>
      </c>
      <c r="D2" s="83"/>
      <c r="E2" s="83"/>
      <c r="F2" s="83"/>
      <c r="G2" s="83"/>
      <c r="H2" s="83"/>
      <c r="I2" s="83"/>
      <c r="J2" s="83"/>
      <c r="K2" s="83"/>
      <c r="L2" s="40" t="s">
        <v>2</v>
      </c>
      <c r="M2" s="86">
        <f>S2</f>
        <v>6489</v>
      </c>
      <c r="N2" s="42" t="s">
        <v>3</v>
      </c>
      <c r="O2" s="87" t="str">
        <f>Q2</f>
        <v>CD2017-013</v>
      </c>
      <c r="Q2" s="95" t="s">
        <v>4</v>
      </c>
      <c r="R2" s="96">
        <v>13</v>
      </c>
      <c r="S2" s="64">
        <v>6489</v>
      </c>
      <c r="T2" s="66" t="s">
        <v>5</v>
      </c>
      <c r="U2" s="64" t="s">
        <v>6</v>
      </c>
      <c r="V2" s="68">
        <v>5028075</v>
      </c>
      <c r="W2" s="68" t="s">
        <v>7</v>
      </c>
      <c r="X2" s="68" t="s">
        <v>8</v>
      </c>
      <c r="Y2" s="70" t="s">
        <v>9</v>
      </c>
      <c r="Z2" s="97" t="s">
        <v>10</v>
      </c>
      <c r="AA2" s="97" t="s">
        <v>11</v>
      </c>
      <c r="AB2" s="98"/>
      <c r="AC2" s="97"/>
      <c r="AD2" s="73"/>
    </row>
    <row r="3" ht="27.95" customHeight="1" spans="1:15">
      <c r="A3" s="6" t="s">
        <v>12</v>
      </c>
      <c r="B3" s="6"/>
      <c r="C3" s="84">
        <f>V2</f>
        <v>5028075</v>
      </c>
      <c r="D3" s="84"/>
      <c r="E3" s="8" t="s">
        <v>13</v>
      </c>
      <c r="F3" s="85" t="str">
        <f>U2</f>
        <v>2017.2.15</v>
      </c>
      <c r="G3" s="85"/>
      <c r="H3" s="10" t="s">
        <v>14</v>
      </c>
      <c r="I3" s="88">
        <f>AB2</f>
        <v>0</v>
      </c>
      <c r="J3" s="89"/>
      <c r="K3" s="89"/>
      <c r="L3" s="89"/>
      <c r="M3" s="45" t="s">
        <v>15</v>
      </c>
      <c r="N3" s="6" t="s">
        <v>16</v>
      </c>
      <c r="O3" s="90" t="str">
        <f>Z2</f>
        <v>颍上公司夏伟18256593866</v>
      </c>
    </row>
    <row r="4" ht="27.95" customHeight="1" spans="1:15">
      <c r="A4" s="6" t="s">
        <v>17</v>
      </c>
      <c r="B4" s="6"/>
      <c r="C4" s="74"/>
      <c r="D4" s="74"/>
      <c r="E4" s="8" t="s">
        <v>18</v>
      </c>
      <c r="F4" s="9"/>
      <c r="G4" s="9"/>
      <c r="H4" s="11"/>
      <c r="I4" s="91">
        <f>AC2</f>
        <v>0</v>
      </c>
      <c r="J4" s="92"/>
      <c r="K4" s="92"/>
      <c r="L4" s="92"/>
      <c r="M4" s="45" t="s">
        <v>19</v>
      </c>
      <c r="N4" s="8" t="s">
        <v>20</v>
      </c>
      <c r="O4" s="93" t="str">
        <f>AA2</f>
        <v>吴  俊13696677563</v>
      </c>
    </row>
    <row r="5" ht="27.95" customHeight="1" spans="1:15">
      <c r="A5" s="6" t="s">
        <v>21</v>
      </c>
      <c r="B5" s="6" t="s">
        <v>22</v>
      </c>
      <c r="C5" s="6"/>
      <c r="D5" s="6"/>
      <c r="E5" s="6" t="s">
        <v>23</v>
      </c>
      <c r="F5" s="6"/>
      <c r="G5" s="6" t="s">
        <v>24</v>
      </c>
      <c r="H5" s="6"/>
      <c r="I5" s="6" t="s">
        <v>25</v>
      </c>
      <c r="J5" s="6" t="s">
        <v>26</v>
      </c>
      <c r="K5" s="6"/>
      <c r="L5" s="6" t="s">
        <v>27</v>
      </c>
      <c r="M5" s="6"/>
      <c r="N5" s="8" t="s">
        <v>28</v>
      </c>
      <c r="O5" s="8"/>
    </row>
    <row r="6" ht="27.95" customHeight="1" spans="1:15">
      <c r="A6" s="6"/>
      <c r="B6" s="12" t="s">
        <v>29</v>
      </c>
      <c r="C6" s="6" t="s">
        <v>30</v>
      </c>
      <c r="D6" s="8" t="s">
        <v>31</v>
      </c>
      <c r="E6" s="12" t="s">
        <v>29</v>
      </c>
      <c r="F6" s="8" t="s">
        <v>31</v>
      </c>
      <c r="G6" s="6" t="s">
        <v>32</v>
      </c>
      <c r="H6" s="8" t="s">
        <v>31</v>
      </c>
      <c r="I6" s="42" t="s">
        <v>31</v>
      </c>
      <c r="J6" s="8" t="s">
        <v>31</v>
      </c>
      <c r="K6" s="6" t="s">
        <v>33</v>
      </c>
      <c r="L6" s="6" t="s">
        <v>31</v>
      </c>
      <c r="M6" s="6" t="s">
        <v>33</v>
      </c>
      <c r="N6" s="8" t="s">
        <v>34</v>
      </c>
      <c r="O6" s="8" t="s">
        <v>31</v>
      </c>
    </row>
    <row r="7" s="2" customFormat="1" ht="34.5" customHeight="1" spans="1:17">
      <c r="A7" s="20">
        <v>1</v>
      </c>
      <c r="B7" s="81"/>
      <c r="C7" s="22" t="s">
        <v>35</v>
      </c>
      <c r="D7" s="76"/>
      <c r="E7" s="24"/>
      <c r="F7" s="76"/>
      <c r="G7" s="77"/>
      <c r="H7" s="26">
        <f>ROUNDUP(D7*G7,2)</f>
        <v>0</v>
      </c>
      <c r="I7" s="26"/>
      <c r="J7" s="54"/>
      <c r="K7" s="55"/>
      <c r="L7" s="82"/>
      <c r="M7" s="56"/>
      <c r="N7" s="94"/>
      <c r="O7" s="26">
        <f>ROUNDUP(D7-H7-I7-J7-L7,2)</f>
        <v>0</v>
      </c>
      <c r="Q7" s="69"/>
    </row>
    <row r="8" s="2" customFormat="1" ht="33.75" customHeight="1" spans="1:15">
      <c r="A8" s="20"/>
      <c r="B8" s="30"/>
      <c r="C8" s="22"/>
      <c r="D8" s="23"/>
      <c r="E8" s="24"/>
      <c r="F8" s="23"/>
      <c r="G8" s="25"/>
      <c r="H8" s="26"/>
      <c r="I8" s="26"/>
      <c r="J8" s="54"/>
      <c r="K8" s="55"/>
      <c r="L8" s="54"/>
      <c r="M8" s="56" t="s">
        <v>36</v>
      </c>
      <c r="N8" s="55"/>
      <c r="O8" s="26"/>
    </row>
    <row r="9" ht="20.1" customHeight="1" spans="1:15">
      <c r="A9" s="13"/>
      <c r="B9" s="27"/>
      <c r="C9" s="15"/>
      <c r="D9" s="28"/>
      <c r="E9" s="17"/>
      <c r="F9" s="28"/>
      <c r="G9" s="29"/>
      <c r="H9" s="19"/>
      <c r="I9" s="19"/>
      <c r="J9" s="50"/>
      <c r="K9" s="55"/>
      <c r="L9" s="50"/>
      <c r="M9" s="56"/>
      <c r="N9" s="51"/>
      <c r="O9" s="26"/>
    </row>
    <row r="10" ht="20.1" customHeight="1" spans="1:15">
      <c r="A10" s="13"/>
      <c r="B10" s="27"/>
      <c r="C10" s="15"/>
      <c r="D10" s="28"/>
      <c r="E10" s="17"/>
      <c r="F10" s="28"/>
      <c r="G10" s="29"/>
      <c r="H10" s="19"/>
      <c r="I10" s="19"/>
      <c r="J10" s="50"/>
      <c r="K10" s="55"/>
      <c r="L10" s="50"/>
      <c r="M10" s="56"/>
      <c r="N10" s="51"/>
      <c r="O10" s="26"/>
    </row>
    <row r="11" ht="20.1" customHeight="1" spans="1:17">
      <c r="A11" s="13"/>
      <c r="B11" s="27"/>
      <c r="C11" s="15"/>
      <c r="D11" s="28"/>
      <c r="E11" s="17"/>
      <c r="F11" s="28"/>
      <c r="G11" s="29"/>
      <c r="H11" s="19"/>
      <c r="I11" s="19"/>
      <c r="J11" s="50"/>
      <c r="K11" s="55" t="s">
        <v>37</v>
      </c>
      <c r="L11" s="50"/>
      <c r="M11" s="56" t="s">
        <v>38</v>
      </c>
      <c r="N11" s="51"/>
      <c r="O11" s="19"/>
      <c r="Q11"/>
    </row>
    <row r="12" ht="21" customHeight="1" spans="1:15">
      <c r="A12" s="13"/>
      <c r="B12" s="27"/>
      <c r="C12" s="15"/>
      <c r="D12" s="28"/>
      <c r="E12" s="17"/>
      <c r="F12" s="28"/>
      <c r="G12" s="29"/>
      <c r="H12" s="19"/>
      <c r="I12" s="19"/>
      <c r="J12" s="50"/>
      <c r="K12" s="51"/>
      <c r="L12" s="50"/>
      <c r="M12" s="51"/>
      <c r="N12" s="51"/>
      <c r="O12" s="19"/>
    </row>
    <row r="13" ht="20.1" customHeight="1" spans="1:15">
      <c r="A13" s="13"/>
      <c r="B13" s="27"/>
      <c r="C13" s="15"/>
      <c r="D13" s="28"/>
      <c r="E13" s="17"/>
      <c r="F13" s="28"/>
      <c r="G13" s="29"/>
      <c r="H13" s="19"/>
      <c r="I13" s="19"/>
      <c r="J13" s="50"/>
      <c r="K13" s="51"/>
      <c r="L13" s="50"/>
      <c r="M13" s="51"/>
      <c r="N13" s="51"/>
      <c r="O13" s="19"/>
    </row>
    <row r="14" ht="20.1" customHeight="1" spans="1:15">
      <c r="A14" s="13"/>
      <c r="B14" s="27"/>
      <c r="C14" s="15"/>
      <c r="D14" s="28"/>
      <c r="E14" s="17"/>
      <c r="F14" s="28"/>
      <c r="G14" s="29"/>
      <c r="H14" s="19"/>
      <c r="I14" s="19"/>
      <c r="J14" s="50"/>
      <c r="K14" s="51"/>
      <c r="L14" s="50"/>
      <c r="M14" s="51"/>
      <c r="N14" s="51"/>
      <c r="O14" s="19"/>
    </row>
    <row r="15" ht="20.1" customHeight="1" spans="1:15">
      <c r="A15" s="13"/>
      <c r="B15" s="27"/>
      <c r="C15" s="15"/>
      <c r="D15" s="28"/>
      <c r="E15" s="17"/>
      <c r="F15" s="28"/>
      <c r="G15" s="29"/>
      <c r="H15" s="19"/>
      <c r="I15" s="19"/>
      <c r="J15" s="50"/>
      <c r="K15" s="51"/>
      <c r="L15" s="50"/>
      <c r="M15" s="51"/>
      <c r="N15" s="51"/>
      <c r="O15" s="19"/>
    </row>
    <row r="16" ht="20.1" customHeight="1" spans="1:15">
      <c r="A16" s="13"/>
      <c r="B16" s="27"/>
      <c r="C16" s="15"/>
      <c r="D16" s="28"/>
      <c r="E16" s="17"/>
      <c r="F16" s="28"/>
      <c r="G16" s="29"/>
      <c r="H16" s="19"/>
      <c r="I16" s="19"/>
      <c r="J16" s="50"/>
      <c r="K16" s="51"/>
      <c r="L16" s="50"/>
      <c r="M16" s="51"/>
      <c r="N16" s="51"/>
      <c r="O16" s="19"/>
    </row>
    <row r="17" ht="20.1" customHeight="1" spans="1:15">
      <c r="A17" s="13"/>
      <c r="B17" s="27"/>
      <c r="C17" s="15"/>
      <c r="D17" s="28"/>
      <c r="E17" s="17"/>
      <c r="F17" s="28"/>
      <c r="G17" s="29"/>
      <c r="H17" s="19"/>
      <c r="I17" s="19"/>
      <c r="J17" s="50"/>
      <c r="K17" s="51"/>
      <c r="L17" s="50"/>
      <c r="M17" s="51"/>
      <c r="N17" s="51"/>
      <c r="O17" s="19"/>
    </row>
    <row r="18" ht="20.1" customHeight="1" spans="1:15">
      <c r="A18" s="13"/>
      <c r="B18" s="27"/>
      <c r="C18" s="15"/>
      <c r="D18" s="28"/>
      <c r="E18" s="17"/>
      <c r="F18" s="28"/>
      <c r="G18" s="29"/>
      <c r="H18" s="19"/>
      <c r="I18" s="19"/>
      <c r="J18" s="50"/>
      <c r="K18" s="51"/>
      <c r="L18" s="50"/>
      <c r="M18" s="51"/>
      <c r="N18" s="51"/>
      <c r="O18" s="19"/>
    </row>
    <row r="19" ht="20.1" customHeight="1" spans="1:15">
      <c r="A19" s="13"/>
      <c r="B19" s="27"/>
      <c r="C19" s="15"/>
      <c r="D19" s="28"/>
      <c r="E19" s="17"/>
      <c r="F19" s="28"/>
      <c r="G19" s="29"/>
      <c r="H19" s="19"/>
      <c r="I19" s="19"/>
      <c r="J19" s="50"/>
      <c r="K19" s="51"/>
      <c r="L19" s="50"/>
      <c r="M19" s="51"/>
      <c r="N19" s="51"/>
      <c r="O19" s="19"/>
    </row>
    <row r="20" ht="20.1" customHeight="1" spans="1:15">
      <c r="A20" s="13"/>
      <c r="B20" s="27"/>
      <c r="C20" s="15"/>
      <c r="D20" s="28"/>
      <c r="E20" s="17"/>
      <c r="F20" s="28"/>
      <c r="G20" s="29"/>
      <c r="H20" s="19"/>
      <c r="I20" s="19"/>
      <c r="J20" s="50"/>
      <c r="K20" s="51"/>
      <c r="L20" s="50"/>
      <c r="M20" s="51"/>
      <c r="N20" s="51"/>
      <c r="O20" s="19"/>
    </row>
    <row r="21" ht="20.1" customHeight="1" spans="1:15">
      <c r="A21" s="13"/>
      <c r="B21" s="27"/>
      <c r="C21" s="15"/>
      <c r="D21" s="28"/>
      <c r="E21" s="17"/>
      <c r="F21" s="28"/>
      <c r="G21" s="29"/>
      <c r="H21" s="19"/>
      <c r="I21" s="19"/>
      <c r="J21" s="50"/>
      <c r="K21" s="51"/>
      <c r="L21" s="50"/>
      <c r="M21" s="51"/>
      <c r="N21" s="51"/>
      <c r="O21" s="19"/>
    </row>
    <row r="22" ht="20.1" customHeight="1" spans="1:15">
      <c r="A22" s="13"/>
      <c r="B22" s="27"/>
      <c r="C22" s="15"/>
      <c r="D22" s="28"/>
      <c r="E22" s="17"/>
      <c r="F22" s="28"/>
      <c r="G22" s="29"/>
      <c r="H22" s="19"/>
      <c r="I22" s="19"/>
      <c r="J22" s="50"/>
      <c r="K22" s="51"/>
      <c r="L22" s="50"/>
      <c r="M22" s="51"/>
      <c r="N22" s="51"/>
      <c r="O22" s="19"/>
    </row>
    <row r="23" ht="20.1" customHeight="1" spans="1:15">
      <c r="A23" s="13"/>
      <c r="B23" s="27"/>
      <c r="C23" s="15"/>
      <c r="D23" s="28"/>
      <c r="E23" s="17"/>
      <c r="F23" s="28"/>
      <c r="G23" s="29"/>
      <c r="H23" s="19"/>
      <c r="I23" s="19"/>
      <c r="J23" s="50"/>
      <c r="K23" s="51"/>
      <c r="L23" s="50"/>
      <c r="M23" s="51"/>
      <c r="N23" s="51"/>
      <c r="O23" s="19"/>
    </row>
    <row r="24" ht="20.1" customHeight="1" spans="1:15">
      <c r="A24" s="13"/>
      <c r="B24" s="27"/>
      <c r="C24" s="15"/>
      <c r="D24" s="28"/>
      <c r="E24" s="17"/>
      <c r="F24" s="28"/>
      <c r="G24" s="29"/>
      <c r="H24" s="19"/>
      <c r="I24" s="19"/>
      <c r="J24" s="50"/>
      <c r="K24" s="51"/>
      <c r="L24" s="50"/>
      <c r="M24" s="51"/>
      <c r="N24" s="51"/>
      <c r="O24" s="19"/>
    </row>
    <row r="25" ht="30" customHeight="1" spans="1:15">
      <c r="A25" s="6" t="s">
        <v>39</v>
      </c>
      <c r="B25" s="6"/>
      <c r="C25" s="31" t="s">
        <v>40</v>
      </c>
      <c r="D25" s="32">
        <f>SUM(D7:D24)</f>
        <v>0</v>
      </c>
      <c r="E25" s="31" t="s">
        <v>40</v>
      </c>
      <c r="F25" s="32">
        <f>SUM(F7:F24)</f>
        <v>0</v>
      </c>
      <c r="G25" s="31" t="s">
        <v>40</v>
      </c>
      <c r="H25" s="32">
        <f>SUM(H7:H24)</f>
        <v>0</v>
      </c>
      <c r="I25" s="32">
        <f>SUM(I7:I24)</f>
        <v>0</v>
      </c>
      <c r="J25" s="32">
        <f>SUM(J7:J24)</f>
        <v>0</v>
      </c>
      <c r="K25" s="31" t="s">
        <v>40</v>
      </c>
      <c r="L25" s="32">
        <f>SUM(L7:L24)</f>
        <v>0</v>
      </c>
      <c r="M25" s="31" t="s">
        <v>40</v>
      </c>
      <c r="N25" s="31" t="s">
        <v>40</v>
      </c>
      <c r="O25" s="32">
        <f>SUM(O7:O24)</f>
        <v>0</v>
      </c>
    </row>
    <row r="26" ht="30" customHeight="1" spans="1:15">
      <c r="A26" s="6" t="s">
        <v>41</v>
      </c>
      <c r="B26" s="6"/>
      <c r="C26" s="6" t="s">
        <v>42</v>
      </c>
      <c r="D26" s="6"/>
      <c r="E26" s="33">
        <f>O7+O8</f>
        <v>0</v>
      </c>
      <c r="F26" s="33"/>
      <c r="G26" s="33"/>
      <c r="H26" s="33"/>
      <c r="I26" s="6" t="s">
        <v>43</v>
      </c>
      <c r="J26" s="6"/>
      <c r="K26" s="6" t="s">
        <v>44</v>
      </c>
      <c r="L26" s="33">
        <f>E26-E27</f>
        <v>0</v>
      </c>
      <c r="M26" s="33"/>
      <c r="N26" s="33"/>
      <c r="O26" s="33"/>
    </row>
    <row r="27" ht="30" customHeight="1" spans="1:15">
      <c r="A27" s="6"/>
      <c r="B27" s="6"/>
      <c r="C27" s="6" t="s">
        <v>45</v>
      </c>
      <c r="D27" s="6"/>
      <c r="E27" s="34">
        <f>O8</f>
        <v>0</v>
      </c>
      <c r="F27" s="34"/>
      <c r="G27" s="34"/>
      <c r="H27" s="34"/>
      <c r="I27" s="6"/>
      <c r="J27" s="6"/>
      <c r="K27" s="6" t="s">
        <v>46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62"/>
      <c r="N27" s="62"/>
      <c r="O27" s="62"/>
    </row>
    <row r="28" ht="50.1" customHeight="1" spans="1:15">
      <c r="A28" s="6" t="s">
        <v>47</v>
      </c>
      <c r="B28" s="6"/>
      <c r="C28" s="38"/>
      <c r="D28" s="38"/>
      <c r="E28" s="38"/>
      <c r="F28" s="38"/>
      <c r="G28" s="38"/>
      <c r="H28" s="38"/>
      <c r="I28" s="6" t="s">
        <v>48</v>
      </c>
      <c r="J28" s="6"/>
      <c r="K28" s="6" t="s">
        <v>49</v>
      </c>
      <c r="L28" s="6"/>
      <c r="M28" s="6"/>
      <c r="N28" s="6"/>
      <c r="O28" s="6"/>
    </row>
    <row r="29" ht="50.1" customHeight="1" spans="1:15">
      <c r="A29" s="6" t="s">
        <v>50</v>
      </c>
      <c r="B29" s="6"/>
      <c r="C29" s="38"/>
      <c r="D29" s="38"/>
      <c r="E29" s="38"/>
      <c r="F29" s="38"/>
      <c r="G29" s="38"/>
      <c r="H29" s="38"/>
      <c r="I29" s="6" t="s">
        <v>51</v>
      </c>
      <c r="J29" s="6"/>
      <c r="K29" s="38"/>
      <c r="L29" s="38"/>
      <c r="M29" s="38"/>
      <c r="N29" s="38"/>
      <c r="O29" s="38"/>
    </row>
    <row r="30" ht="50.1" customHeight="1" spans="1:15">
      <c r="A30" s="6" t="s">
        <v>52</v>
      </c>
      <c r="B30" s="6"/>
      <c r="C30" s="39"/>
      <c r="D30" s="39"/>
      <c r="E30" s="39"/>
      <c r="F30" s="39"/>
      <c r="G30" s="39"/>
      <c r="H30" s="39"/>
      <c r="I30" s="6" t="s">
        <v>53</v>
      </c>
      <c r="J30" s="6"/>
      <c r="K30" s="39"/>
      <c r="L30" s="39"/>
      <c r="M30" s="39"/>
      <c r="N30" s="39"/>
      <c r="O30" s="39"/>
    </row>
    <row r="31" ht="50.1" customHeight="1" spans="1:15">
      <c r="A31" s="6" t="s">
        <v>54</v>
      </c>
      <c r="B31" s="6"/>
      <c r="C31" s="39"/>
      <c r="D31" s="39"/>
      <c r="E31" s="39"/>
      <c r="F31" s="39"/>
      <c r="G31" s="39"/>
      <c r="H31" s="39"/>
      <c r="I31" s="6" t="s">
        <v>55</v>
      </c>
      <c r="J31" s="6"/>
      <c r="K31" s="39"/>
      <c r="L31" s="39"/>
      <c r="M31" s="39"/>
      <c r="N31" s="39"/>
      <c r="O31" s="39"/>
    </row>
    <row r="34" ht="13.5" spans="17:17">
      <c r="Q34"/>
    </row>
    <row r="37" ht="13.5" spans="2:2">
      <c r="B37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1"/>
  <sheetViews>
    <sheetView workbookViewId="0">
      <selection activeCell="Q54" sqref="Q54"/>
    </sheetView>
  </sheetViews>
  <sheetFormatPr defaultColWidth="9" defaultRowHeight="11.25"/>
  <cols>
    <col min="1" max="1" width="3.25" style="1" customWidth="1"/>
    <col min="2" max="2" width="4.875" style="3" customWidth="1"/>
    <col min="3" max="3" width="3.625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7.6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56</v>
      </c>
      <c r="D2" s="7"/>
      <c r="E2" s="7"/>
      <c r="F2" s="7"/>
      <c r="G2" s="7"/>
      <c r="H2" s="7"/>
      <c r="I2" s="7"/>
      <c r="J2" s="7"/>
      <c r="K2" s="7"/>
      <c r="L2" s="40" t="s">
        <v>2</v>
      </c>
      <c r="M2" s="41">
        <v>7042</v>
      </c>
      <c r="N2" s="42" t="s">
        <v>3</v>
      </c>
      <c r="O2" s="42" t="s">
        <v>57</v>
      </c>
      <c r="Q2" s="63" t="s">
        <v>57</v>
      </c>
      <c r="R2" s="64">
        <v>33</v>
      </c>
      <c r="S2" s="65">
        <v>7042</v>
      </c>
      <c r="T2" s="66" t="s">
        <v>56</v>
      </c>
      <c r="U2" s="64" t="s">
        <v>58</v>
      </c>
      <c r="V2" s="67">
        <v>155129.77</v>
      </c>
      <c r="W2" s="68"/>
      <c r="X2" s="68"/>
      <c r="Y2" s="70" t="s">
        <v>59</v>
      </c>
      <c r="Z2" s="71" t="s">
        <v>60</v>
      </c>
      <c r="AA2" s="72" t="s">
        <v>61</v>
      </c>
      <c r="AB2" s="71" t="s">
        <v>62</v>
      </c>
      <c r="AC2" s="71"/>
      <c r="AD2" s="73" t="s">
        <v>63</v>
      </c>
    </row>
    <row r="3" ht="27.95" customHeight="1" spans="1:15">
      <c r="A3" s="6" t="s">
        <v>12</v>
      </c>
      <c r="B3" s="6"/>
      <c r="C3" s="8">
        <v>155129.77</v>
      </c>
      <c r="D3" s="8"/>
      <c r="E3" s="8" t="s">
        <v>13</v>
      </c>
      <c r="F3" s="9" t="s">
        <v>58</v>
      </c>
      <c r="G3" s="9"/>
      <c r="H3" s="10" t="s">
        <v>14</v>
      </c>
      <c r="I3" s="43" t="s">
        <v>62</v>
      </c>
      <c r="J3" s="44"/>
      <c r="K3" s="44"/>
      <c r="L3" s="44"/>
      <c r="M3" s="45" t="s">
        <v>15</v>
      </c>
      <c r="N3" s="6" t="s">
        <v>16</v>
      </c>
      <c r="O3" s="46" t="s">
        <v>60</v>
      </c>
    </row>
    <row r="4" ht="27.95" customHeight="1" spans="1:15">
      <c r="A4" s="6" t="s">
        <v>17</v>
      </c>
      <c r="B4" s="6"/>
      <c r="C4" s="74"/>
      <c r="D4" s="74"/>
      <c r="E4" s="8" t="s">
        <v>18</v>
      </c>
      <c r="F4" s="9"/>
      <c r="G4" s="9"/>
      <c r="H4" s="11"/>
      <c r="I4" s="47"/>
      <c r="J4" s="48"/>
      <c r="K4" s="48"/>
      <c r="L4" s="48"/>
      <c r="M4" s="45" t="s">
        <v>19</v>
      </c>
      <c r="N4" s="8" t="s">
        <v>20</v>
      </c>
      <c r="O4" s="49" t="s">
        <v>61</v>
      </c>
    </row>
    <row r="5" ht="27.95" customHeight="1" spans="1:15">
      <c r="A5" s="6" t="s">
        <v>21</v>
      </c>
      <c r="B5" s="6" t="s">
        <v>22</v>
      </c>
      <c r="C5" s="6"/>
      <c r="D5" s="6"/>
      <c r="E5" s="6" t="s">
        <v>23</v>
      </c>
      <c r="F5" s="6"/>
      <c r="G5" s="6" t="s">
        <v>24</v>
      </c>
      <c r="H5" s="6"/>
      <c r="I5" s="6" t="s">
        <v>25</v>
      </c>
      <c r="J5" s="6" t="s">
        <v>26</v>
      </c>
      <c r="K5" s="6"/>
      <c r="L5" s="6" t="s">
        <v>27</v>
      </c>
      <c r="M5" s="6"/>
      <c r="N5" s="8" t="s">
        <v>28</v>
      </c>
      <c r="O5" s="8"/>
    </row>
    <row r="6" ht="27.95" customHeight="1" spans="1:15">
      <c r="A6" s="6"/>
      <c r="B6" s="12" t="s">
        <v>29</v>
      </c>
      <c r="C6" s="6" t="s">
        <v>30</v>
      </c>
      <c r="D6" s="8" t="s">
        <v>31</v>
      </c>
      <c r="E6" s="12" t="s">
        <v>29</v>
      </c>
      <c r="F6" s="8" t="s">
        <v>31</v>
      </c>
      <c r="G6" s="6" t="s">
        <v>32</v>
      </c>
      <c r="H6" s="8" t="s">
        <v>31</v>
      </c>
      <c r="I6" s="42" t="s">
        <v>31</v>
      </c>
      <c r="J6" s="8" t="s">
        <v>31</v>
      </c>
      <c r="K6" s="6" t="s">
        <v>33</v>
      </c>
      <c r="L6" s="6" t="s">
        <v>31</v>
      </c>
      <c r="M6" s="6" t="s">
        <v>33</v>
      </c>
      <c r="N6" s="8" t="s">
        <v>34</v>
      </c>
      <c r="O6" s="8" t="s">
        <v>31</v>
      </c>
    </row>
    <row r="7" s="2" customFormat="1" ht="45.75" customHeight="1" spans="1:17">
      <c r="A7" s="20">
        <v>1</v>
      </c>
      <c r="B7" s="81">
        <v>42992</v>
      </c>
      <c r="C7" s="22" t="s">
        <v>35</v>
      </c>
      <c r="D7" s="76">
        <v>76990</v>
      </c>
      <c r="E7" s="24" t="s">
        <v>64</v>
      </c>
      <c r="F7" s="76">
        <v>77000</v>
      </c>
      <c r="G7" s="77" t="s">
        <v>65</v>
      </c>
      <c r="H7" s="26">
        <f>ROUNDUP(C3*0.03,2)</f>
        <v>4653.9</v>
      </c>
      <c r="I7" s="26">
        <v>37.84</v>
      </c>
      <c r="J7" s="54">
        <v>500</v>
      </c>
      <c r="K7" s="55" t="s">
        <v>66</v>
      </c>
      <c r="L7" s="82"/>
      <c r="M7" s="56"/>
      <c r="N7" s="79" t="s">
        <v>67</v>
      </c>
      <c r="O7" s="26">
        <f>ROUNDUP(D7-H7-I7-J7-L7,2)</f>
        <v>71798.26</v>
      </c>
      <c r="Q7" s="69"/>
    </row>
    <row r="8" s="2" customFormat="1" ht="22.5" customHeight="1" spans="1:15">
      <c r="A8" s="20"/>
      <c r="B8" s="30"/>
      <c r="C8" s="22"/>
      <c r="D8" s="23"/>
      <c r="E8" s="24"/>
      <c r="F8" s="23"/>
      <c r="G8" s="25"/>
      <c r="H8" s="26"/>
      <c r="I8" s="26"/>
      <c r="J8" s="54"/>
      <c r="K8" s="55"/>
      <c r="L8" s="54"/>
      <c r="M8" s="56"/>
      <c r="N8" s="55"/>
      <c r="O8" s="26"/>
    </row>
    <row r="9" ht="20.1" customHeight="1" spans="1:15">
      <c r="A9" s="13"/>
      <c r="B9" s="27"/>
      <c r="C9" s="15"/>
      <c r="D9" s="28"/>
      <c r="E9" s="17"/>
      <c r="F9" s="28"/>
      <c r="G9" s="29"/>
      <c r="H9" s="19"/>
      <c r="I9" s="19"/>
      <c r="J9" s="50"/>
      <c r="K9" s="55"/>
      <c r="L9" s="50"/>
      <c r="M9" s="56"/>
      <c r="N9" s="51"/>
      <c r="O9" s="26"/>
    </row>
    <row r="10" ht="20.1" customHeight="1" spans="1:15">
      <c r="A10" s="13"/>
      <c r="B10" s="27"/>
      <c r="C10" s="15"/>
      <c r="D10" s="28"/>
      <c r="E10" s="17"/>
      <c r="F10" s="28"/>
      <c r="G10" s="29"/>
      <c r="H10" s="19"/>
      <c r="I10" s="19"/>
      <c r="J10" s="50"/>
      <c r="K10" s="55"/>
      <c r="L10" s="50"/>
      <c r="M10" s="56"/>
      <c r="N10" s="51"/>
      <c r="O10" s="26"/>
    </row>
    <row r="11" ht="20.1" customHeight="1" spans="1:17">
      <c r="A11" s="13"/>
      <c r="B11" s="27"/>
      <c r="C11" s="15"/>
      <c r="D11" s="28"/>
      <c r="E11" s="17"/>
      <c r="F11" s="28"/>
      <c r="G11" s="29"/>
      <c r="H11" s="19"/>
      <c r="I11" s="19"/>
      <c r="J11" s="50"/>
      <c r="K11" s="55"/>
      <c r="L11" s="50"/>
      <c r="M11" s="56"/>
      <c r="N11" s="51"/>
      <c r="O11" s="19"/>
      <c r="Q11"/>
    </row>
    <row r="12" ht="20.1" customHeight="1" spans="1:15">
      <c r="A12" s="13"/>
      <c r="B12" s="27"/>
      <c r="C12" s="15"/>
      <c r="D12" s="28"/>
      <c r="E12" s="17"/>
      <c r="F12" s="28"/>
      <c r="G12" s="29"/>
      <c r="H12" s="19"/>
      <c r="I12" s="19"/>
      <c r="J12" s="50"/>
      <c r="K12" s="51"/>
      <c r="L12" s="50"/>
      <c r="M12" s="51"/>
      <c r="N12" s="51"/>
      <c r="O12" s="19"/>
    </row>
    <row r="13" ht="20.1" customHeight="1" spans="1:15">
      <c r="A13" s="13"/>
      <c r="B13" s="27"/>
      <c r="C13" s="15"/>
      <c r="D13" s="28"/>
      <c r="E13" s="17"/>
      <c r="F13" s="28"/>
      <c r="G13" s="29"/>
      <c r="H13" s="19"/>
      <c r="I13" s="19"/>
      <c r="J13" s="50"/>
      <c r="K13" s="51"/>
      <c r="L13" s="50"/>
      <c r="M13" s="51"/>
      <c r="N13" s="51"/>
      <c r="O13" s="19"/>
    </row>
    <row r="14" ht="20.1" customHeight="1" spans="1:15">
      <c r="A14" s="13"/>
      <c r="B14" s="27"/>
      <c r="C14" s="15"/>
      <c r="D14" s="28"/>
      <c r="E14" s="17"/>
      <c r="F14" s="28"/>
      <c r="G14" s="29"/>
      <c r="H14" s="19"/>
      <c r="I14" s="19"/>
      <c r="J14" s="50"/>
      <c r="K14" s="51"/>
      <c r="L14" s="50"/>
      <c r="M14" s="51"/>
      <c r="N14" s="51"/>
      <c r="O14" s="19"/>
    </row>
    <row r="15" ht="20.1" customHeight="1" spans="1:15">
      <c r="A15" s="13"/>
      <c r="B15" s="27"/>
      <c r="C15" s="15"/>
      <c r="D15" s="28"/>
      <c r="E15" s="17"/>
      <c r="F15" s="28"/>
      <c r="G15" s="29"/>
      <c r="H15" s="19"/>
      <c r="I15" s="19"/>
      <c r="J15" s="50"/>
      <c r="K15" s="51"/>
      <c r="L15" s="50"/>
      <c r="M15" s="51"/>
      <c r="N15" s="51"/>
      <c r="O15" s="19"/>
    </row>
    <row r="16" ht="20.1" customHeight="1" spans="1:15">
      <c r="A16" s="13"/>
      <c r="B16" s="27"/>
      <c r="C16" s="15"/>
      <c r="D16" s="28"/>
      <c r="E16" s="17"/>
      <c r="F16" s="28"/>
      <c r="G16" s="29"/>
      <c r="H16" s="19"/>
      <c r="I16" s="19"/>
      <c r="J16" s="50"/>
      <c r="K16" s="51"/>
      <c r="L16" s="50"/>
      <c r="M16" s="51"/>
      <c r="N16" s="51"/>
      <c r="O16" s="19"/>
    </row>
    <row r="17" ht="20.1" customHeight="1" spans="1:15">
      <c r="A17" s="13"/>
      <c r="B17" s="27"/>
      <c r="C17" s="15"/>
      <c r="D17" s="28"/>
      <c r="E17" s="17"/>
      <c r="F17" s="28"/>
      <c r="G17" s="29"/>
      <c r="H17" s="19"/>
      <c r="I17" s="19"/>
      <c r="J17" s="50"/>
      <c r="K17" s="51"/>
      <c r="L17" s="50"/>
      <c r="M17" s="51"/>
      <c r="N17" s="51"/>
      <c r="O17" s="19"/>
    </row>
    <row r="18" ht="20.1" customHeight="1" spans="1:15">
      <c r="A18" s="13"/>
      <c r="B18" s="27"/>
      <c r="C18" s="15"/>
      <c r="D18" s="28"/>
      <c r="E18" s="17"/>
      <c r="F18" s="28"/>
      <c r="G18" s="29"/>
      <c r="H18" s="19"/>
      <c r="I18" s="19"/>
      <c r="J18" s="50"/>
      <c r="K18" s="51"/>
      <c r="L18" s="50"/>
      <c r="M18" s="51"/>
      <c r="N18" s="51"/>
      <c r="O18" s="19"/>
    </row>
    <row r="19" ht="20.1" customHeight="1" spans="1:15">
      <c r="A19" s="13"/>
      <c r="B19" s="27"/>
      <c r="C19" s="15"/>
      <c r="D19" s="28"/>
      <c r="E19" s="17"/>
      <c r="F19" s="28"/>
      <c r="G19" s="29"/>
      <c r="H19" s="19"/>
      <c r="I19" s="19"/>
      <c r="J19" s="50"/>
      <c r="K19" s="51"/>
      <c r="L19" s="50"/>
      <c r="M19" s="51"/>
      <c r="N19" s="51"/>
      <c r="O19" s="19"/>
    </row>
    <row r="20" ht="20.1" customHeight="1" spans="1:15">
      <c r="A20" s="13"/>
      <c r="B20" s="27"/>
      <c r="C20" s="15"/>
      <c r="D20" s="28"/>
      <c r="E20" s="17"/>
      <c r="F20" s="28"/>
      <c r="G20" s="29"/>
      <c r="H20" s="19"/>
      <c r="I20" s="19"/>
      <c r="J20" s="50"/>
      <c r="K20" s="51"/>
      <c r="L20" s="50"/>
      <c r="M20" s="51"/>
      <c r="N20" s="51"/>
      <c r="O20" s="19"/>
    </row>
    <row r="21" ht="20.1" customHeight="1" spans="1:15">
      <c r="A21" s="13"/>
      <c r="B21" s="27"/>
      <c r="C21" s="15"/>
      <c r="D21" s="28"/>
      <c r="E21" s="17"/>
      <c r="F21" s="28"/>
      <c r="G21" s="29"/>
      <c r="H21" s="19"/>
      <c r="I21" s="19"/>
      <c r="J21" s="50"/>
      <c r="K21" s="51"/>
      <c r="L21" s="50"/>
      <c r="M21" s="51"/>
      <c r="N21" s="51"/>
      <c r="O21" s="19"/>
    </row>
    <row r="22" ht="20.1" customHeight="1" spans="1:15">
      <c r="A22" s="13"/>
      <c r="B22" s="27"/>
      <c r="C22" s="15"/>
      <c r="D22" s="28"/>
      <c r="E22" s="17"/>
      <c r="F22" s="28"/>
      <c r="G22" s="29"/>
      <c r="H22" s="19"/>
      <c r="I22" s="19"/>
      <c r="J22" s="50"/>
      <c r="K22" s="51"/>
      <c r="L22" s="50"/>
      <c r="M22" s="51"/>
      <c r="N22" s="51"/>
      <c r="O22" s="19"/>
    </row>
    <row r="23" ht="20.1" customHeight="1" spans="1:15">
      <c r="A23" s="13"/>
      <c r="B23" s="27"/>
      <c r="C23" s="15"/>
      <c r="D23" s="28"/>
      <c r="E23" s="17"/>
      <c r="F23" s="28"/>
      <c r="G23" s="29"/>
      <c r="H23" s="19"/>
      <c r="I23" s="19"/>
      <c r="J23" s="50"/>
      <c r="K23" s="51"/>
      <c r="L23" s="50"/>
      <c r="M23" s="51"/>
      <c r="N23" s="51"/>
      <c r="O23" s="19"/>
    </row>
    <row r="24" ht="20.1" customHeight="1" spans="1:15">
      <c r="A24" s="13"/>
      <c r="B24" s="27"/>
      <c r="C24" s="15"/>
      <c r="D24" s="28"/>
      <c r="E24" s="17"/>
      <c r="F24" s="28"/>
      <c r="G24" s="29"/>
      <c r="H24" s="19"/>
      <c r="I24" s="19"/>
      <c r="J24" s="50"/>
      <c r="K24" s="51"/>
      <c r="L24" s="50"/>
      <c r="M24" s="51"/>
      <c r="N24" s="51"/>
      <c r="O24" s="19"/>
    </row>
    <row r="25" ht="30" customHeight="1" spans="1:15">
      <c r="A25" s="6" t="s">
        <v>39</v>
      </c>
      <c r="B25" s="6"/>
      <c r="C25" s="31" t="s">
        <v>40</v>
      </c>
      <c r="D25" s="32">
        <f>SUM(D7:D24)</f>
        <v>76990</v>
      </c>
      <c r="E25" s="31" t="s">
        <v>40</v>
      </c>
      <c r="F25" s="32">
        <f>SUM(F7:F24)</f>
        <v>77000</v>
      </c>
      <c r="G25" s="31" t="s">
        <v>40</v>
      </c>
      <c r="H25" s="32">
        <f>SUM(H7:H24)</f>
        <v>4653.9</v>
      </c>
      <c r="I25" s="32">
        <f>SUM(I7:I24)</f>
        <v>37.84</v>
      </c>
      <c r="J25" s="32">
        <f>SUM(J7:J24)</f>
        <v>500</v>
      </c>
      <c r="K25" s="31" t="s">
        <v>40</v>
      </c>
      <c r="L25" s="32">
        <f>SUM(L7:L24)</f>
        <v>0</v>
      </c>
      <c r="M25" s="31" t="s">
        <v>40</v>
      </c>
      <c r="N25" s="31" t="s">
        <v>40</v>
      </c>
      <c r="O25" s="32">
        <f>SUM(O7:O24)</f>
        <v>71798.26</v>
      </c>
    </row>
    <row r="26" ht="30" customHeight="1" spans="1:15">
      <c r="A26" s="6" t="s">
        <v>41</v>
      </c>
      <c r="B26" s="6"/>
      <c r="C26" s="6" t="s">
        <v>42</v>
      </c>
      <c r="D26" s="6"/>
      <c r="E26" s="33">
        <f>O7+O8</f>
        <v>71798.26</v>
      </c>
      <c r="F26" s="33"/>
      <c r="G26" s="33"/>
      <c r="H26" s="33"/>
      <c r="I26" s="6" t="s">
        <v>43</v>
      </c>
      <c r="J26" s="6"/>
      <c r="K26" s="6" t="s">
        <v>44</v>
      </c>
      <c r="L26" s="33">
        <f>E26-E27</f>
        <v>71798.26</v>
      </c>
      <c r="M26" s="33"/>
      <c r="N26" s="33"/>
      <c r="O26" s="33"/>
    </row>
    <row r="27" ht="30" customHeight="1" spans="1:15">
      <c r="A27" s="6"/>
      <c r="B27" s="6"/>
      <c r="C27" s="6" t="s">
        <v>45</v>
      </c>
      <c r="D27" s="6"/>
      <c r="E27" s="34">
        <f>O8</f>
        <v>0</v>
      </c>
      <c r="F27" s="34"/>
      <c r="G27" s="34"/>
      <c r="H27" s="34"/>
      <c r="I27" s="6"/>
      <c r="J27" s="6"/>
      <c r="K27" s="6" t="s">
        <v>46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柒万壹仟柒佰玖拾捌元贰角陆分</v>
      </c>
      <c r="M27" s="62"/>
      <c r="N27" s="62"/>
      <c r="O27" s="62"/>
    </row>
    <row r="28" ht="50.1" customHeight="1" spans="1:15">
      <c r="A28" s="6" t="s">
        <v>47</v>
      </c>
      <c r="B28" s="6"/>
      <c r="C28" s="35" t="s">
        <v>68</v>
      </c>
      <c r="D28" s="36"/>
      <c r="E28" s="36"/>
      <c r="F28" s="36"/>
      <c r="G28" s="36"/>
      <c r="H28" s="37"/>
      <c r="I28" s="6" t="s">
        <v>48</v>
      </c>
      <c r="J28" s="6"/>
      <c r="K28" s="6" t="s">
        <v>49</v>
      </c>
      <c r="L28" s="6"/>
      <c r="M28" s="6"/>
      <c r="N28" s="6"/>
      <c r="O28" s="6"/>
    </row>
    <row r="29" ht="50.1" customHeight="1" spans="1:15">
      <c r="A29" s="6" t="s">
        <v>50</v>
      </c>
      <c r="B29" s="6"/>
      <c r="C29" s="38"/>
      <c r="D29" s="38"/>
      <c r="E29" s="38"/>
      <c r="F29" s="38"/>
      <c r="G29" s="38"/>
      <c r="H29" s="38"/>
      <c r="I29" s="6" t="s">
        <v>51</v>
      </c>
      <c r="J29" s="6"/>
      <c r="K29" s="38"/>
      <c r="L29" s="38"/>
      <c r="M29" s="38"/>
      <c r="N29" s="38"/>
      <c r="O29" s="38"/>
    </row>
    <row r="30" ht="50.1" customHeight="1" spans="1:15">
      <c r="A30" s="6" t="s">
        <v>52</v>
      </c>
      <c r="B30" s="6"/>
      <c r="C30" s="39"/>
      <c r="D30" s="39"/>
      <c r="E30" s="39"/>
      <c r="F30" s="39"/>
      <c r="G30" s="39"/>
      <c r="H30" s="39"/>
      <c r="I30" s="6" t="s">
        <v>53</v>
      </c>
      <c r="J30" s="6"/>
      <c r="K30" s="39"/>
      <c r="L30" s="39"/>
      <c r="M30" s="39"/>
      <c r="N30" s="39"/>
      <c r="O30" s="39"/>
    </row>
    <row r="31" ht="50.1" customHeight="1" spans="1:15">
      <c r="A31" s="6" t="s">
        <v>54</v>
      </c>
      <c r="B31" s="6"/>
      <c r="C31" s="39"/>
      <c r="D31" s="39"/>
      <c r="E31" s="39"/>
      <c r="F31" s="39"/>
      <c r="G31" s="39"/>
      <c r="H31" s="39"/>
      <c r="I31" s="6" t="s">
        <v>55</v>
      </c>
      <c r="J31" s="6"/>
      <c r="K31" s="39"/>
      <c r="L31" s="39"/>
      <c r="M31" s="39"/>
      <c r="N31" s="39"/>
      <c r="O31" s="39"/>
    </row>
    <row r="34" ht="13.5" spans="17:17">
      <c r="Q34"/>
    </row>
    <row r="37" ht="13.5" spans="2:2">
      <c r="B37"/>
    </row>
    <row r="41" ht="13.5" spans="3:3">
      <c r="C41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D41"/>
  <sheetViews>
    <sheetView topLeftCell="A4" workbookViewId="0">
      <selection activeCell="A1" sqref="$A1:$XFD1048576"/>
    </sheetView>
  </sheetViews>
  <sheetFormatPr defaultColWidth="9" defaultRowHeight="11.25"/>
  <cols>
    <col min="1" max="1" width="3.25" style="1" customWidth="1"/>
    <col min="2" max="2" width="5.625" style="3" customWidth="1"/>
    <col min="3" max="3" width="3.625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7.6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7.95" customHeight="1" spans="1:30">
      <c r="A2" s="6" t="s">
        <v>1</v>
      </c>
      <c r="B2" s="6"/>
      <c r="C2" s="7" t="s">
        <v>56</v>
      </c>
      <c r="D2" s="7"/>
      <c r="E2" s="7"/>
      <c r="F2" s="7"/>
      <c r="G2" s="7"/>
      <c r="H2" s="7"/>
      <c r="I2" s="7"/>
      <c r="J2" s="7"/>
      <c r="K2" s="7"/>
      <c r="L2" s="40" t="s">
        <v>2</v>
      </c>
      <c r="M2" s="41">
        <v>7042</v>
      </c>
      <c r="N2" s="42" t="s">
        <v>3</v>
      </c>
      <c r="O2" s="42" t="s">
        <v>57</v>
      </c>
      <c r="Q2" s="63" t="s">
        <v>57</v>
      </c>
      <c r="R2" s="64">
        <v>33</v>
      </c>
      <c r="S2" s="65">
        <v>7042</v>
      </c>
      <c r="T2" s="66" t="s">
        <v>56</v>
      </c>
      <c r="U2" s="64" t="s">
        <v>58</v>
      </c>
      <c r="V2" s="67">
        <v>155129.77</v>
      </c>
      <c r="W2" s="68"/>
      <c r="X2" s="68"/>
      <c r="Y2" s="70" t="s">
        <v>59</v>
      </c>
      <c r="Z2" s="71" t="s">
        <v>60</v>
      </c>
      <c r="AA2" s="72" t="s">
        <v>61</v>
      </c>
      <c r="AB2" s="71" t="s">
        <v>62</v>
      </c>
      <c r="AC2" s="71"/>
      <c r="AD2" s="73" t="s">
        <v>63</v>
      </c>
    </row>
    <row r="3" ht="27.95" customHeight="1" spans="1:15">
      <c r="A3" s="6" t="s">
        <v>12</v>
      </c>
      <c r="B3" s="6"/>
      <c r="C3" s="8">
        <v>155129.77</v>
      </c>
      <c r="D3" s="8"/>
      <c r="E3" s="8" t="s">
        <v>13</v>
      </c>
      <c r="F3" s="9" t="s">
        <v>58</v>
      </c>
      <c r="G3" s="9"/>
      <c r="H3" s="10" t="s">
        <v>14</v>
      </c>
      <c r="I3" s="43" t="s">
        <v>69</v>
      </c>
      <c r="J3" s="44"/>
      <c r="K3" s="44"/>
      <c r="L3" s="44"/>
      <c r="M3" s="45" t="s">
        <v>15</v>
      </c>
      <c r="N3" s="6" t="s">
        <v>16</v>
      </c>
      <c r="O3" s="46" t="s">
        <v>60</v>
      </c>
    </row>
    <row r="4" ht="27.95" customHeight="1" spans="1:15">
      <c r="A4" s="6" t="s">
        <v>17</v>
      </c>
      <c r="B4" s="6"/>
      <c r="C4" s="74"/>
      <c r="D4" s="74"/>
      <c r="E4" s="8" t="s">
        <v>18</v>
      </c>
      <c r="F4" s="9"/>
      <c r="G4" s="9"/>
      <c r="H4" s="11"/>
      <c r="I4" s="47" t="s">
        <v>70</v>
      </c>
      <c r="J4" s="48"/>
      <c r="K4" s="48"/>
      <c r="L4" s="48"/>
      <c r="M4" s="45" t="s">
        <v>19</v>
      </c>
      <c r="N4" s="8" t="s">
        <v>20</v>
      </c>
      <c r="O4" s="49" t="s">
        <v>61</v>
      </c>
    </row>
    <row r="5" ht="27.95" customHeight="1" spans="1:15">
      <c r="A5" s="6" t="s">
        <v>21</v>
      </c>
      <c r="B5" s="6" t="s">
        <v>22</v>
      </c>
      <c r="C5" s="6"/>
      <c r="D5" s="6"/>
      <c r="E5" s="6" t="s">
        <v>23</v>
      </c>
      <c r="F5" s="6"/>
      <c r="G5" s="6" t="s">
        <v>24</v>
      </c>
      <c r="H5" s="6"/>
      <c r="I5" s="6" t="s">
        <v>25</v>
      </c>
      <c r="J5" s="6" t="s">
        <v>26</v>
      </c>
      <c r="K5" s="6"/>
      <c r="L5" s="6" t="s">
        <v>27</v>
      </c>
      <c r="M5" s="6"/>
      <c r="N5" s="8" t="s">
        <v>28</v>
      </c>
      <c r="O5" s="8"/>
    </row>
    <row r="6" ht="27.95" customHeight="1" spans="1:15">
      <c r="A6" s="6"/>
      <c r="B6" s="12" t="s">
        <v>29</v>
      </c>
      <c r="C6" s="6" t="s">
        <v>30</v>
      </c>
      <c r="D6" s="8" t="s">
        <v>31</v>
      </c>
      <c r="E6" s="12" t="s">
        <v>29</v>
      </c>
      <c r="F6" s="8" t="s">
        <v>31</v>
      </c>
      <c r="G6" s="6" t="s">
        <v>32</v>
      </c>
      <c r="H6" s="8" t="s">
        <v>31</v>
      </c>
      <c r="I6" s="42" t="s">
        <v>31</v>
      </c>
      <c r="J6" s="8" t="s">
        <v>31</v>
      </c>
      <c r="K6" s="6" t="s">
        <v>33</v>
      </c>
      <c r="L6" s="6" t="s">
        <v>31</v>
      </c>
      <c r="M6" s="6" t="s">
        <v>33</v>
      </c>
      <c r="N6" s="8" t="s">
        <v>34</v>
      </c>
      <c r="O6" s="8" t="s">
        <v>31</v>
      </c>
    </row>
    <row r="7" s="2" customFormat="1" ht="45.75" customHeight="1" spans="1:17">
      <c r="A7" s="13">
        <v>1</v>
      </c>
      <c r="B7" s="14">
        <v>42992</v>
      </c>
      <c r="C7" s="15" t="s">
        <v>35</v>
      </c>
      <c r="D7" s="16">
        <v>76990</v>
      </c>
      <c r="E7" s="17" t="s">
        <v>64</v>
      </c>
      <c r="F7" s="16">
        <v>77000</v>
      </c>
      <c r="G7" s="18" t="s">
        <v>65</v>
      </c>
      <c r="H7" s="19">
        <f>ROUNDUP(C3*0.03,2)</f>
        <v>4653.9</v>
      </c>
      <c r="I7" s="19">
        <v>37.84</v>
      </c>
      <c r="J7" s="50">
        <v>500</v>
      </c>
      <c r="K7" s="51" t="s">
        <v>66</v>
      </c>
      <c r="L7" s="52"/>
      <c r="M7" s="8"/>
      <c r="N7" s="53" t="s">
        <v>67</v>
      </c>
      <c r="O7" s="19">
        <f>ROUNDUP(D7-H7-I7-J7-L7,2)</f>
        <v>71798.26</v>
      </c>
      <c r="Q7" s="69"/>
    </row>
    <row r="8" s="2" customFormat="1" ht="22.5" customHeight="1" spans="1:15">
      <c r="A8" s="20"/>
      <c r="B8" s="21" t="s">
        <v>71</v>
      </c>
      <c r="C8" s="22"/>
      <c r="D8" s="23"/>
      <c r="E8" s="24"/>
      <c r="F8" s="23"/>
      <c r="G8" s="25"/>
      <c r="H8" s="26"/>
      <c r="I8" s="26"/>
      <c r="J8" s="54"/>
      <c r="K8" s="55"/>
      <c r="L8" s="54"/>
      <c r="M8" s="56"/>
      <c r="N8" s="55"/>
      <c r="O8" s="26"/>
    </row>
    <row r="9" ht="57" customHeight="1" spans="1:15">
      <c r="A9" s="20">
        <v>2</v>
      </c>
      <c r="B9" s="75">
        <v>43497</v>
      </c>
      <c r="C9" s="22" t="s">
        <v>35</v>
      </c>
      <c r="D9" s="76">
        <v>31025.9</v>
      </c>
      <c r="E9" s="24">
        <v>43493</v>
      </c>
      <c r="F9" s="76">
        <v>31025.9</v>
      </c>
      <c r="G9" s="77"/>
      <c r="H9" s="26">
        <f>ROUNDUP(C5*0.03,2)</f>
        <v>0</v>
      </c>
      <c r="I9" s="26">
        <v>2493</v>
      </c>
      <c r="J9" s="54">
        <v>500</v>
      </c>
      <c r="K9" s="78" t="s">
        <v>72</v>
      </c>
      <c r="L9" s="60">
        <v>2000</v>
      </c>
      <c r="M9" s="61" t="s">
        <v>73</v>
      </c>
      <c r="N9" s="79" t="s">
        <v>74</v>
      </c>
      <c r="O9" s="26">
        <f>ROUNDUP(D9-H9-I9-J9-L9,2)</f>
        <v>26032.9</v>
      </c>
    </row>
    <row r="10" ht="20.1" customHeight="1" spans="1:15">
      <c r="A10" s="13"/>
      <c r="B10" s="27"/>
      <c r="C10" s="15"/>
      <c r="D10" s="28"/>
      <c r="E10" s="17"/>
      <c r="F10" s="28"/>
      <c r="G10" s="29"/>
      <c r="H10" s="19"/>
      <c r="I10" s="19"/>
      <c r="J10" s="50"/>
      <c r="K10" s="55"/>
      <c r="L10" s="50"/>
      <c r="M10" s="56"/>
      <c r="N10" s="51"/>
      <c r="O10" s="26"/>
    </row>
    <row r="11" ht="20.1" customHeight="1" spans="1:17">
      <c r="A11" s="13"/>
      <c r="B11" s="27"/>
      <c r="C11" s="15"/>
      <c r="D11" s="28"/>
      <c r="E11" s="17"/>
      <c r="F11" s="28"/>
      <c r="G11" s="29"/>
      <c r="H11" s="19"/>
      <c r="I11" s="19"/>
      <c r="J11" s="50"/>
      <c r="K11" s="55"/>
      <c r="L11" s="50"/>
      <c r="M11" s="56"/>
      <c r="N11" s="51"/>
      <c r="O11" s="19"/>
      <c r="Q11"/>
    </row>
    <row r="12" ht="20.1" customHeight="1" spans="1:15">
      <c r="A12" s="13"/>
      <c r="B12" s="27"/>
      <c r="C12" s="15"/>
      <c r="D12" s="28"/>
      <c r="E12" s="17"/>
      <c r="F12" s="28"/>
      <c r="G12" s="29"/>
      <c r="H12" s="19"/>
      <c r="I12" s="19"/>
      <c r="J12" s="50"/>
      <c r="K12" s="51"/>
      <c r="L12" s="60"/>
      <c r="M12" s="61"/>
      <c r="N12" s="51"/>
      <c r="O12" s="19"/>
    </row>
    <row r="13" ht="20.1" customHeight="1" spans="1:15">
      <c r="A13" s="13"/>
      <c r="B13" s="27"/>
      <c r="C13" s="15"/>
      <c r="D13" s="28"/>
      <c r="E13" s="17"/>
      <c r="F13" s="28"/>
      <c r="G13" s="29"/>
      <c r="H13" s="19"/>
      <c r="I13" s="19"/>
      <c r="J13" s="50"/>
      <c r="K13" s="51"/>
      <c r="L13" s="60"/>
      <c r="M13" s="61"/>
      <c r="N13" s="51"/>
      <c r="O13" s="19"/>
    </row>
    <row r="14" ht="20.1" customHeight="1" spans="1:15">
      <c r="A14" s="13"/>
      <c r="B14" s="27"/>
      <c r="C14" s="15"/>
      <c r="D14" s="28"/>
      <c r="E14" s="17"/>
      <c r="F14" s="28"/>
      <c r="G14" s="29"/>
      <c r="H14" s="19"/>
      <c r="I14" s="19"/>
      <c r="J14" s="80" t="s">
        <v>75</v>
      </c>
      <c r="K14" s="51"/>
      <c r="L14" s="50"/>
      <c r="M14" s="51"/>
      <c r="N14" s="51"/>
      <c r="O14" s="19"/>
    </row>
    <row r="15" ht="20.1" customHeight="1" spans="1:15">
      <c r="A15" s="13"/>
      <c r="B15" s="27"/>
      <c r="C15" s="15"/>
      <c r="D15" s="28"/>
      <c r="E15" s="17"/>
      <c r="F15" s="28"/>
      <c r="G15" s="29"/>
      <c r="H15" s="19"/>
      <c r="I15" s="19"/>
      <c r="J15" s="80" t="s">
        <v>76</v>
      </c>
      <c r="K15" s="51"/>
      <c r="L15" s="50"/>
      <c r="M15" s="51"/>
      <c r="N15" s="51"/>
      <c r="O15" s="19"/>
    </row>
    <row r="16" ht="20.1" customHeight="1" spans="1:15">
      <c r="A16" s="13"/>
      <c r="B16" s="27"/>
      <c r="C16" s="15"/>
      <c r="D16" s="28"/>
      <c r="E16" s="17"/>
      <c r="F16" s="28"/>
      <c r="G16" s="29"/>
      <c r="H16" s="19"/>
      <c r="I16" s="19"/>
      <c r="J16" s="50"/>
      <c r="K16" s="51"/>
      <c r="L16" s="50"/>
      <c r="M16" s="51"/>
      <c r="N16" s="51"/>
      <c r="O16" s="19"/>
    </row>
    <row r="17" ht="20.1" customHeight="1" spans="1:15">
      <c r="A17" s="13"/>
      <c r="B17" s="27"/>
      <c r="C17" s="15"/>
      <c r="D17" s="28"/>
      <c r="E17" s="17"/>
      <c r="F17" s="28"/>
      <c r="G17" s="29"/>
      <c r="H17" s="19"/>
      <c r="I17" s="19"/>
      <c r="J17" s="50"/>
      <c r="K17" s="51"/>
      <c r="L17" s="50"/>
      <c r="M17" s="51"/>
      <c r="N17" s="51"/>
      <c r="O17" s="19"/>
    </row>
    <row r="18" ht="20.1" customHeight="1" spans="1:15">
      <c r="A18" s="13"/>
      <c r="B18" s="27"/>
      <c r="C18" s="15"/>
      <c r="D18" s="28"/>
      <c r="E18" s="17"/>
      <c r="F18" s="28"/>
      <c r="G18" s="29"/>
      <c r="H18" s="19"/>
      <c r="I18" s="19"/>
      <c r="J18" s="50"/>
      <c r="K18" s="51"/>
      <c r="L18" s="50"/>
      <c r="M18" s="51"/>
      <c r="N18" s="51"/>
      <c r="O18" s="19"/>
    </row>
    <row r="19" ht="20.1" customHeight="1" spans="1:15">
      <c r="A19" s="13"/>
      <c r="B19" s="27"/>
      <c r="C19" s="15"/>
      <c r="D19" s="28"/>
      <c r="E19" s="17"/>
      <c r="F19" s="28"/>
      <c r="G19" s="29"/>
      <c r="H19" s="19"/>
      <c r="I19" s="19"/>
      <c r="J19" s="50"/>
      <c r="K19" s="51"/>
      <c r="L19" s="50"/>
      <c r="M19" s="51"/>
      <c r="N19" s="51"/>
      <c r="O19" s="19"/>
    </row>
    <row r="20" ht="20.1" customHeight="1" spans="1:15">
      <c r="A20" s="13"/>
      <c r="B20" s="27"/>
      <c r="C20" s="15"/>
      <c r="D20" s="28"/>
      <c r="E20" s="17"/>
      <c r="F20" s="28"/>
      <c r="G20" s="29"/>
      <c r="H20" s="19"/>
      <c r="I20" s="19"/>
      <c r="J20" s="50"/>
      <c r="K20" s="51"/>
      <c r="L20" s="50"/>
      <c r="M20" s="51"/>
      <c r="N20" s="51"/>
      <c r="O20" s="19"/>
    </row>
    <row r="21" ht="20.1" customHeight="1" spans="1:15">
      <c r="A21" s="13"/>
      <c r="B21" s="27"/>
      <c r="C21" s="15"/>
      <c r="D21" s="28"/>
      <c r="E21" s="17"/>
      <c r="F21" s="28"/>
      <c r="G21" s="29"/>
      <c r="H21" s="19"/>
      <c r="I21" s="19"/>
      <c r="J21" s="50"/>
      <c r="K21" s="51"/>
      <c r="L21" s="50"/>
      <c r="M21" s="51"/>
      <c r="N21" s="51"/>
      <c r="O21" s="19"/>
    </row>
    <row r="22" ht="20.1" customHeight="1" spans="1:15">
      <c r="A22" s="13"/>
      <c r="B22" s="27"/>
      <c r="C22" s="15"/>
      <c r="D22" s="28"/>
      <c r="E22" s="17"/>
      <c r="F22" s="28"/>
      <c r="G22" s="29"/>
      <c r="H22" s="19"/>
      <c r="I22" s="19"/>
      <c r="J22" s="50"/>
      <c r="K22" s="51"/>
      <c r="L22" s="50"/>
      <c r="M22" s="51"/>
      <c r="N22" s="51"/>
      <c r="O22" s="19"/>
    </row>
    <row r="23" ht="20.1" customHeight="1" spans="1:15">
      <c r="A23" s="13"/>
      <c r="B23" s="27"/>
      <c r="C23" s="15"/>
      <c r="D23" s="28"/>
      <c r="E23" s="17"/>
      <c r="F23" s="28"/>
      <c r="G23" s="29"/>
      <c r="H23" s="19"/>
      <c r="I23" s="19"/>
      <c r="J23" s="50"/>
      <c r="K23" s="51"/>
      <c r="L23" s="50"/>
      <c r="M23" s="51"/>
      <c r="N23" s="51"/>
      <c r="O23" s="19"/>
    </row>
    <row r="24" ht="20.1" customHeight="1" spans="1:15">
      <c r="A24" s="13"/>
      <c r="B24" s="27"/>
      <c r="C24" s="15"/>
      <c r="D24" s="28"/>
      <c r="E24" s="17"/>
      <c r="F24" s="28"/>
      <c r="G24" s="29"/>
      <c r="H24" s="19"/>
      <c r="I24" s="19"/>
      <c r="J24" s="50"/>
      <c r="K24" s="51"/>
      <c r="L24" s="50"/>
      <c r="M24" s="51"/>
      <c r="N24" s="51"/>
      <c r="O24" s="19"/>
    </row>
    <row r="25" ht="30" customHeight="1" spans="1:15">
      <c r="A25" s="6" t="s">
        <v>39</v>
      </c>
      <c r="B25" s="6"/>
      <c r="C25" s="31" t="s">
        <v>40</v>
      </c>
      <c r="D25" s="32">
        <f t="shared" ref="D25:J25" si="0">SUM(D7:D24)</f>
        <v>108015.9</v>
      </c>
      <c r="E25" s="31" t="s">
        <v>40</v>
      </c>
      <c r="F25" s="32">
        <f t="shared" si="0"/>
        <v>108025.9</v>
      </c>
      <c r="G25" s="31" t="s">
        <v>40</v>
      </c>
      <c r="H25" s="32">
        <f t="shared" si="0"/>
        <v>4653.9</v>
      </c>
      <c r="I25" s="32">
        <f t="shared" si="0"/>
        <v>2530.84</v>
      </c>
      <c r="J25" s="32">
        <f t="shared" si="0"/>
        <v>1000</v>
      </c>
      <c r="K25" s="31" t="s">
        <v>40</v>
      </c>
      <c r="L25" s="32">
        <f>SUM(L7:L24)</f>
        <v>2000</v>
      </c>
      <c r="M25" s="31" t="s">
        <v>40</v>
      </c>
      <c r="N25" s="31" t="s">
        <v>40</v>
      </c>
      <c r="O25" s="32">
        <f>SUM(O7:O24)</f>
        <v>97831.16</v>
      </c>
    </row>
    <row r="26" ht="30" customHeight="1" spans="1:15">
      <c r="A26" s="6" t="s">
        <v>41</v>
      </c>
      <c r="B26" s="6"/>
      <c r="C26" s="6" t="s">
        <v>42</v>
      </c>
      <c r="D26" s="6"/>
      <c r="E26" s="33">
        <f>E27+L26</f>
        <v>26032.9</v>
      </c>
      <c r="F26" s="33"/>
      <c r="G26" s="33"/>
      <c r="H26" s="33"/>
      <c r="I26" s="6" t="s">
        <v>43</v>
      </c>
      <c r="J26" s="6"/>
      <c r="K26" s="6" t="s">
        <v>44</v>
      </c>
      <c r="L26" s="33">
        <v>0</v>
      </c>
      <c r="M26" s="33"/>
      <c r="N26" s="33"/>
      <c r="O26" s="33"/>
    </row>
    <row r="27" ht="30" customHeight="1" spans="1:15">
      <c r="A27" s="6"/>
      <c r="B27" s="6"/>
      <c r="C27" s="6" t="s">
        <v>45</v>
      </c>
      <c r="D27" s="6"/>
      <c r="E27" s="34">
        <f>O9</f>
        <v>26032.9</v>
      </c>
      <c r="F27" s="34"/>
      <c r="G27" s="34"/>
      <c r="H27" s="34"/>
      <c r="I27" s="6"/>
      <c r="J27" s="6"/>
      <c r="K27" s="6" t="s">
        <v>46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62"/>
      <c r="N27" s="62"/>
      <c r="O27" s="62"/>
    </row>
    <row r="28" ht="50.1" customHeight="1" spans="1:15">
      <c r="A28" s="6" t="s">
        <v>47</v>
      </c>
      <c r="B28" s="6"/>
      <c r="C28" s="35"/>
      <c r="D28" s="36"/>
      <c r="E28" s="36"/>
      <c r="F28" s="36"/>
      <c r="G28" s="36"/>
      <c r="H28" s="37"/>
      <c r="I28" s="6" t="s">
        <v>48</v>
      </c>
      <c r="J28" s="6"/>
      <c r="K28" s="6" t="s">
        <v>49</v>
      </c>
      <c r="L28" s="6"/>
      <c r="M28" s="6"/>
      <c r="N28" s="6"/>
      <c r="O28" s="6"/>
    </row>
    <row r="29" ht="50.1" customHeight="1" spans="1:15">
      <c r="A29" s="6" t="s">
        <v>50</v>
      </c>
      <c r="B29" s="6"/>
      <c r="C29" s="38"/>
      <c r="D29" s="38"/>
      <c r="E29" s="38"/>
      <c r="F29" s="38"/>
      <c r="G29" s="38"/>
      <c r="H29" s="38"/>
      <c r="I29" s="6" t="s">
        <v>51</v>
      </c>
      <c r="J29" s="6"/>
      <c r="K29" s="38"/>
      <c r="L29" s="38"/>
      <c r="M29" s="38"/>
      <c r="N29" s="38"/>
      <c r="O29" s="38"/>
    </row>
    <row r="30" ht="50.1" customHeight="1" spans="1:15">
      <c r="A30" s="6" t="s">
        <v>52</v>
      </c>
      <c r="B30" s="6"/>
      <c r="C30" s="39"/>
      <c r="D30" s="39"/>
      <c r="E30" s="39"/>
      <c r="F30" s="39"/>
      <c r="G30" s="39"/>
      <c r="H30" s="39"/>
      <c r="I30" s="6" t="s">
        <v>53</v>
      </c>
      <c r="J30" s="6"/>
      <c r="K30" s="39"/>
      <c r="L30" s="39"/>
      <c r="M30" s="39"/>
      <c r="N30" s="39"/>
      <c r="O30" s="39"/>
    </row>
    <row r="31" ht="50.1" customHeight="1" spans="1:15">
      <c r="A31" s="6" t="s">
        <v>54</v>
      </c>
      <c r="B31" s="6"/>
      <c r="C31" s="39"/>
      <c r="D31" s="39"/>
      <c r="E31" s="39"/>
      <c r="F31" s="39"/>
      <c r="G31" s="39"/>
      <c r="H31" s="39"/>
      <c r="I31" s="6" t="s">
        <v>55</v>
      </c>
      <c r="J31" s="6"/>
      <c r="K31" s="39"/>
      <c r="L31" s="39"/>
      <c r="M31" s="39"/>
      <c r="N31" s="39"/>
      <c r="O31" s="39"/>
    </row>
    <row r="34" ht="13.5" spans="17:17">
      <c r="Q34"/>
    </row>
    <row r="37" ht="13.5" spans="2:2">
      <c r="B37"/>
    </row>
    <row r="41" ht="13.5" spans="3:3">
      <c r="C41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1"/>
  <sheetViews>
    <sheetView tabSelected="1" workbookViewId="0">
      <selection activeCell="D16" sqref="D16"/>
    </sheetView>
  </sheetViews>
  <sheetFormatPr defaultColWidth="9" defaultRowHeight="11.25"/>
  <cols>
    <col min="1" max="1" width="3.25" style="1" customWidth="1"/>
    <col min="2" max="2" width="5.625" style="3" customWidth="1"/>
    <col min="3" max="3" width="3.625" style="1" customWidth="1"/>
    <col min="4" max="4" width="9" style="4" customWidth="1"/>
    <col min="5" max="5" width="6.625" style="3" customWidth="1"/>
    <col min="6" max="6" width="8.125" style="4" customWidth="1"/>
    <col min="7" max="7" width="3.62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7.6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24.9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7.95" customHeight="1" spans="1:30">
      <c r="A2" s="6" t="s">
        <v>1</v>
      </c>
      <c r="B2" s="6"/>
      <c r="C2" s="7" t="s">
        <v>56</v>
      </c>
      <c r="D2" s="7"/>
      <c r="E2" s="7"/>
      <c r="F2" s="7"/>
      <c r="G2" s="7"/>
      <c r="H2" s="7"/>
      <c r="I2" s="7"/>
      <c r="J2" s="7"/>
      <c r="K2" s="7"/>
      <c r="L2" s="40" t="s">
        <v>2</v>
      </c>
      <c r="M2" s="41">
        <v>7042</v>
      </c>
      <c r="N2" s="42" t="s">
        <v>3</v>
      </c>
      <c r="O2" s="42" t="s">
        <v>57</v>
      </c>
      <c r="Q2" s="63" t="s">
        <v>57</v>
      </c>
      <c r="R2" s="64">
        <v>33</v>
      </c>
      <c r="S2" s="65">
        <v>7042</v>
      </c>
      <c r="T2" s="66" t="s">
        <v>56</v>
      </c>
      <c r="U2" s="64" t="s">
        <v>58</v>
      </c>
      <c r="V2" s="67">
        <v>155129.77</v>
      </c>
      <c r="W2" s="68"/>
      <c r="X2" s="68"/>
      <c r="Y2" s="70" t="s">
        <v>59</v>
      </c>
      <c r="Z2" s="71" t="s">
        <v>60</v>
      </c>
      <c r="AA2" s="72" t="s">
        <v>61</v>
      </c>
      <c r="AB2" s="71" t="s">
        <v>62</v>
      </c>
      <c r="AC2" s="71"/>
      <c r="AD2" s="73" t="s">
        <v>63</v>
      </c>
    </row>
    <row r="3" s="1" customFormat="1" ht="27.95" customHeight="1" spans="1:15">
      <c r="A3" s="6" t="s">
        <v>12</v>
      </c>
      <c r="B3" s="6"/>
      <c r="C3" s="8">
        <v>155129.77</v>
      </c>
      <c r="D3" s="8"/>
      <c r="E3" s="8" t="s">
        <v>13</v>
      </c>
      <c r="F3" s="9" t="s">
        <v>58</v>
      </c>
      <c r="G3" s="9"/>
      <c r="H3" s="10" t="s">
        <v>14</v>
      </c>
      <c r="I3" s="43" t="s">
        <v>77</v>
      </c>
      <c r="J3" s="44"/>
      <c r="K3" s="44"/>
      <c r="L3" s="44"/>
      <c r="M3" s="45" t="s">
        <v>15</v>
      </c>
      <c r="N3" s="6" t="s">
        <v>16</v>
      </c>
      <c r="O3" s="46" t="s">
        <v>60</v>
      </c>
    </row>
    <row r="4" s="1" customFormat="1" ht="27.95" customHeight="1" spans="1:15">
      <c r="A4" s="6" t="s">
        <v>17</v>
      </c>
      <c r="B4" s="6"/>
      <c r="C4" s="8">
        <v>158676.74</v>
      </c>
      <c r="D4" s="8"/>
      <c r="E4" s="8" t="s">
        <v>18</v>
      </c>
      <c r="F4" s="9">
        <v>43419</v>
      </c>
      <c r="G4" s="9"/>
      <c r="H4" s="11"/>
      <c r="I4" s="47" t="s">
        <v>70</v>
      </c>
      <c r="J4" s="48"/>
      <c r="K4" s="48"/>
      <c r="L4" s="48"/>
      <c r="M4" s="45" t="s">
        <v>19</v>
      </c>
      <c r="N4" s="8" t="s">
        <v>20</v>
      </c>
      <c r="O4" s="49" t="s">
        <v>61</v>
      </c>
    </row>
    <row r="5" s="1" customFormat="1" ht="27.95" customHeight="1" spans="1:15">
      <c r="A5" s="6" t="s">
        <v>21</v>
      </c>
      <c r="B5" s="6" t="s">
        <v>22</v>
      </c>
      <c r="C5" s="6"/>
      <c r="D5" s="6"/>
      <c r="E5" s="6" t="s">
        <v>23</v>
      </c>
      <c r="F5" s="6"/>
      <c r="G5" s="6" t="s">
        <v>24</v>
      </c>
      <c r="H5" s="6"/>
      <c r="I5" s="6" t="s">
        <v>25</v>
      </c>
      <c r="J5" s="6" t="s">
        <v>26</v>
      </c>
      <c r="K5" s="6"/>
      <c r="L5" s="6" t="s">
        <v>27</v>
      </c>
      <c r="M5" s="6"/>
      <c r="N5" s="8" t="s">
        <v>28</v>
      </c>
      <c r="O5" s="8"/>
    </row>
    <row r="6" s="1" customFormat="1" ht="27.95" customHeight="1" spans="1:15">
      <c r="A6" s="6"/>
      <c r="B6" s="12" t="s">
        <v>29</v>
      </c>
      <c r="C6" s="6" t="s">
        <v>30</v>
      </c>
      <c r="D6" s="8" t="s">
        <v>31</v>
      </c>
      <c r="E6" s="12" t="s">
        <v>29</v>
      </c>
      <c r="F6" s="8" t="s">
        <v>31</v>
      </c>
      <c r="G6" s="6" t="s">
        <v>32</v>
      </c>
      <c r="H6" s="8" t="s">
        <v>31</v>
      </c>
      <c r="I6" s="42" t="s">
        <v>31</v>
      </c>
      <c r="J6" s="8" t="s">
        <v>31</v>
      </c>
      <c r="K6" s="6" t="s">
        <v>33</v>
      </c>
      <c r="L6" s="6" t="s">
        <v>31</v>
      </c>
      <c r="M6" s="6" t="s">
        <v>33</v>
      </c>
      <c r="N6" s="8" t="s">
        <v>34</v>
      </c>
      <c r="O6" s="8" t="s">
        <v>31</v>
      </c>
    </row>
    <row r="7" s="2" customFormat="1" ht="45.75" customHeight="1" spans="1:17">
      <c r="A7" s="13">
        <v>1</v>
      </c>
      <c r="B7" s="14">
        <v>42992</v>
      </c>
      <c r="C7" s="15" t="s">
        <v>35</v>
      </c>
      <c r="D7" s="16">
        <v>76990</v>
      </c>
      <c r="E7" s="17" t="s">
        <v>64</v>
      </c>
      <c r="F7" s="16">
        <v>77000</v>
      </c>
      <c r="G7" s="18" t="s">
        <v>65</v>
      </c>
      <c r="H7" s="19">
        <f>ROUNDUP(C3*0.03,2)</f>
        <v>4653.9</v>
      </c>
      <c r="I7" s="19">
        <v>37.84</v>
      </c>
      <c r="J7" s="50">
        <v>500</v>
      </c>
      <c r="K7" s="51" t="s">
        <v>66</v>
      </c>
      <c r="L7" s="52"/>
      <c r="M7" s="8"/>
      <c r="N7" s="53" t="s">
        <v>67</v>
      </c>
      <c r="O7" s="19">
        <f>ROUNDUP(D7-H7-I7-J7-L7,2)</f>
        <v>71798.26</v>
      </c>
      <c r="Q7" s="69"/>
    </row>
    <row r="8" s="2" customFormat="1" ht="22.5" customHeight="1" spans="1:15">
      <c r="A8" s="20"/>
      <c r="B8" s="21"/>
      <c r="C8" s="22"/>
      <c r="D8" s="23"/>
      <c r="E8" s="24"/>
      <c r="F8" s="23"/>
      <c r="G8" s="25"/>
      <c r="H8" s="26"/>
      <c r="I8" s="26"/>
      <c r="J8" s="54"/>
      <c r="K8" s="55"/>
      <c r="L8" s="54"/>
      <c r="M8" s="56"/>
      <c r="N8" s="55"/>
      <c r="O8" s="26"/>
    </row>
    <row r="9" s="1" customFormat="1" ht="57" customHeight="1" spans="1:15">
      <c r="A9" s="13">
        <v>2</v>
      </c>
      <c r="B9" s="14">
        <v>43497</v>
      </c>
      <c r="C9" s="15" t="s">
        <v>35</v>
      </c>
      <c r="D9" s="16">
        <v>31025.9</v>
      </c>
      <c r="E9" s="17">
        <v>43493</v>
      </c>
      <c r="F9" s="16">
        <v>31025.9</v>
      </c>
      <c r="G9" s="18"/>
      <c r="H9" s="19">
        <f>ROUNDUP(C5*0.03,2)</f>
        <v>0</v>
      </c>
      <c r="I9" s="19">
        <v>2493</v>
      </c>
      <c r="J9" s="50">
        <v>500</v>
      </c>
      <c r="K9" s="57" t="s">
        <v>72</v>
      </c>
      <c r="L9" s="58">
        <v>2000</v>
      </c>
      <c r="M9" s="59" t="s">
        <v>73</v>
      </c>
      <c r="N9" s="53" t="s">
        <v>74</v>
      </c>
      <c r="O9" s="19">
        <f>ROUNDUP(D9-H9-I9-J9-L9,2)</f>
        <v>26032.9</v>
      </c>
    </row>
    <row r="10" s="1" customFormat="1" ht="20.1" customHeight="1" spans="1:15">
      <c r="A10" s="13"/>
      <c r="B10" s="27"/>
      <c r="C10" s="15"/>
      <c r="D10" s="28"/>
      <c r="E10" s="17"/>
      <c r="F10" s="28"/>
      <c r="G10" s="29"/>
      <c r="H10" s="19"/>
      <c r="I10" s="19"/>
      <c r="J10" s="50"/>
      <c r="K10" s="55"/>
      <c r="L10" s="50"/>
      <c r="M10" s="56"/>
      <c r="N10" s="51"/>
      <c r="O10" s="26"/>
    </row>
    <row r="11" s="1" customFormat="1" ht="20.1" customHeight="1" spans="1:17">
      <c r="A11" s="13"/>
      <c r="B11" s="27"/>
      <c r="C11" s="15"/>
      <c r="D11" s="28"/>
      <c r="E11" s="17"/>
      <c r="F11" s="28"/>
      <c r="G11" s="29"/>
      <c r="H11" s="19"/>
      <c r="I11" s="19"/>
      <c r="J11" s="50"/>
      <c r="K11" s="55"/>
      <c r="L11" s="50"/>
      <c r="M11" s="56"/>
      <c r="N11" s="51"/>
      <c r="O11" s="19"/>
      <c r="Q11"/>
    </row>
    <row r="12" s="1" customFormat="1" ht="20.1" customHeight="1" spans="1:15">
      <c r="A12" s="13"/>
      <c r="B12" s="27"/>
      <c r="C12" s="15"/>
      <c r="D12" s="28"/>
      <c r="E12" s="17"/>
      <c r="F12" s="28"/>
      <c r="G12" s="29"/>
      <c r="H12" s="19"/>
      <c r="I12" s="19"/>
      <c r="J12" s="50"/>
      <c r="K12" s="51"/>
      <c r="L12" s="60"/>
      <c r="M12" s="61"/>
      <c r="N12" s="51"/>
      <c r="O12" s="19"/>
    </row>
    <row r="13" s="1" customFormat="1" ht="20.1" customHeight="1" spans="1:15">
      <c r="A13" s="13"/>
      <c r="B13" s="27"/>
      <c r="C13" s="15"/>
      <c r="D13" s="28"/>
      <c r="E13" s="17"/>
      <c r="F13" s="28"/>
      <c r="G13" s="29"/>
      <c r="H13" s="19"/>
      <c r="I13" s="19"/>
      <c r="J13" s="50"/>
      <c r="K13" s="51"/>
      <c r="L13" s="60"/>
      <c r="M13" s="61"/>
      <c r="N13" s="51"/>
      <c r="O13" s="19"/>
    </row>
    <row r="14" s="1" customFormat="1" ht="20.1" customHeight="1" spans="1:15">
      <c r="A14" s="13"/>
      <c r="B14" s="27"/>
      <c r="C14" s="15"/>
      <c r="D14" s="28"/>
      <c r="E14" s="17"/>
      <c r="F14" s="28"/>
      <c r="G14" s="29"/>
      <c r="H14" s="19"/>
      <c r="I14" s="19"/>
      <c r="J14" s="50"/>
      <c r="K14" s="51"/>
      <c r="L14" s="50"/>
      <c r="M14" s="51"/>
      <c r="N14" s="51"/>
      <c r="O14" s="19"/>
    </row>
    <row r="15" s="1" customFormat="1" ht="20.1" customHeight="1" spans="1:15">
      <c r="A15" s="13"/>
      <c r="B15" s="27"/>
      <c r="C15" s="15"/>
      <c r="D15" s="28"/>
      <c r="E15" s="17"/>
      <c r="F15" s="28"/>
      <c r="G15" s="29"/>
      <c r="H15" s="19"/>
      <c r="I15" s="19"/>
      <c r="J15" s="50"/>
      <c r="K15" s="51"/>
      <c r="L15" s="50"/>
      <c r="M15" s="51"/>
      <c r="N15" s="51"/>
      <c r="O15" s="19"/>
    </row>
    <row r="16" s="1" customFormat="1" ht="28" customHeight="1" spans="1:15">
      <c r="A16" s="20">
        <v>3</v>
      </c>
      <c r="B16" s="30">
        <v>44230</v>
      </c>
      <c r="C16" s="22" t="s">
        <v>35</v>
      </c>
      <c r="D16" s="23">
        <v>50650.84</v>
      </c>
      <c r="E16" s="24"/>
      <c r="F16" s="23"/>
      <c r="G16" s="25"/>
      <c r="H16" s="26"/>
      <c r="I16" s="26">
        <v>27.88</v>
      </c>
      <c r="J16" s="54">
        <v>50</v>
      </c>
      <c r="K16" s="55" t="s">
        <v>78</v>
      </c>
      <c r="L16" s="54">
        <v>-2000</v>
      </c>
      <c r="M16" s="55" t="s">
        <v>79</v>
      </c>
      <c r="N16" s="55" t="s">
        <v>80</v>
      </c>
      <c r="O16" s="26">
        <f>D16-I16-I17-I19-J16-L16</f>
        <v>55028.37</v>
      </c>
    </row>
    <row r="17" s="1" customFormat="1" ht="20.1" customHeight="1" spans="1:15">
      <c r="A17" s="20"/>
      <c r="B17" s="30"/>
      <c r="C17" s="22"/>
      <c r="D17" s="23"/>
      <c r="E17" s="24"/>
      <c r="F17" s="23"/>
      <c r="G17" s="25"/>
      <c r="H17" s="26"/>
      <c r="I17" s="26">
        <v>37.59</v>
      </c>
      <c r="J17" s="54"/>
      <c r="K17" s="55"/>
      <c r="L17" s="54"/>
      <c r="M17" s="55"/>
      <c r="N17" s="55"/>
      <c r="O17" s="26"/>
    </row>
    <row r="18" s="1" customFormat="1" ht="20.1" customHeight="1" spans="1:15">
      <c r="A18" s="20"/>
      <c r="B18" s="30"/>
      <c r="C18" s="22"/>
      <c r="D18" s="23"/>
      <c r="E18" s="24"/>
      <c r="F18" s="23"/>
      <c r="G18" s="25"/>
      <c r="H18" s="26"/>
      <c r="I18" s="26"/>
      <c r="J18" s="54"/>
      <c r="K18" s="55"/>
      <c r="L18" s="54"/>
      <c r="M18" s="55"/>
      <c r="N18" s="55"/>
      <c r="O18" s="26"/>
    </row>
    <row r="19" s="1" customFormat="1" ht="20.1" customHeight="1" spans="1:15">
      <c r="A19" s="13"/>
      <c r="B19" s="27"/>
      <c r="C19" s="15"/>
      <c r="D19" s="28"/>
      <c r="E19" s="17"/>
      <c r="F19" s="28"/>
      <c r="G19" s="29"/>
      <c r="H19" s="19"/>
      <c r="I19" s="26">
        <v>-2493</v>
      </c>
      <c r="J19" s="54" t="s">
        <v>81</v>
      </c>
      <c r="K19" s="51"/>
      <c r="L19" s="50"/>
      <c r="M19" s="51"/>
      <c r="N19" s="51"/>
      <c r="O19" s="19"/>
    </row>
    <row r="20" s="1" customFormat="1" ht="20.1" customHeight="1" spans="1:15">
      <c r="A20" s="13"/>
      <c r="B20" s="27"/>
      <c r="C20" s="15"/>
      <c r="D20" s="28"/>
      <c r="E20" s="17"/>
      <c r="F20" s="28"/>
      <c r="G20" s="29"/>
      <c r="H20" s="19"/>
      <c r="I20" s="19"/>
      <c r="J20" s="50"/>
      <c r="K20" s="51"/>
      <c r="L20" s="50"/>
      <c r="M20" s="51"/>
      <c r="N20" s="51"/>
      <c r="O20" s="19"/>
    </row>
    <row r="21" s="1" customFormat="1" ht="20.1" customHeight="1" spans="1:15">
      <c r="A21" s="13"/>
      <c r="B21" s="27"/>
      <c r="C21" s="15"/>
      <c r="D21" s="28"/>
      <c r="E21" s="17"/>
      <c r="F21" s="28"/>
      <c r="G21" s="29"/>
      <c r="H21" s="19"/>
      <c r="I21" s="19"/>
      <c r="J21" s="50"/>
      <c r="K21" s="51"/>
      <c r="L21" s="50"/>
      <c r="M21" s="51"/>
      <c r="N21" s="51"/>
      <c r="O21" s="19"/>
    </row>
    <row r="22" s="1" customFormat="1" ht="20.1" customHeight="1" spans="1:15">
      <c r="A22" s="13"/>
      <c r="B22" s="27"/>
      <c r="C22" s="15"/>
      <c r="D22" s="28"/>
      <c r="E22" s="17"/>
      <c r="F22" s="28"/>
      <c r="G22" s="29"/>
      <c r="H22" s="19"/>
      <c r="I22" s="19"/>
      <c r="J22" s="50"/>
      <c r="K22" s="51"/>
      <c r="L22" s="50"/>
      <c r="M22" s="51"/>
      <c r="N22" s="51"/>
      <c r="O22" s="19"/>
    </row>
    <row r="23" s="1" customFormat="1" ht="20.1" customHeight="1" spans="1:15">
      <c r="A23" s="13"/>
      <c r="B23" s="27"/>
      <c r="C23" s="15"/>
      <c r="D23" s="28"/>
      <c r="E23" s="17"/>
      <c r="F23" s="28"/>
      <c r="G23" s="29"/>
      <c r="H23" s="19"/>
      <c r="I23" s="19"/>
      <c r="J23" s="50"/>
      <c r="K23" s="51"/>
      <c r="L23" s="50"/>
      <c r="M23" s="51"/>
      <c r="N23" s="51"/>
      <c r="O23" s="19"/>
    </row>
    <row r="24" s="1" customFormat="1" ht="20.1" customHeight="1" spans="1:15">
      <c r="A24" s="13"/>
      <c r="B24" s="27"/>
      <c r="C24" s="15"/>
      <c r="D24" s="28"/>
      <c r="E24" s="17"/>
      <c r="F24" s="28"/>
      <c r="G24" s="29"/>
      <c r="H24" s="19"/>
      <c r="I24" s="19"/>
      <c r="J24" s="50"/>
      <c r="K24" s="51"/>
      <c r="L24" s="50"/>
      <c r="M24" s="51"/>
      <c r="N24" s="51"/>
      <c r="O24" s="19"/>
    </row>
    <row r="25" s="1" customFormat="1" ht="30" customHeight="1" spans="1:15">
      <c r="A25" s="6" t="s">
        <v>39</v>
      </c>
      <c r="B25" s="6"/>
      <c r="C25" s="31" t="s">
        <v>40</v>
      </c>
      <c r="D25" s="32">
        <f t="shared" ref="D25:J25" si="0">SUM(D7:D24)</f>
        <v>158666.74</v>
      </c>
      <c r="E25" s="31" t="s">
        <v>40</v>
      </c>
      <c r="F25" s="32">
        <f t="shared" si="0"/>
        <v>108025.9</v>
      </c>
      <c r="G25" s="31" t="s">
        <v>40</v>
      </c>
      <c r="H25" s="32">
        <f t="shared" si="0"/>
        <v>4653.9</v>
      </c>
      <c r="I25" s="32">
        <f t="shared" si="0"/>
        <v>103.31</v>
      </c>
      <c r="J25" s="32">
        <f t="shared" si="0"/>
        <v>1050</v>
      </c>
      <c r="K25" s="31" t="s">
        <v>40</v>
      </c>
      <c r="L25" s="32">
        <f>SUM(L7:L24)</f>
        <v>0</v>
      </c>
      <c r="M25" s="31" t="s">
        <v>40</v>
      </c>
      <c r="N25" s="31" t="s">
        <v>40</v>
      </c>
      <c r="O25" s="32">
        <f>SUM(O7:O24)</f>
        <v>152859.53</v>
      </c>
    </row>
    <row r="26" s="1" customFormat="1" ht="30" customHeight="1" spans="1:15">
      <c r="A26" s="6" t="s">
        <v>41</v>
      </c>
      <c r="B26" s="6"/>
      <c r="C26" s="6" t="s">
        <v>42</v>
      </c>
      <c r="D26" s="6"/>
      <c r="E26" s="33">
        <v>55028.37</v>
      </c>
      <c r="F26" s="33"/>
      <c r="G26" s="33"/>
      <c r="H26" s="33"/>
      <c r="I26" s="6" t="s">
        <v>43</v>
      </c>
      <c r="J26" s="6"/>
      <c r="K26" s="6" t="s">
        <v>44</v>
      </c>
      <c r="L26" s="33">
        <v>0</v>
      </c>
      <c r="M26" s="33"/>
      <c r="N26" s="33"/>
      <c r="O26" s="33"/>
    </row>
    <row r="27" s="1" customFormat="1" ht="30" customHeight="1" spans="1:15">
      <c r="A27" s="6"/>
      <c r="B27" s="6"/>
      <c r="C27" s="6" t="s">
        <v>45</v>
      </c>
      <c r="D27" s="6"/>
      <c r="E27" s="34">
        <v>0</v>
      </c>
      <c r="F27" s="34"/>
      <c r="G27" s="34"/>
      <c r="H27" s="34"/>
      <c r="I27" s="6"/>
      <c r="J27" s="6"/>
      <c r="K27" s="6" t="s">
        <v>46</v>
      </c>
      <c r="L27" s="62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62"/>
      <c r="N27" s="62"/>
      <c r="O27" s="62"/>
    </row>
    <row r="28" s="1" customFormat="1" ht="50.1" customHeight="1" spans="1:15">
      <c r="A28" s="6" t="s">
        <v>47</v>
      </c>
      <c r="B28" s="6"/>
      <c r="C28" s="35"/>
      <c r="D28" s="36"/>
      <c r="E28" s="36"/>
      <c r="F28" s="36"/>
      <c r="G28" s="36"/>
      <c r="H28" s="37"/>
      <c r="I28" s="6" t="s">
        <v>48</v>
      </c>
      <c r="J28" s="6"/>
      <c r="K28" s="6"/>
      <c r="L28" s="6"/>
      <c r="M28" s="6"/>
      <c r="N28" s="6"/>
      <c r="O28" s="6"/>
    </row>
    <row r="29" s="1" customFormat="1" ht="50.1" customHeight="1" spans="1:15">
      <c r="A29" s="6" t="s">
        <v>50</v>
      </c>
      <c r="B29" s="6"/>
      <c r="C29" s="38"/>
      <c r="D29" s="38"/>
      <c r="E29" s="38"/>
      <c r="F29" s="38"/>
      <c r="G29" s="38"/>
      <c r="H29" s="38"/>
      <c r="I29" s="6" t="s">
        <v>51</v>
      </c>
      <c r="J29" s="6"/>
      <c r="K29" s="38"/>
      <c r="L29" s="38"/>
      <c r="M29" s="38"/>
      <c r="N29" s="38"/>
      <c r="O29" s="38"/>
    </row>
    <row r="30" s="1" customFormat="1" ht="50.1" customHeight="1" spans="1:15">
      <c r="A30" s="6" t="s">
        <v>52</v>
      </c>
      <c r="B30" s="6"/>
      <c r="C30" s="39"/>
      <c r="D30" s="39"/>
      <c r="E30" s="39"/>
      <c r="F30" s="39"/>
      <c r="G30" s="39"/>
      <c r="H30" s="39"/>
      <c r="I30" s="6" t="s">
        <v>53</v>
      </c>
      <c r="J30" s="6"/>
      <c r="K30" s="39"/>
      <c r="L30" s="39"/>
      <c r="M30" s="39"/>
      <c r="N30" s="39"/>
      <c r="O30" s="39"/>
    </row>
    <row r="31" s="1" customFormat="1" ht="50.1" customHeight="1" spans="1:15">
      <c r="A31" s="6" t="s">
        <v>54</v>
      </c>
      <c r="B31" s="6"/>
      <c r="C31" s="39"/>
      <c r="D31" s="39"/>
      <c r="E31" s="39"/>
      <c r="F31" s="39"/>
      <c r="G31" s="39"/>
      <c r="H31" s="39"/>
      <c r="I31" s="6" t="s">
        <v>55</v>
      </c>
      <c r="J31" s="6"/>
      <c r="K31" s="39"/>
      <c r="L31" s="39"/>
      <c r="M31" s="39"/>
      <c r="N31" s="39"/>
      <c r="O31" s="39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ht="13.5" spans="2:15">
      <c r="B37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spans="2:15">
      <c r="B39" s="3"/>
      <c r="D39" s="4"/>
      <c r="E39" s="3"/>
      <c r="F39" s="4"/>
      <c r="H39" s="4"/>
      <c r="J39" s="4"/>
      <c r="O39" s="4"/>
    </row>
    <row r="40" s="1" customFormat="1" spans="2:15">
      <c r="B40" s="3"/>
      <c r="D40" s="4"/>
      <c r="E40" s="3"/>
      <c r="F40" s="4"/>
      <c r="H40" s="4"/>
      <c r="J40" s="4"/>
      <c r="O40" s="4"/>
    </row>
    <row r="41" s="1" customFormat="1" ht="13.5" spans="2:15">
      <c r="B41" s="3"/>
      <c r="C41"/>
      <c r="D41" s="4"/>
      <c r="E41" s="3"/>
      <c r="F41" s="4"/>
      <c r="H41" s="4"/>
      <c r="J41" s="4"/>
      <c r="O41" s="4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</vt:lpstr>
      <vt:lpstr>0 (1)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2017-09-18T02:22:00Z</cp:lastPrinted>
  <dcterms:modified xsi:type="dcterms:W3CDTF">2021-05-06T01:30:27Z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D69262DAF28B413DB4F5AF48EAC41749</vt:lpwstr>
  </property>
</Properties>
</file>