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1"/>
  </bookViews>
  <sheets>
    <sheet name="1" sheetId="1" r:id="rId1"/>
    <sheet name="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<sst xmlns="http://schemas.openxmlformats.org/spreadsheetml/2006/main" count="167" uniqueCount="65">
  <si>
    <t xml:space="preserve">工程款支付证书 </t>
  </si>
  <si>
    <t>本次</t>
  </si>
  <si>
    <t>工程名称</t>
  </si>
  <si>
    <t>2017年绩溪县村级道路畅通工程-上庄镇田会路Ⅱ工程</t>
  </si>
  <si>
    <t>ERP编号</t>
  </si>
  <si>
    <t>档案编号</t>
  </si>
  <si>
    <t>CD2017-032</t>
  </si>
  <si>
    <t>2017.4.28</t>
  </si>
  <si>
    <t>徐先振</t>
  </si>
  <si>
    <t>60日历天</t>
  </si>
  <si>
    <t>绩溪县
上庄镇</t>
  </si>
  <si>
    <t>程  震13905636326</t>
  </si>
  <si>
    <t>中标通知书、施工合同及内部承包协议原件</t>
  </si>
  <si>
    <t>抽签（6月18日签合同）</t>
  </si>
  <si>
    <t>合同原件2017.8.9</t>
  </si>
  <si>
    <t>合同金额</t>
  </si>
  <si>
    <t>中标  日期</t>
  </si>
  <si>
    <t>已    供       工程资料</t>
  </si>
  <si>
    <t>中标通知书、施工合同及内部承包协议原件、交工证书</t>
  </si>
  <si>
    <t>庐江</t>
  </si>
  <si>
    <t>责任  单位</t>
  </si>
  <si>
    <t>经营中心</t>
  </si>
  <si>
    <t>决算金额</t>
  </si>
  <si>
    <t>竣工  日期</t>
  </si>
  <si>
    <t xml:space="preserve">合肥 </t>
  </si>
  <si>
    <t>责任人</t>
  </si>
  <si>
    <t>曹晓倩洪斌华13355634913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</si>
  <si>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</si>
  <si>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</si>
  <si>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</si>
  <si>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</si>
  <si>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</si>
  <si>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</si>
  <si>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</si>
  <si>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</si>
  <si>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</si>
  <si>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</si>
  <si>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</si>
  <si>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</si>
  <si>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</si>
  <si>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</si>
  <si>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中</t>
  </si>
  <si>
    <t>5%全扣</t>
  </si>
  <si>
    <t>暂扣5000元</t>
  </si>
  <si>
    <t>洪斌华（材料）</t>
  </si>
  <si>
    <t>注：2017.6.21项目部印章200  +2018.1.2办理涉税事项报告表费用500</t>
  </si>
  <si>
    <t>工资</t>
  </si>
  <si>
    <t>合计</t>
  </si>
  <si>
    <t>-</t>
  </si>
  <si>
    <t>本次结算   支付明细</t>
  </si>
  <si>
    <t>应支付金额</t>
  </si>
  <si>
    <t>实际支付金额</t>
  </si>
  <si>
    <t>小写</t>
  </si>
  <si>
    <t>已支付金额</t>
  </si>
  <si>
    <t>大写</t>
  </si>
  <si>
    <t>申请部门
意见</t>
  </si>
  <si>
    <t>项目管理
意见</t>
  </si>
  <si>
    <t>何总、朱总已同意支付（附表背面截图）。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</si>
  <si>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</si>
  <si>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</si>
  <si>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</si>
  <si>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</si>
  <si>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</si>
  <si>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</si>
  <si>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t>2020.01.14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</si>
</sst>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/m/d;@"/>
    <numFmt numFmtId="179" formatCode="m/d;@"/>
    <numFmt numFmtId="180" formatCode="0.0%"/>
    <numFmt numFmtId="181" formatCode="0_ "/>
    <numFmt numFmtId="182" formatCode="0.00_ "/>
  </numFmts>
  <fonts count="41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b/>
      <sz val="14"/>
      <name val="宋体"/>
      <charset val="134"/>
    </font>
    <font>
      <b/>
      <sz val="9"/>
      <color theme="1"/>
      <name val="宋体"/>
      <charset val="134"/>
    </font>
    <font>
      <b/>
      <sz val="10"/>
      <color theme="1"/>
      <name val="宋体"/>
      <charset val="134"/>
    </font>
    <font>
      <sz val="9"/>
      <color theme="1"/>
      <name val="宋体"/>
      <charset val="134"/>
    </font>
    <font>
      <b/>
      <sz val="9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sz val="8"/>
      <color theme="1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rgb="FF7030A0"/>
      <name val="宋体"/>
      <charset val="134"/>
    </font>
    <font>
      <b/>
      <sz val="12"/>
      <color rgb="FFFF000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00B05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1" fillId="7" borderId="10" applyNumberFormat="0" applyAlignment="0" applyProtection="0">
      <alignment vertical="center"/>
    </xf>
    <xf numFmtId="0" fontId="32" fillId="8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51" applyFont="1" applyFill="1" applyBorder="1" applyAlignment="1">
      <alignment horizontal="center" vertical="center"/>
    </xf>
    <xf numFmtId="0" fontId="2" fillId="0" borderId="0" xfId="51" applyFont="1" applyFill="1" applyBorder="1" applyAlignment="1">
      <alignment horizontal="center" vertical="center"/>
    </xf>
    <xf numFmtId="176" fontId="1" fillId="0" borderId="0" xfId="51" applyNumberFormat="1" applyFont="1" applyFill="1" applyBorder="1" applyAlignment="1">
      <alignment horizontal="center" vertical="center"/>
    </xf>
    <xf numFmtId="177" fontId="1" fillId="0" borderId="0" xfId="51" applyNumberFormat="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0" fontId="4" fillId="0" borderId="2" xfId="51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 shrinkToFit="1"/>
    </xf>
    <xf numFmtId="177" fontId="4" fillId="0" borderId="2" xfId="51" applyNumberFormat="1" applyFont="1" applyFill="1" applyBorder="1" applyAlignment="1">
      <alignment horizontal="center" vertical="center" wrapText="1"/>
    </xf>
    <xf numFmtId="178" fontId="6" fillId="0" borderId="2" xfId="51" applyNumberFormat="1" applyFont="1" applyFill="1" applyBorder="1" applyAlignment="1">
      <alignment horizontal="center" vertical="center" wrapText="1"/>
    </xf>
    <xf numFmtId="0" fontId="4" fillId="2" borderId="3" xfId="51" applyFont="1" applyFill="1" applyBorder="1" applyAlignment="1">
      <alignment horizontal="center" vertical="center" wrapText="1"/>
    </xf>
    <xf numFmtId="0" fontId="4" fillId="2" borderId="4" xfId="51" applyFont="1" applyFill="1" applyBorder="1" applyAlignment="1">
      <alignment horizontal="center" vertical="center" wrapText="1"/>
    </xf>
    <xf numFmtId="176" fontId="4" fillId="0" borderId="2" xfId="51" applyNumberFormat="1" applyFont="1" applyFill="1" applyBorder="1" applyAlignment="1">
      <alignment horizontal="center" vertical="center" wrapText="1"/>
    </xf>
    <xf numFmtId="0" fontId="1" fillId="2" borderId="2" xfId="51" applyFont="1" applyFill="1" applyBorder="1" applyAlignment="1">
      <alignment horizontal="center" vertical="center" wrapText="1"/>
    </xf>
    <xf numFmtId="176" fontId="1" fillId="2" borderId="2" xfId="51" applyNumberFormat="1" applyFont="1" applyFill="1" applyBorder="1" applyAlignment="1">
      <alignment horizontal="center" vertical="center" shrinkToFit="1"/>
    </xf>
    <xf numFmtId="14" fontId="1" fillId="2" borderId="2" xfId="51" applyNumberFormat="1" applyFont="1" applyFill="1" applyBorder="1" applyAlignment="1">
      <alignment horizontal="center" vertical="center" wrapText="1"/>
    </xf>
    <xf numFmtId="177" fontId="1" fillId="2" borderId="2" xfId="51" applyNumberFormat="1" applyFont="1" applyFill="1" applyBorder="1" applyAlignment="1">
      <alignment horizontal="right" vertical="center" shrinkToFit="1"/>
    </xf>
    <xf numFmtId="179" fontId="1" fillId="2" borderId="2" xfId="51" applyNumberFormat="1" applyFont="1" applyFill="1" applyBorder="1" applyAlignment="1">
      <alignment horizontal="center" vertical="center" wrapText="1"/>
    </xf>
    <xf numFmtId="180" fontId="1" fillId="0" borderId="2" xfId="50" applyNumberFormat="1" applyFont="1" applyFill="1" applyBorder="1" applyAlignment="1">
      <alignment horizontal="center" vertical="center" wrapText="1"/>
    </xf>
    <xf numFmtId="177" fontId="1" fillId="3" borderId="2" xfId="51" applyNumberFormat="1" applyFont="1" applyFill="1" applyBorder="1" applyAlignment="1">
      <alignment horizontal="right" vertical="center" shrinkToFit="1"/>
    </xf>
    <xf numFmtId="176" fontId="1" fillId="2" borderId="2" xfId="51" applyNumberFormat="1" applyFont="1" applyFill="1" applyBorder="1" applyAlignment="1">
      <alignment vertical="center" shrinkToFit="1"/>
    </xf>
    <xf numFmtId="177" fontId="1" fillId="2" borderId="2" xfId="51" applyNumberFormat="1" applyFont="1" applyFill="1" applyBorder="1" applyAlignment="1">
      <alignment vertical="center" shrinkToFit="1"/>
    </xf>
    <xf numFmtId="9" fontId="1" fillId="0" borderId="2" xfId="50" applyFont="1" applyFill="1" applyBorder="1" applyAlignment="1">
      <alignment horizontal="center" vertical="center" wrapText="1"/>
    </xf>
    <xf numFmtId="0" fontId="2" fillId="2" borderId="2" xfId="51" applyFont="1" applyFill="1" applyBorder="1" applyAlignment="1">
      <alignment horizontal="center" vertical="center" wrapText="1"/>
    </xf>
    <xf numFmtId="176" fontId="2" fillId="2" borderId="2" xfId="51" applyNumberFormat="1" applyFont="1" applyFill="1" applyBorder="1" applyAlignment="1">
      <alignment vertical="center" shrinkToFit="1"/>
    </xf>
    <xf numFmtId="14" fontId="2" fillId="2" borderId="2" xfId="51" applyNumberFormat="1" applyFont="1" applyFill="1" applyBorder="1" applyAlignment="1">
      <alignment horizontal="center" vertical="center" wrapText="1"/>
    </xf>
    <xf numFmtId="177" fontId="2" fillId="2" borderId="2" xfId="51" applyNumberFormat="1" applyFont="1" applyFill="1" applyBorder="1" applyAlignment="1">
      <alignment vertical="center" shrinkToFit="1"/>
    </xf>
    <xf numFmtId="179" fontId="2" fillId="2" borderId="2" xfId="51" applyNumberFormat="1" applyFont="1" applyFill="1" applyBorder="1" applyAlignment="1">
      <alignment horizontal="center" vertical="center" wrapText="1"/>
    </xf>
    <xf numFmtId="9" fontId="2" fillId="0" borderId="2" xfId="50" applyNumberFormat="1" applyFont="1" applyFill="1" applyBorder="1" applyAlignment="1">
      <alignment horizontal="center" vertical="center" wrapText="1"/>
    </xf>
    <xf numFmtId="177" fontId="2" fillId="3" borderId="2" xfId="51" applyNumberFormat="1" applyFont="1" applyFill="1" applyBorder="1" applyAlignment="1">
      <alignment horizontal="right" vertical="center" shrinkToFit="1"/>
    </xf>
    <xf numFmtId="9" fontId="2" fillId="0" borderId="2" xfId="50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 wrapText="1"/>
    </xf>
    <xf numFmtId="0" fontId="1" fillId="3" borderId="2" xfId="51" applyFont="1" applyFill="1" applyBorder="1" applyAlignment="1">
      <alignment horizontal="center" vertical="center" shrinkToFit="1"/>
    </xf>
    <xf numFmtId="177" fontId="8" fillId="3" borderId="2" xfId="51" applyNumberFormat="1" applyFont="1" applyFill="1" applyBorder="1" applyAlignment="1">
      <alignment horizontal="right" vertical="center" shrinkToFit="1"/>
    </xf>
    <xf numFmtId="177" fontId="9" fillId="3" borderId="2" xfId="51" applyNumberFormat="1" applyFont="1" applyFill="1" applyBorder="1" applyAlignment="1">
      <alignment horizontal="center" vertical="center" shrinkToFit="1"/>
    </xf>
    <xf numFmtId="177" fontId="9" fillId="0" borderId="2" xfId="51" applyNumberFormat="1" applyFont="1" applyFill="1" applyBorder="1" applyAlignment="1">
      <alignment horizontal="center" vertical="center" shrinkToFit="1"/>
    </xf>
    <xf numFmtId="0" fontId="1" fillId="0" borderId="2" xfId="51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top" wrapText="1"/>
    </xf>
    <xf numFmtId="0" fontId="4" fillId="0" borderId="2" xfId="51" applyFont="1" applyFill="1" applyBorder="1" applyAlignment="1">
      <alignment horizontal="center" vertical="center"/>
    </xf>
    <xf numFmtId="181" fontId="4" fillId="0" borderId="2" xfId="1" applyNumberFormat="1" applyFont="1" applyFill="1" applyBorder="1" applyAlignment="1">
      <alignment horizontal="center" vertical="center"/>
    </xf>
    <xf numFmtId="177" fontId="4" fillId="0" borderId="2" xfId="51" applyNumberFormat="1" applyFont="1" applyFill="1" applyBorder="1" applyAlignment="1">
      <alignment horizontal="center" vertical="center" shrinkToFit="1"/>
    </xf>
    <xf numFmtId="0" fontId="6" fillId="0" borderId="5" xfId="51" applyFont="1" applyFill="1" applyBorder="1" applyAlignment="1">
      <alignment horizontal="left" vertical="center" wrapText="1"/>
    </xf>
    <xf numFmtId="0" fontId="6" fillId="0" borderId="6" xfId="51" applyFont="1" applyFill="1" applyBorder="1" applyAlignment="1">
      <alignment horizontal="left" vertical="center" wrapText="1"/>
    </xf>
    <xf numFmtId="0" fontId="10" fillId="2" borderId="2" xfId="51" applyFont="1" applyFill="1" applyBorder="1" applyAlignment="1">
      <alignment horizontal="center" vertical="center" wrapText="1"/>
    </xf>
    <xf numFmtId="0" fontId="11" fillId="0" borderId="2" xfId="51" applyFont="1" applyFill="1" applyBorder="1" applyAlignment="1">
      <alignment horizontal="center" vertical="center" wrapText="1"/>
    </xf>
    <xf numFmtId="0" fontId="6" fillId="0" borderId="4" xfId="51" applyFont="1" applyFill="1" applyBorder="1" applyAlignment="1">
      <alignment horizontal="left" vertical="center" wrapText="1"/>
    </xf>
    <xf numFmtId="0" fontId="6" fillId="0" borderId="1" xfId="51" applyFont="1" applyFill="1" applyBorder="1" applyAlignment="1">
      <alignment horizontal="left" vertical="center" wrapText="1"/>
    </xf>
    <xf numFmtId="177" fontId="11" fillId="0" borderId="2" xfId="51" applyNumberFormat="1" applyFont="1" applyFill="1" applyBorder="1" applyAlignment="1">
      <alignment horizontal="center" vertical="center" wrapText="1"/>
    </xf>
    <xf numFmtId="177" fontId="1" fillId="0" borderId="2" xfId="51" applyNumberFormat="1" applyFont="1" applyFill="1" applyBorder="1" applyAlignment="1">
      <alignment horizontal="right" vertical="center" shrinkToFit="1"/>
    </xf>
    <xf numFmtId="177" fontId="1" fillId="0" borderId="2" xfId="51" applyNumberFormat="1" applyFont="1" applyFill="1" applyBorder="1" applyAlignment="1">
      <alignment horizontal="center" vertical="center" wrapText="1"/>
    </xf>
    <xf numFmtId="177" fontId="7" fillId="0" borderId="2" xfId="51" applyNumberFormat="1" applyFont="1" applyFill="1" applyBorder="1" applyAlignment="1">
      <alignment horizontal="right" vertical="center" shrinkToFit="1"/>
    </xf>
    <xf numFmtId="177" fontId="7" fillId="0" borderId="2" xfId="51" applyNumberFormat="1" applyFont="1" applyFill="1" applyBorder="1" applyAlignment="1">
      <alignment horizontal="center" vertical="center" wrapText="1"/>
    </xf>
    <xf numFmtId="10" fontId="12" fillId="0" borderId="2" xfId="0" applyNumberFormat="1" applyFont="1" applyFill="1" applyBorder="1" applyAlignment="1">
      <alignment vertical="center"/>
    </xf>
    <xf numFmtId="177" fontId="1" fillId="0" borderId="2" xfId="51" applyNumberFormat="1" applyFont="1" applyFill="1" applyBorder="1" applyAlignment="1">
      <alignment horizontal="right" vertical="center"/>
    </xf>
    <xf numFmtId="177" fontId="13" fillId="0" borderId="2" xfId="0" applyNumberFormat="1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177" fontId="2" fillId="0" borderId="2" xfId="51" applyNumberFormat="1" applyFont="1" applyFill="1" applyBorder="1" applyAlignment="1">
      <alignment horizontal="center" vertical="center" wrapText="1"/>
    </xf>
    <xf numFmtId="177" fontId="14" fillId="0" borderId="2" xfId="51" applyNumberFormat="1" applyFont="1" applyFill="1" applyBorder="1" applyAlignment="1">
      <alignment horizontal="center" vertical="center" wrapText="1"/>
    </xf>
    <xf numFmtId="177" fontId="2" fillId="0" borderId="2" xfId="51" applyNumberFormat="1" applyFont="1" applyFill="1" applyBorder="1" applyAlignment="1">
      <alignment horizontal="right" vertical="center" shrinkToFit="1"/>
    </xf>
    <xf numFmtId="0" fontId="7" fillId="3" borderId="2" xfId="51" applyFont="1" applyFill="1" applyBorder="1" applyAlignment="1">
      <alignment horizontal="center" vertical="center" shrinkToFit="1"/>
    </xf>
    <xf numFmtId="14" fontId="15" fillId="0" borderId="2" xfId="51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left" vertical="center"/>
    </xf>
    <xf numFmtId="182" fontId="16" fillId="0" borderId="2" xfId="0" applyNumberFormat="1" applyFont="1" applyBorder="1" applyAlignment="1">
      <alignment horizontal="right" vertical="center" wrapText="1"/>
    </xf>
    <xf numFmtId="182" fontId="16" fillId="0" borderId="2" xfId="0" applyNumberFormat="1" applyFont="1" applyBorder="1" applyAlignment="1">
      <alignment horizontal="center" vertical="center"/>
    </xf>
    <xf numFmtId="0" fontId="19" fillId="0" borderId="0" xfId="0" applyFont="1">
      <alignment vertical="center"/>
    </xf>
    <xf numFmtId="0" fontId="16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4" borderId="2" xfId="49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177" fontId="6" fillId="0" borderId="2" xfId="51" applyNumberFormat="1" applyFont="1" applyFill="1" applyBorder="1" applyAlignment="1">
      <alignment horizontal="right" vertical="center" wrapText="1"/>
    </xf>
    <xf numFmtId="176" fontId="2" fillId="2" borderId="2" xfId="51" applyNumberFormat="1" applyFont="1" applyFill="1" applyBorder="1" applyAlignment="1">
      <alignment horizontal="center" vertical="center" shrinkToFit="1"/>
    </xf>
    <xf numFmtId="177" fontId="2" fillId="2" borderId="2" xfId="51" applyNumberFormat="1" applyFont="1" applyFill="1" applyBorder="1" applyAlignment="1">
      <alignment horizontal="right" vertical="center" shrinkToFit="1"/>
    </xf>
    <xf numFmtId="180" fontId="2" fillId="0" borderId="2" xfId="50" applyNumberFormat="1" applyFont="1" applyFill="1" applyBorder="1" applyAlignment="1">
      <alignment horizontal="center" vertical="center" wrapText="1"/>
    </xf>
    <xf numFmtId="177" fontId="14" fillId="0" borderId="2" xfId="51" applyNumberFormat="1" applyFont="1" applyFill="1" applyBorder="1" applyAlignment="1">
      <alignment horizontal="right" vertical="center" shrinkToFit="1"/>
    </xf>
    <xf numFmtId="177" fontId="2" fillId="0" borderId="2" xfId="51" applyNumberFormat="1" applyFont="1" applyFill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百分比 2 2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352425</xdr:colOff>
      <xdr:row>4</xdr:row>
      <xdr:rowOff>295275</xdr:rowOff>
    </xdr:from>
    <xdr:to>
      <xdr:col>19</xdr:col>
      <xdr:colOff>1704340</xdr:colOff>
      <xdr:row>6</xdr:row>
      <xdr:rowOff>342900</xdr:rowOff>
    </xdr:to>
    <xdr:pic>
      <xdr:nvPicPr>
        <xdr:cNvPr id="4" name="图片 3" descr="V{9FADJCJ3_OC{I$WSATF$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48700" y="1677035"/>
          <a:ext cx="4152265" cy="757555"/>
        </a:xfrm>
        <a:prstGeom prst="rect">
          <a:avLst/>
        </a:prstGeom>
      </xdr:spPr>
    </xdr:pic>
    <xdr:clientData/>
  </xdr:twoCellAnchor>
  <xdr:twoCellAnchor editAs="oneCell">
    <xdr:from>
      <xdr:col>16</xdr:col>
      <xdr:colOff>589280</xdr:colOff>
      <xdr:row>6</xdr:row>
      <xdr:rowOff>133350</xdr:rowOff>
    </xdr:from>
    <xdr:to>
      <xdr:col>24</xdr:col>
      <xdr:colOff>149225</xdr:colOff>
      <xdr:row>38</xdr:row>
      <xdr:rowOff>103505</xdr:rowOff>
    </xdr:to>
    <xdr:pic>
      <xdr:nvPicPr>
        <xdr:cNvPr id="2" name="图片 1" descr="Page000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71355" y="2225040"/>
          <a:ext cx="6960870" cy="10003155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25</xdr:row>
      <xdr:rowOff>295275</xdr:rowOff>
    </xdr:from>
    <xdr:to>
      <xdr:col>25</xdr:col>
      <xdr:colOff>15875</xdr:colOff>
      <xdr:row>80</xdr:row>
      <xdr:rowOff>87630</xdr:rowOff>
    </xdr:to>
    <xdr:pic>
      <xdr:nvPicPr>
        <xdr:cNvPr id="3" name="图片 2" descr="Page00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982200" y="8055610"/>
          <a:ext cx="7102475" cy="10157460"/>
        </a:xfrm>
        <a:prstGeom prst="rect">
          <a:avLst/>
        </a:prstGeom>
      </xdr:spPr>
    </xdr:pic>
    <xdr:clientData/>
  </xdr:twoCellAnchor>
  <xdr:twoCellAnchor editAs="oneCell">
    <xdr:from>
      <xdr:col>25</xdr:col>
      <xdr:colOff>876300</xdr:colOff>
      <xdr:row>23</xdr:row>
      <xdr:rowOff>247650</xdr:rowOff>
    </xdr:from>
    <xdr:to>
      <xdr:col>34</xdr:col>
      <xdr:colOff>654050</xdr:colOff>
      <xdr:row>76</xdr:row>
      <xdr:rowOff>85725</xdr:rowOff>
    </xdr:to>
    <xdr:pic>
      <xdr:nvPicPr>
        <xdr:cNvPr id="5" name="图片 4" descr="Page000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945100" y="7497445"/>
          <a:ext cx="7102475" cy="10142220"/>
        </a:xfrm>
        <a:prstGeom prst="rect">
          <a:avLst/>
        </a:prstGeom>
      </xdr:spPr>
    </xdr:pic>
    <xdr:clientData/>
  </xdr:twoCellAnchor>
  <xdr:twoCellAnchor editAs="oneCell">
    <xdr:from>
      <xdr:col>22</xdr:col>
      <xdr:colOff>238125</xdr:colOff>
      <xdr:row>28</xdr:row>
      <xdr:rowOff>361950</xdr:rowOff>
    </xdr:from>
    <xdr:to>
      <xdr:col>31</xdr:col>
      <xdr:colOff>15875</xdr:colOff>
      <xdr:row>90</xdr:row>
      <xdr:rowOff>24765</xdr:rowOff>
    </xdr:to>
    <xdr:pic>
      <xdr:nvPicPr>
        <xdr:cNvPr id="6" name="图片 5" descr="Page00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249525" y="9520555"/>
          <a:ext cx="7102475" cy="10058400"/>
        </a:xfrm>
        <a:prstGeom prst="rect">
          <a:avLst/>
        </a:prstGeom>
      </xdr:spPr>
    </xdr:pic>
    <xdr:clientData/>
  </xdr:twoCellAnchor>
  <xdr:twoCellAnchor editAs="oneCell">
    <xdr:from>
      <xdr:col>20</xdr:col>
      <xdr:colOff>221932</xdr:colOff>
      <xdr:row>29</xdr:row>
      <xdr:rowOff>606107</xdr:rowOff>
    </xdr:from>
    <xdr:to>
      <xdr:col>25</xdr:col>
      <xdr:colOff>552132</xdr:colOff>
      <xdr:row>74</xdr:row>
      <xdr:rowOff>10477</xdr:rowOff>
    </xdr:to>
    <xdr:pic>
      <xdr:nvPicPr>
        <xdr:cNvPr id="7" name="图片 6" descr="R}Z0B_3_QYU1$0XGO7WIJK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5400000">
          <a:off x="12216130" y="11873865"/>
          <a:ext cx="6877685" cy="3930650"/>
        </a:xfrm>
        <a:prstGeom prst="rect">
          <a:avLst/>
        </a:prstGeom>
      </xdr:spPr>
    </xdr:pic>
    <xdr:clientData/>
  </xdr:twoCellAnchor>
  <xdr:twoCellAnchor editAs="oneCell">
    <xdr:from>
      <xdr:col>19</xdr:col>
      <xdr:colOff>1924050</xdr:colOff>
      <xdr:row>2</xdr:row>
      <xdr:rowOff>76200</xdr:rowOff>
    </xdr:from>
    <xdr:to>
      <xdr:col>22</xdr:col>
      <xdr:colOff>390525</xdr:colOff>
      <xdr:row>4</xdr:row>
      <xdr:rowOff>231140</xdr:rowOff>
    </xdr:to>
    <xdr:pic>
      <xdr:nvPicPr>
        <xdr:cNvPr id="8" name="图片 7" descr="YKY0DQ4P`$XBNX93HBTJT6H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020675" y="748030"/>
          <a:ext cx="2381250" cy="864870"/>
        </a:xfrm>
        <a:prstGeom prst="rect">
          <a:avLst/>
        </a:prstGeom>
      </xdr:spPr>
    </xdr:pic>
    <xdr:clientData/>
  </xdr:twoCellAnchor>
  <xdr:twoCellAnchor editAs="oneCell">
    <xdr:from>
      <xdr:col>16</xdr:col>
      <xdr:colOff>418465</xdr:colOff>
      <xdr:row>6</xdr:row>
      <xdr:rowOff>650240</xdr:rowOff>
    </xdr:from>
    <xdr:to>
      <xdr:col>23</xdr:col>
      <xdr:colOff>370205</xdr:colOff>
      <xdr:row>21</xdr:row>
      <xdr:rowOff>212725</xdr:rowOff>
    </xdr:to>
    <xdr:pic>
      <xdr:nvPicPr>
        <xdr:cNvPr id="9" name="图片 8" descr="G{9@PVKK~N%G548_8JFJH(S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400540" y="2741930"/>
          <a:ext cx="6666865" cy="4210050"/>
        </a:xfrm>
        <a:prstGeom prst="rect">
          <a:avLst/>
        </a:prstGeom>
      </xdr:spPr>
    </xdr:pic>
    <xdr:clientData/>
  </xdr:twoCellAnchor>
  <xdr:twoCellAnchor editAs="oneCell">
    <xdr:from>
      <xdr:col>15</xdr:col>
      <xdr:colOff>447675</xdr:colOff>
      <xdr:row>0</xdr:row>
      <xdr:rowOff>9525</xdr:rowOff>
    </xdr:from>
    <xdr:to>
      <xdr:col>19</xdr:col>
      <xdr:colOff>1913890</xdr:colOff>
      <xdr:row>3</xdr:row>
      <xdr:rowOff>266065</xdr:rowOff>
    </xdr:to>
    <xdr:pic>
      <xdr:nvPicPr>
        <xdr:cNvPr id="10" name="图片 9" descr="ZUK83C18FX{70LXLTB~XD[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743950" y="9525"/>
          <a:ext cx="4266565" cy="1283335"/>
        </a:xfrm>
        <a:prstGeom prst="rect">
          <a:avLst/>
        </a:prstGeom>
      </xdr:spPr>
    </xdr:pic>
    <xdr:clientData/>
  </xdr:twoCellAnchor>
  <xdr:twoCellAnchor editAs="oneCell">
    <xdr:from>
      <xdr:col>21</xdr:col>
      <xdr:colOff>157480</xdr:colOff>
      <xdr:row>6</xdr:row>
      <xdr:rowOff>409575</xdr:rowOff>
    </xdr:from>
    <xdr:to>
      <xdr:col>25</xdr:col>
      <xdr:colOff>751840</xdr:colOff>
      <xdr:row>26</xdr:row>
      <xdr:rowOff>188595</xdr:rowOff>
    </xdr:to>
    <xdr:pic>
      <xdr:nvPicPr>
        <xdr:cNvPr id="11" name="图片 10" descr="CE11C3AFD37616823BFB68D8B453146B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4311630" y="2501265"/>
          <a:ext cx="3509010" cy="5828665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266700</xdr:colOff>
      <xdr:row>7</xdr:row>
      <xdr:rowOff>400050</xdr:rowOff>
    </xdr:from>
    <xdr:to>
      <xdr:col>8</xdr:col>
      <xdr:colOff>704850</xdr:colOff>
      <xdr:row>13</xdr:row>
      <xdr:rowOff>123825</xdr:rowOff>
    </xdr:to>
    <xdr:pic>
      <xdr:nvPicPr>
        <xdr:cNvPr id="12" name="图片 11" descr="PC05~5K[3XV8G27I@F9B9YQ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409825" y="3380740"/>
          <a:ext cx="2276475" cy="1440180"/>
        </a:xfrm>
        <a:prstGeom prst="rect">
          <a:avLst/>
        </a:prstGeom>
      </xdr:spPr>
    </xdr:pic>
    <xdr:clientData/>
  </xdr:twoCellAnchor>
  <xdr:twoCellAnchor editAs="oneCell">
    <xdr:from>
      <xdr:col>15</xdr:col>
      <xdr:colOff>352425</xdr:colOff>
      <xdr:row>9</xdr:row>
      <xdr:rowOff>66675</xdr:rowOff>
    </xdr:from>
    <xdr:to>
      <xdr:col>19</xdr:col>
      <xdr:colOff>980440</xdr:colOff>
      <xdr:row>15</xdr:row>
      <xdr:rowOff>158115</xdr:rowOff>
    </xdr:to>
    <xdr:pic>
      <xdr:nvPicPr>
        <xdr:cNvPr id="15" name="图片 14" descr="0U2URX7VG@XJ6GQL0O%H8[7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648700" y="3731260"/>
          <a:ext cx="3428365" cy="163449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36</xdr:row>
      <xdr:rowOff>9525</xdr:rowOff>
    </xdr:from>
    <xdr:to>
      <xdr:col>10</xdr:col>
      <xdr:colOff>647065</xdr:colOff>
      <xdr:row>84</xdr:row>
      <xdr:rowOff>113665</xdr:rowOff>
    </xdr:to>
    <xdr:pic>
      <xdr:nvPicPr>
        <xdr:cNvPr id="13" name="图片 12" descr="]3JL@8`OG@JCSR]LYSE}CCU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962025" y="11819890"/>
          <a:ext cx="5114290" cy="6990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390525</xdr:colOff>
      <xdr:row>7</xdr:row>
      <xdr:rowOff>390525</xdr:rowOff>
    </xdr:from>
    <xdr:to>
      <xdr:col>9</xdr:col>
      <xdr:colOff>9525</xdr:colOff>
      <xdr:row>13</xdr:row>
      <xdr:rowOff>49530</xdr:rowOff>
    </xdr:to>
    <xdr:pic>
      <xdr:nvPicPr>
        <xdr:cNvPr id="12" name="图片 11" descr="PC05~5K[3XV8G27I@F9B9YQ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33650" y="3371215"/>
          <a:ext cx="2171700" cy="1375410"/>
        </a:xfrm>
        <a:prstGeom prst="rect">
          <a:avLst/>
        </a:prstGeom>
      </xdr:spPr>
    </xdr:pic>
    <xdr:clientData/>
  </xdr:twoCellAnchor>
  <xdr:twoCellAnchor editAs="oneCell">
    <xdr:from>
      <xdr:col>15</xdr:col>
      <xdr:colOff>352425</xdr:colOff>
      <xdr:row>0</xdr:row>
      <xdr:rowOff>67945</xdr:rowOff>
    </xdr:from>
    <xdr:to>
      <xdr:col>24</xdr:col>
      <xdr:colOff>219075</xdr:colOff>
      <xdr:row>15</xdr:row>
      <xdr:rowOff>116205</xdr:rowOff>
    </xdr:to>
    <xdr:pic>
      <xdr:nvPicPr>
        <xdr:cNvPr id="15" name="图片 14" descr="2023-1-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648700" y="67945"/>
          <a:ext cx="7953375" cy="5255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I37"/>
  <sheetViews>
    <sheetView workbookViewId="0">
      <selection activeCell="K10" sqref="K10"/>
    </sheetView>
  </sheetViews>
  <sheetFormatPr defaultColWidth="9" defaultRowHeight="11.25"/>
  <cols>
    <col min="1" max="1" width="3.25" style="1" customWidth="1"/>
    <col min="2" max="2" width="5.625" style="3" customWidth="1"/>
    <col min="3" max="3" width="3.625" style="1" customWidth="1"/>
    <col min="4" max="4" width="9" style="4" customWidth="1"/>
    <col min="5" max="5" width="6.625" style="3" customWidth="1"/>
    <col min="6" max="6" width="9.5" style="4" customWidth="1"/>
    <col min="7" max="7" width="3.625" style="1" customWidth="1"/>
    <col min="8" max="8" width="11" style="4" customWidth="1"/>
    <col min="9" max="9" width="9.375" style="1" customWidth="1"/>
    <col min="10" max="10" width="9.625" style="4" customWidth="1"/>
    <col min="11" max="11" width="9" style="1" customWidth="1"/>
    <col min="12" max="12" width="8.25" style="1" customWidth="1"/>
    <col min="13" max="14" width="5.625" style="1" customWidth="1"/>
    <col min="15" max="15" width="9.125" style="4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60" t="s">
        <v>1</v>
      </c>
    </row>
    <row r="2" ht="27.95" customHeight="1" spans="1:35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38" t="s">
        <v>4</v>
      </c>
      <c r="M2" s="39">
        <v>7013</v>
      </c>
      <c r="N2" s="40" t="s">
        <v>5</v>
      </c>
      <c r="O2" s="40" t="s">
        <v>6</v>
      </c>
      <c r="Q2" s="61" t="s">
        <v>6</v>
      </c>
      <c r="R2" s="62">
        <v>31</v>
      </c>
      <c r="S2" s="63">
        <v>7013</v>
      </c>
      <c r="T2" s="64" t="s">
        <v>3</v>
      </c>
      <c r="U2" s="65" t="s">
        <v>7</v>
      </c>
      <c r="V2" s="66">
        <v>639750.15</v>
      </c>
      <c r="W2" s="67" t="s">
        <v>8</v>
      </c>
      <c r="X2" s="67" t="s">
        <v>9</v>
      </c>
      <c r="Y2" s="69" t="s">
        <v>10</v>
      </c>
      <c r="Z2" s="70" t="s">
        <v>11</v>
      </c>
      <c r="AA2" s="70" t="s">
        <v>11</v>
      </c>
      <c r="AB2" s="70" t="s">
        <v>12</v>
      </c>
      <c r="AC2" s="70"/>
      <c r="AD2" s="71" t="s">
        <v>13</v>
      </c>
      <c r="AE2" s="72"/>
      <c r="AF2" s="73"/>
      <c r="AG2" s="74" t="s">
        <v>14</v>
      </c>
      <c r="AH2" s="71" t="s">
        <v>13</v>
      </c>
      <c r="AI2" s="75"/>
    </row>
    <row r="3" ht="27.95" customHeight="1" spans="1:15">
      <c r="A3" s="6" t="s">
        <v>15</v>
      </c>
      <c r="B3" s="6"/>
      <c r="C3" s="8">
        <v>639750.15</v>
      </c>
      <c r="D3" s="8"/>
      <c r="E3" s="8" t="s">
        <v>16</v>
      </c>
      <c r="F3" s="9" t="s">
        <v>7</v>
      </c>
      <c r="G3" s="9"/>
      <c r="H3" s="10" t="s">
        <v>17</v>
      </c>
      <c r="I3" s="41" t="s">
        <v>18</v>
      </c>
      <c r="J3" s="42"/>
      <c r="K3" s="42"/>
      <c r="L3" s="42"/>
      <c r="M3" s="43" t="s">
        <v>19</v>
      </c>
      <c r="N3" s="6" t="s">
        <v>20</v>
      </c>
      <c r="O3" s="44" t="s">
        <v>21</v>
      </c>
    </row>
    <row r="4" ht="27.95" customHeight="1" spans="1:15">
      <c r="A4" s="6" t="s">
        <v>22</v>
      </c>
      <c r="B4" s="6"/>
      <c r="C4" s="76"/>
      <c r="D4" s="76"/>
      <c r="E4" s="8" t="s">
        <v>23</v>
      </c>
      <c r="F4" s="9"/>
      <c r="G4" s="9"/>
      <c r="H4" s="11"/>
      <c r="I4" s="45"/>
      <c r="J4" s="46"/>
      <c r="K4" s="46"/>
      <c r="L4" s="46"/>
      <c r="M4" s="43" t="s">
        <v>24</v>
      </c>
      <c r="N4" s="8" t="s">
        <v>25</v>
      </c>
      <c r="O4" s="47" t="s">
        <v>26</v>
      </c>
    </row>
    <row r="5" ht="27.95" customHeight="1" spans="1:15">
      <c r="A5" s="6" t="s">
        <v>27</v>
      </c>
      <c r="B5" s="6" t="s">
        <v>28</v>
      </c>
      <c r="C5" s="6"/>
      <c r="D5" s="6"/>
      <c r="E5" s="6" t="s">
        <v>29</v>
      </c>
      <c r="F5" s="6"/>
      <c r="G5" s="6" t="s">
        <v>30</v>
      </c>
      <c r="H5" s="6"/>
      <c r="I5" s="6" t="s">
        <v>31</v>
      </c>
      <c r="J5" s="6" t="s">
        <v>32</v>
      </c>
      <c r="K5" s="6"/>
      <c r="L5" s="6" t="s">
        <v>33</v>
      </c>
      <c r="M5" s="6"/>
      <c r="N5" s="8" t="s">
        <v>34</v>
      </c>
      <c r="O5" s="8"/>
    </row>
    <row r="6" ht="27.95" customHeight="1" spans="1:15">
      <c r="A6" s="6"/>
      <c r="B6" s="12" t="s">
        <v>35</v>
      </c>
      <c r="C6" s="6" t="s">
        <v>36</v>
      </c>
      <c r="D6" s="8" t="s">
        <v>37</v>
      </c>
      <c r="E6" s="12" t="s">
        <v>35</v>
      </c>
      <c r="F6" s="8" t="s">
        <v>37</v>
      </c>
      <c r="G6" s="6" t="s">
        <v>38</v>
      </c>
      <c r="H6" s="8" t="s">
        <v>37</v>
      </c>
      <c r="I6" s="40" t="s">
        <v>37</v>
      </c>
      <c r="J6" s="8" t="s">
        <v>37</v>
      </c>
      <c r="K6" s="6" t="s">
        <v>39</v>
      </c>
      <c r="L6" s="6" t="s">
        <v>37</v>
      </c>
      <c r="M6" s="6" t="s">
        <v>39</v>
      </c>
      <c r="N6" s="8" t="s">
        <v>40</v>
      </c>
      <c r="O6" s="8" t="s">
        <v>37</v>
      </c>
    </row>
    <row r="7" s="2" customFormat="1" ht="70" customHeight="1" spans="1:17">
      <c r="A7" s="23">
        <v>1</v>
      </c>
      <c r="B7" s="77">
        <v>43118</v>
      </c>
      <c r="C7" s="25" t="s">
        <v>41</v>
      </c>
      <c r="D7" s="78">
        <v>450000</v>
      </c>
      <c r="E7" s="27">
        <v>43110</v>
      </c>
      <c r="F7" s="78">
        <v>450000</v>
      </c>
      <c r="G7" s="79" t="s">
        <v>42</v>
      </c>
      <c r="H7" s="29">
        <v>31988</v>
      </c>
      <c r="I7" s="29">
        <v>13082.46</v>
      </c>
      <c r="J7" s="58">
        <v>700</v>
      </c>
      <c r="K7" s="56" t="s">
        <v>39</v>
      </c>
      <c r="L7" s="80">
        <v>5000</v>
      </c>
      <c r="M7" s="57" t="s">
        <v>43</v>
      </c>
      <c r="N7" s="52" t="s">
        <v>44</v>
      </c>
      <c r="O7" s="29">
        <f>ROUNDUP(D7-H7-I7-J7-L7-O8,2)</f>
        <v>189229.54</v>
      </c>
      <c r="Q7" s="68"/>
    </row>
    <row r="8" s="2" customFormat="1" ht="33.75" customHeight="1" spans="1:15">
      <c r="A8" s="23"/>
      <c r="B8" s="24"/>
      <c r="C8" s="25"/>
      <c r="D8" s="26"/>
      <c r="E8" s="27"/>
      <c r="F8" s="26"/>
      <c r="G8" s="30"/>
      <c r="H8" s="29"/>
      <c r="I8" s="29"/>
      <c r="J8" s="58"/>
      <c r="K8" s="81" t="s">
        <v>45</v>
      </c>
      <c r="L8" s="58"/>
      <c r="M8" s="57"/>
      <c r="N8" s="49" t="s">
        <v>46</v>
      </c>
      <c r="O8" s="58">
        <v>210000</v>
      </c>
    </row>
    <row r="9" ht="20.1" customHeight="1" spans="1:15">
      <c r="A9" s="13"/>
      <c r="B9" s="20"/>
      <c r="C9" s="15"/>
      <c r="D9" s="21"/>
      <c r="E9" s="17"/>
      <c r="F9" s="21"/>
      <c r="G9" s="22"/>
      <c r="H9" s="19"/>
      <c r="I9" s="19"/>
      <c r="J9" s="48"/>
      <c r="K9" s="54"/>
      <c r="L9" s="55"/>
      <c r="M9" s="52"/>
      <c r="N9" s="49"/>
      <c r="O9" s="29"/>
    </row>
    <row r="10" ht="20.1" customHeight="1" spans="1:15">
      <c r="A10" s="13"/>
      <c r="B10" s="20"/>
      <c r="C10" s="15"/>
      <c r="D10" s="21"/>
      <c r="E10" s="17"/>
      <c r="F10" s="21"/>
      <c r="G10" s="22"/>
      <c r="H10" s="19"/>
      <c r="I10" s="19"/>
      <c r="J10" s="48"/>
      <c r="K10" s="56"/>
      <c r="L10" s="48"/>
      <c r="M10" s="57"/>
      <c r="N10" s="49"/>
      <c r="O10" s="29"/>
    </row>
    <row r="11" ht="20.1" customHeight="1" spans="1:17">
      <c r="A11" s="13"/>
      <c r="B11" s="20"/>
      <c r="C11" s="15"/>
      <c r="D11" s="21"/>
      <c r="E11" s="17"/>
      <c r="F11" s="21"/>
      <c r="G11" s="22"/>
      <c r="H11" s="19"/>
      <c r="I11" s="19"/>
      <c r="J11" s="48"/>
      <c r="K11" s="56"/>
      <c r="L11" s="48"/>
      <c r="M11" s="57"/>
      <c r="N11" s="49"/>
      <c r="O11" s="19"/>
      <c r="Q11"/>
    </row>
    <row r="12" ht="21" customHeight="1" spans="1:15">
      <c r="A12" s="13"/>
      <c r="B12" s="20"/>
      <c r="C12" s="15"/>
      <c r="D12" s="21"/>
      <c r="E12" s="17"/>
      <c r="F12" s="21"/>
      <c r="G12" s="22"/>
      <c r="H12" s="19"/>
      <c r="I12" s="19"/>
      <c r="J12" s="48"/>
      <c r="K12" s="49"/>
      <c r="L12" s="48"/>
      <c r="M12" s="49"/>
      <c r="N12" s="49"/>
      <c r="O12" s="19"/>
    </row>
    <row r="13" ht="20.1" customHeight="1" spans="1:15">
      <c r="A13" s="13"/>
      <c r="B13" s="20"/>
      <c r="C13" s="15"/>
      <c r="D13" s="21"/>
      <c r="E13" s="17"/>
      <c r="F13" s="21"/>
      <c r="G13" s="22"/>
      <c r="H13" s="19"/>
      <c r="I13" s="19"/>
      <c r="J13" s="48"/>
      <c r="K13" s="49"/>
      <c r="L13" s="48"/>
      <c r="M13" s="49"/>
      <c r="N13" s="49"/>
      <c r="O13" s="19"/>
    </row>
    <row r="14" ht="20.1" customHeight="1" spans="1:15">
      <c r="A14" s="13"/>
      <c r="B14" s="20"/>
      <c r="C14" s="15"/>
      <c r="D14" s="21"/>
      <c r="E14" s="17"/>
      <c r="F14" s="21"/>
      <c r="G14" s="22"/>
      <c r="H14" s="19"/>
      <c r="I14" s="19"/>
      <c r="J14" s="48"/>
      <c r="K14" s="49"/>
      <c r="L14" s="48"/>
      <c r="M14" s="49"/>
      <c r="N14" s="49"/>
      <c r="O14" s="19"/>
    </row>
    <row r="15" ht="20.1" customHeight="1" spans="1:15">
      <c r="A15" s="13"/>
      <c r="B15" s="20"/>
      <c r="C15" s="15"/>
      <c r="D15" s="21"/>
      <c r="E15" s="17"/>
      <c r="F15" s="21"/>
      <c r="G15" s="22"/>
      <c r="H15" s="19"/>
      <c r="I15" s="19"/>
      <c r="J15" s="48"/>
      <c r="K15" s="49"/>
      <c r="L15" s="48"/>
      <c r="M15" s="49"/>
      <c r="N15" s="49"/>
      <c r="O15" s="19"/>
    </row>
    <row r="16" ht="20.1" customHeight="1" spans="1:15">
      <c r="A16" s="13"/>
      <c r="B16" s="20"/>
      <c r="C16" s="15"/>
      <c r="D16" s="21"/>
      <c r="E16" s="17"/>
      <c r="F16" s="21"/>
      <c r="G16" s="22"/>
      <c r="H16" s="19"/>
      <c r="I16" s="19"/>
      <c r="J16" s="48"/>
      <c r="K16" s="49"/>
      <c r="L16" s="48"/>
      <c r="M16" s="49"/>
      <c r="N16" s="49"/>
      <c r="O16" s="19"/>
    </row>
    <row r="17" ht="20.1" customHeight="1" spans="1:15">
      <c r="A17" s="13"/>
      <c r="B17" s="20"/>
      <c r="C17" s="15"/>
      <c r="D17" s="21"/>
      <c r="E17" s="17"/>
      <c r="F17" s="21"/>
      <c r="G17" s="22"/>
      <c r="H17" s="19"/>
      <c r="I17" s="19"/>
      <c r="J17" s="48"/>
      <c r="K17" s="49"/>
      <c r="L17" s="48"/>
      <c r="M17" s="49"/>
      <c r="N17" s="49"/>
      <c r="O17" s="19"/>
    </row>
    <row r="18" ht="20.1" customHeight="1" spans="1:15">
      <c r="A18" s="13"/>
      <c r="B18" s="20"/>
      <c r="C18" s="15"/>
      <c r="D18" s="21"/>
      <c r="E18" s="17"/>
      <c r="F18" s="21"/>
      <c r="G18" s="22"/>
      <c r="H18" s="19"/>
      <c r="I18" s="19"/>
      <c r="J18" s="48"/>
      <c r="K18" s="49"/>
      <c r="L18" s="48"/>
      <c r="M18" s="49"/>
      <c r="N18" s="49"/>
      <c r="O18" s="19"/>
    </row>
    <row r="19" ht="20.1" customHeight="1" spans="1:15">
      <c r="A19" s="13"/>
      <c r="B19" s="20"/>
      <c r="C19" s="15"/>
      <c r="D19" s="21"/>
      <c r="E19" s="17"/>
      <c r="F19" s="21"/>
      <c r="G19" s="22"/>
      <c r="H19" s="19"/>
      <c r="I19" s="19"/>
      <c r="J19" s="48"/>
      <c r="K19" s="49"/>
      <c r="L19" s="48"/>
      <c r="M19" s="49"/>
      <c r="N19" s="49"/>
      <c r="O19" s="19"/>
    </row>
    <row r="20" ht="20.1" customHeight="1" spans="1:15">
      <c r="A20" s="13"/>
      <c r="B20" s="20"/>
      <c r="C20" s="15"/>
      <c r="D20" s="21"/>
      <c r="E20" s="17"/>
      <c r="F20" s="21"/>
      <c r="G20" s="22"/>
      <c r="H20" s="19"/>
      <c r="I20" s="19"/>
      <c r="J20" s="48"/>
      <c r="K20" s="49"/>
      <c r="L20" s="48"/>
      <c r="M20" s="49"/>
      <c r="N20" s="49"/>
      <c r="O20" s="19"/>
    </row>
    <row r="21" ht="20.1" customHeight="1" spans="1:15">
      <c r="A21" s="13"/>
      <c r="B21" s="20"/>
      <c r="C21" s="15"/>
      <c r="D21" s="21"/>
      <c r="E21" s="17"/>
      <c r="F21" s="21"/>
      <c r="G21" s="22"/>
      <c r="H21" s="19"/>
      <c r="I21" s="19"/>
      <c r="J21" s="48"/>
      <c r="K21" s="49"/>
      <c r="L21" s="48"/>
      <c r="M21" s="49"/>
      <c r="N21" s="49"/>
      <c r="O21" s="19"/>
    </row>
    <row r="22" ht="20.1" customHeight="1" spans="1:15">
      <c r="A22" s="13"/>
      <c r="B22" s="20"/>
      <c r="C22" s="15"/>
      <c r="D22" s="21"/>
      <c r="E22" s="17"/>
      <c r="F22" s="21"/>
      <c r="G22" s="22"/>
      <c r="H22" s="19"/>
      <c r="I22" s="19"/>
      <c r="J22" s="48"/>
      <c r="K22" s="49"/>
      <c r="L22" s="48"/>
      <c r="M22" s="49"/>
      <c r="N22" s="49"/>
      <c r="O22" s="19"/>
    </row>
    <row r="23" ht="20.1" customHeight="1" spans="1:15">
      <c r="A23" s="13"/>
      <c r="B23" s="20"/>
      <c r="C23" s="15"/>
      <c r="D23" s="21"/>
      <c r="E23" s="17"/>
      <c r="F23" s="21"/>
      <c r="G23" s="22"/>
      <c r="H23" s="19"/>
      <c r="I23" s="19"/>
      <c r="J23" s="48"/>
      <c r="K23" s="49"/>
      <c r="L23" s="48"/>
      <c r="M23" s="49"/>
      <c r="N23" s="49"/>
      <c r="O23" s="19"/>
    </row>
    <row r="24" ht="20.1" customHeight="1" spans="1:15">
      <c r="A24" s="13"/>
      <c r="B24" s="20"/>
      <c r="C24" s="15"/>
      <c r="D24" s="21"/>
      <c r="E24" s="17"/>
      <c r="F24" s="21"/>
      <c r="G24" s="22"/>
      <c r="H24" s="19"/>
      <c r="I24" s="19"/>
      <c r="J24" s="48"/>
      <c r="K24" s="49"/>
      <c r="L24" s="48"/>
      <c r="M24" s="49"/>
      <c r="N24" s="49"/>
      <c r="O24" s="19"/>
    </row>
    <row r="25" ht="20.1" customHeight="1" spans="1:15">
      <c r="A25" s="31" t="s">
        <v>47</v>
      </c>
      <c r="B25" s="31"/>
      <c r="C25" s="32" t="s">
        <v>48</v>
      </c>
      <c r="D25" s="33">
        <f t="shared" ref="D25:J25" si="0">SUM(D7:D24)</f>
        <v>450000</v>
      </c>
      <c r="E25" s="32" t="s">
        <v>48</v>
      </c>
      <c r="F25" s="33">
        <f t="shared" si="0"/>
        <v>450000</v>
      </c>
      <c r="G25" s="32" t="s">
        <v>48</v>
      </c>
      <c r="H25" s="33">
        <f t="shared" si="0"/>
        <v>31988</v>
      </c>
      <c r="I25" s="33">
        <f t="shared" si="0"/>
        <v>13082.46</v>
      </c>
      <c r="J25" s="33">
        <f t="shared" si="0"/>
        <v>700</v>
      </c>
      <c r="K25" s="32" t="s">
        <v>48</v>
      </c>
      <c r="L25" s="33">
        <f>SUM(L7:L24)</f>
        <v>5000</v>
      </c>
      <c r="M25" s="32" t="s">
        <v>48</v>
      </c>
      <c r="N25" s="32" t="s">
        <v>48</v>
      </c>
      <c r="O25" s="33">
        <f>SUM(O7:O24)</f>
        <v>399229.54</v>
      </c>
    </row>
    <row r="26" ht="30" customHeight="1" spans="1:15">
      <c r="A26" s="31" t="s">
        <v>49</v>
      </c>
      <c r="B26" s="31"/>
      <c r="C26" s="31" t="s">
        <v>50</v>
      </c>
      <c r="D26" s="31"/>
      <c r="E26" s="34">
        <f>O7+O8</f>
        <v>399229.54</v>
      </c>
      <c r="F26" s="34"/>
      <c r="G26" s="34"/>
      <c r="H26" s="34"/>
      <c r="I26" s="31" t="s">
        <v>51</v>
      </c>
      <c r="J26" s="31"/>
      <c r="K26" s="31" t="s">
        <v>52</v>
      </c>
      <c r="L26" s="34">
        <f>E26-E27</f>
        <v>189229.54</v>
      </c>
      <c r="M26" s="34"/>
      <c r="N26" s="34"/>
      <c r="O26" s="34"/>
    </row>
    <row r="27" ht="30" customHeight="1" spans="1:15">
      <c r="A27" s="31"/>
      <c r="B27" s="31"/>
      <c r="C27" s="31" t="s">
        <v>53</v>
      </c>
      <c r="D27" s="31"/>
      <c r="E27" s="35">
        <f>O8</f>
        <v>210000</v>
      </c>
      <c r="F27" s="35"/>
      <c r="G27" s="35"/>
      <c r="H27" s="35"/>
      <c r="I27" s="31"/>
      <c r="J27" s="31"/>
      <c r="K27" s="31" t="s">
        <v>54</v>
      </c>
      <c r="L27" s="59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壹拾捌万玖仟贰佰贰拾玖元伍角肆分</v>
      </c>
      <c r="M27" s="59"/>
      <c r="N27" s="59"/>
      <c r="O27" s="59"/>
    </row>
    <row r="28" ht="50.1" customHeight="1" spans="1:15">
      <c r="A28" s="31" t="s">
        <v>55</v>
      </c>
      <c r="B28" s="31"/>
      <c r="C28" s="36"/>
      <c r="D28" s="36"/>
      <c r="E28" s="36"/>
      <c r="F28" s="36"/>
      <c r="G28" s="36"/>
      <c r="H28" s="36"/>
      <c r="I28" s="31" t="s">
        <v>56</v>
      </c>
      <c r="J28" s="31"/>
      <c r="K28" s="31" t="s">
        <v>57</v>
      </c>
      <c r="L28" s="31"/>
      <c r="M28" s="31"/>
      <c r="N28" s="31"/>
      <c r="O28" s="31"/>
    </row>
    <row r="29" ht="50.1" customHeight="1" spans="1:15">
      <c r="A29" s="31" t="s">
        <v>58</v>
      </c>
      <c r="B29" s="31"/>
      <c r="C29" s="36"/>
      <c r="D29" s="36"/>
      <c r="E29" s="36"/>
      <c r="F29" s="36"/>
      <c r="G29" s="36"/>
      <c r="H29" s="36"/>
      <c r="I29" s="31" t="s">
        <v>59</v>
      </c>
      <c r="J29" s="31"/>
      <c r="K29" s="36"/>
      <c r="L29" s="36"/>
      <c r="M29" s="36"/>
      <c r="N29" s="36"/>
      <c r="O29" s="36"/>
    </row>
    <row r="30" ht="50.1" customHeight="1" spans="1:15">
      <c r="A30" s="31" t="s">
        <v>60</v>
      </c>
      <c r="B30" s="31"/>
      <c r="C30" s="37"/>
      <c r="D30" s="37"/>
      <c r="E30" s="37"/>
      <c r="F30" s="37"/>
      <c r="G30" s="37"/>
      <c r="H30" s="37"/>
      <c r="I30" s="31" t="s">
        <v>61</v>
      </c>
      <c r="J30" s="31"/>
      <c r="K30" s="37"/>
      <c r="L30" s="37"/>
      <c r="M30" s="37"/>
      <c r="N30" s="37"/>
      <c r="O30" s="37"/>
    </row>
    <row r="31" ht="50.1" customHeight="1" spans="1:15">
      <c r="A31" s="31" t="s">
        <v>62</v>
      </c>
      <c r="B31" s="31"/>
      <c r="C31" s="37"/>
      <c r="D31" s="37"/>
      <c r="E31" s="37"/>
      <c r="F31" s="37"/>
      <c r="G31" s="37"/>
      <c r="H31" s="37"/>
      <c r="I31" s="31" t="s">
        <v>63</v>
      </c>
      <c r="J31" s="31"/>
      <c r="K31" s="37"/>
      <c r="L31" s="37"/>
      <c r="M31" s="37"/>
      <c r="N31" s="37"/>
      <c r="O31" s="37"/>
    </row>
    <row r="34" ht="13.5" spans="17:17">
      <c r="Q34"/>
    </row>
    <row r="37" ht="13.5" spans="2:2">
      <c r="B37"/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7"/>
  <sheetViews>
    <sheetView tabSelected="1" workbookViewId="0">
      <pane ySplit="6" topLeftCell="A13" activePane="bottomLeft" state="frozen"/>
      <selection/>
      <selection pane="bottomLeft" activeCell="O23" sqref="O23"/>
    </sheetView>
  </sheetViews>
  <sheetFormatPr defaultColWidth="9" defaultRowHeight="11.25"/>
  <cols>
    <col min="1" max="1" width="3.25" style="1" customWidth="1"/>
    <col min="2" max="2" width="5.625" style="3" customWidth="1"/>
    <col min="3" max="3" width="3.625" style="1" customWidth="1"/>
    <col min="4" max="4" width="9" style="4" customWidth="1"/>
    <col min="5" max="5" width="6.625" style="3" customWidth="1"/>
    <col min="6" max="6" width="9.5" style="4" customWidth="1"/>
    <col min="7" max="7" width="3.625" style="1" customWidth="1"/>
    <col min="8" max="8" width="11" style="4" customWidth="1"/>
    <col min="9" max="9" width="9.375" style="1" customWidth="1"/>
    <col min="10" max="10" width="9.625" style="4" customWidth="1"/>
    <col min="11" max="11" width="9" style="1" customWidth="1"/>
    <col min="12" max="12" width="8.25" style="1" customWidth="1"/>
    <col min="13" max="14" width="5.625" style="1" customWidth="1"/>
    <col min="15" max="15" width="9.125" style="4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s="1" customFormat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60" t="s">
        <v>1</v>
      </c>
    </row>
    <row r="2" s="1" customFormat="1" ht="27.95" customHeight="1" spans="1:35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38" t="s">
        <v>4</v>
      </c>
      <c r="M2" s="39">
        <v>7013</v>
      </c>
      <c r="N2" s="40" t="s">
        <v>5</v>
      </c>
      <c r="O2" s="40" t="s">
        <v>6</v>
      </c>
      <c r="Q2" s="61" t="s">
        <v>6</v>
      </c>
      <c r="R2" s="62">
        <v>31</v>
      </c>
      <c r="S2" s="63">
        <v>7013</v>
      </c>
      <c r="T2" s="64" t="s">
        <v>3</v>
      </c>
      <c r="U2" s="65" t="s">
        <v>7</v>
      </c>
      <c r="V2" s="66">
        <v>639750.15</v>
      </c>
      <c r="W2" s="67" t="s">
        <v>8</v>
      </c>
      <c r="X2" s="67" t="s">
        <v>9</v>
      </c>
      <c r="Y2" s="69" t="s">
        <v>10</v>
      </c>
      <c r="Z2" s="70" t="s">
        <v>11</v>
      </c>
      <c r="AA2" s="70" t="s">
        <v>11</v>
      </c>
      <c r="AB2" s="70" t="s">
        <v>12</v>
      </c>
      <c r="AC2" s="70"/>
      <c r="AD2" s="71" t="s">
        <v>13</v>
      </c>
      <c r="AE2" s="72"/>
      <c r="AF2" s="73"/>
      <c r="AG2" s="74" t="s">
        <v>14</v>
      </c>
      <c r="AH2" s="71" t="s">
        <v>13</v>
      </c>
      <c r="AI2" s="75"/>
    </row>
    <row r="3" s="1" customFormat="1" ht="27.95" customHeight="1" spans="1:15">
      <c r="A3" s="6" t="s">
        <v>15</v>
      </c>
      <c r="B3" s="6"/>
      <c r="C3" s="8">
        <v>639750.15</v>
      </c>
      <c r="D3" s="8"/>
      <c r="E3" s="8" t="s">
        <v>16</v>
      </c>
      <c r="F3" s="9" t="s">
        <v>7</v>
      </c>
      <c r="G3" s="9"/>
      <c r="H3" s="10" t="s">
        <v>17</v>
      </c>
      <c r="I3" s="41" t="s">
        <v>18</v>
      </c>
      <c r="J3" s="42"/>
      <c r="K3" s="42"/>
      <c r="L3" s="42"/>
      <c r="M3" s="43" t="s">
        <v>19</v>
      </c>
      <c r="N3" s="6" t="s">
        <v>20</v>
      </c>
      <c r="O3" s="44" t="s">
        <v>21</v>
      </c>
    </row>
    <row r="4" s="1" customFormat="1" ht="27.95" customHeight="1" spans="1:15">
      <c r="A4" s="6" t="s">
        <v>22</v>
      </c>
      <c r="B4" s="6"/>
      <c r="C4" s="8">
        <v>686784.05</v>
      </c>
      <c r="D4" s="8"/>
      <c r="E4" s="8" t="s">
        <v>23</v>
      </c>
      <c r="F4" s="9" t="s">
        <v>64</v>
      </c>
      <c r="G4" s="9"/>
      <c r="H4" s="11"/>
      <c r="I4" s="45"/>
      <c r="J4" s="46"/>
      <c r="K4" s="46"/>
      <c r="L4" s="46"/>
      <c r="M4" s="43" t="s">
        <v>24</v>
      </c>
      <c r="N4" s="8" t="s">
        <v>25</v>
      </c>
      <c r="O4" s="47" t="s">
        <v>26</v>
      </c>
    </row>
    <row r="5" s="1" customFormat="1" ht="27.95" customHeight="1" spans="1:15">
      <c r="A5" s="6" t="s">
        <v>27</v>
      </c>
      <c r="B5" s="6" t="s">
        <v>28</v>
      </c>
      <c r="C5" s="6"/>
      <c r="D5" s="6"/>
      <c r="E5" s="6" t="s">
        <v>29</v>
      </c>
      <c r="F5" s="6"/>
      <c r="G5" s="6" t="s">
        <v>30</v>
      </c>
      <c r="H5" s="6"/>
      <c r="I5" s="6" t="s">
        <v>31</v>
      </c>
      <c r="J5" s="6" t="s">
        <v>32</v>
      </c>
      <c r="K5" s="6"/>
      <c r="L5" s="6" t="s">
        <v>33</v>
      </c>
      <c r="M5" s="6"/>
      <c r="N5" s="8" t="s">
        <v>34</v>
      </c>
      <c r="O5" s="8"/>
    </row>
    <row r="6" s="1" customFormat="1" ht="27.95" customHeight="1" spans="1:15">
      <c r="A6" s="6"/>
      <c r="B6" s="12" t="s">
        <v>35</v>
      </c>
      <c r="C6" s="6" t="s">
        <v>36</v>
      </c>
      <c r="D6" s="8" t="s">
        <v>37</v>
      </c>
      <c r="E6" s="12" t="s">
        <v>35</v>
      </c>
      <c r="F6" s="8" t="s">
        <v>37</v>
      </c>
      <c r="G6" s="6" t="s">
        <v>38</v>
      </c>
      <c r="H6" s="8" t="s">
        <v>37</v>
      </c>
      <c r="I6" s="40" t="s">
        <v>37</v>
      </c>
      <c r="J6" s="8" t="s">
        <v>37</v>
      </c>
      <c r="K6" s="6" t="s">
        <v>39</v>
      </c>
      <c r="L6" s="6" t="s">
        <v>37</v>
      </c>
      <c r="M6" s="6" t="s">
        <v>39</v>
      </c>
      <c r="N6" s="8" t="s">
        <v>40</v>
      </c>
      <c r="O6" s="8" t="s">
        <v>37</v>
      </c>
    </row>
    <row r="7" s="2" customFormat="1" ht="70" customHeight="1" spans="1:17">
      <c r="A7" s="13">
        <v>1</v>
      </c>
      <c r="B7" s="14">
        <v>43118</v>
      </c>
      <c r="C7" s="15" t="s">
        <v>41</v>
      </c>
      <c r="D7" s="16">
        <v>450000</v>
      </c>
      <c r="E7" s="17">
        <v>43110</v>
      </c>
      <c r="F7" s="16">
        <v>450000</v>
      </c>
      <c r="G7" s="18" t="s">
        <v>42</v>
      </c>
      <c r="H7" s="19">
        <v>31988</v>
      </c>
      <c r="I7" s="19">
        <v>13082.46</v>
      </c>
      <c r="J7" s="48">
        <v>700</v>
      </c>
      <c r="K7" s="49" t="s">
        <v>39</v>
      </c>
      <c r="L7" s="50">
        <v>5000</v>
      </c>
      <c r="M7" s="51" t="s">
        <v>43</v>
      </c>
      <c r="N7" s="52" t="s">
        <v>44</v>
      </c>
      <c r="O7" s="19">
        <f>ROUNDUP(D7-H7-I7-J7-L7-O8,2)</f>
        <v>189229.54</v>
      </c>
      <c r="Q7" s="68"/>
    </row>
    <row r="8" s="2" customFormat="1" ht="33.75" customHeight="1" spans="1:15">
      <c r="A8" s="13"/>
      <c r="B8" s="20"/>
      <c r="C8" s="15"/>
      <c r="D8" s="21"/>
      <c r="E8" s="17"/>
      <c r="F8" s="21"/>
      <c r="G8" s="22"/>
      <c r="H8" s="19"/>
      <c r="I8" s="19"/>
      <c r="J8" s="48"/>
      <c r="K8" s="53" t="s">
        <v>45</v>
      </c>
      <c r="L8" s="48"/>
      <c r="M8" s="51"/>
      <c r="N8" s="49" t="s">
        <v>46</v>
      </c>
      <c r="O8" s="48">
        <v>210000</v>
      </c>
    </row>
    <row r="9" s="1" customFormat="1" ht="20.1" customHeight="1" spans="1:15">
      <c r="A9" s="13"/>
      <c r="B9" s="20"/>
      <c r="C9" s="15"/>
      <c r="D9" s="21"/>
      <c r="E9" s="17"/>
      <c r="F9" s="21"/>
      <c r="G9" s="22"/>
      <c r="H9" s="19"/>
      <c r="I9" s="19"/>
      <c r="J9" s="48"/>
      <c r="K9" s="54"/>
      <c r="L9" s="55"/>
      <c r="M9" s="52"/>
      <c r="N9" s="49"/>
      <c r="O9" s="29"/>
    </row>
    <row r="10" s="1" customFormat="1" ht="20.1" customHeight="1" spans="1:15">
      <c r="A10" s="13"/>
      <c r="B10" s="20"/>
      <c r="C10" s="15"/>
      <c r="D10" s="21"/>
      <c r="E10" s="17"/>
      <c r="F10" s="21"/>
      <c r="G10" s="22"/>
      <c r="H10" s="19"/>
      <c r="I10" s="19"/>
      <c r="J10" s="48"/>
      <c r="K10" s="56"/>
      <c r="L10" s="48"/>
      <c r="M10" s="57"/>
      <c r="N10" s="49"/>
      <c r="O10" s="29"/>
    </row>
    <row r="11" s="1" customFormat="1" ht="20.1" customHeight="1" spans="1:17">
      <c r="A11" s="13"/>
      <c r="B11" s="20"/>
      <c r="C11" s="15"/>
      <c r="D11" s="21"/>
      <c r="E11" s="17"/>
      <c r="F11" s="21"/>
      <c r="G11" s="22"/>
      <c r="H11" s="19"/>
      <c r="I11" s="19"/>
      <c r="J11" s="48"/>
      <c r="K11" s="56"/>
      <c r="L11" s="48"/>
      <c r="M11" s="57"/>
      <c r="N11" s="49"/>
      <c r="O11" s="19"/>
      <c r="Q11"/>
    </row>
    <row r="12" s="1" customFormat="1" ht="21" customHeight="1" spans="1:15">
      <c r="A12" s="13"/>
      <c r="B12" s="20"/>
      <c r="C12" s="15"/>
      <c r="D12" s="21"/>
      <c r="E12" s="17"/>
      <c r="F12" s="21"/>
      <c r="G12" s="22"/>
      <c r="H12" s="19"/>
      <c r="I12" s="19"/>
      <c r="J12" s="48"/>
      <c r="K12" s="49"/>
      <c r="L12" s="48"/>
      <c r="M12" s="49"/>
      <c r="N12" s="49"/>
      <c r="O12" s="19"/>
    </row>
    <row r="13" s="1" customFormat="1" ht="20.1" customHeight="1" spans="1:15">
      <c r="A13" s="13"/>
      <c r="B13" s="20"/>
      <c r="C13" s="15"/>
      <c r="D13" s="21"/>
      <c r="E13" s="17"/>
      <c r="F13" s="21"/>
      <c r="G13" s="22"/>
      <c r="H13" s="19"/>
      <c r="I13" s="19"/>
      <c r="J13" s="48"/>
      <c r="K13" s="49"/>
      <c r="L13" s="48"/>
      <c r="M13" s="49"/>
      <c r="N13" s="49"/>
      <c r="O13" s="19"/>
    </row>
    <row r="14" s="1" customFormat="1" ht="20.1" customHeight="1" spans="1:15">
      <c r="A14" s="13"/>
      <c r="B14" s="20"/>
      <c r="C14" s="15"/>
      <c r="D14" s="21"/>
      <c r="E14" s="17"/>
      <c r="F14" s="21"/>
      <c r="G14" s="22"/>
      <c r="H14" s="19"/>
      <c r="I14" s="19"/>
      <c r="J14" s="48"/>
      <c r="K14" s="49"/>
      <c r="L14" s="48"/>
      <c r="M14" s="49"/>
      <c r="N14" s="49"/>
      <c r="O14" s="19"/>
    </row>
    <row r="15" s="1" customFormat="1" ht="20.1" customHeight="1" spans="1:15">
      <c r="A15" s="23">
        <v>2</v>
      </c>
      <c r="B15" s="24">
        <v>44943</v>
      </c>
      <c r="C15" s="25" t="s">
        <v>41</v>
      </c>
      <c r="D15" s="26">
        <v>20000</v>
      </c>
      <c r="E15" s="27"/>
      <c r="F15" s="26"/>
      <c r="G15" s="28">
        <v>0.05</v>
      </c>
      <c r="H15" s="29">
        <v>2351.2</v>
      </c>
      <c r="I15" s="29"/>
      <c r="J15" s="58">
        <v>100</v>
      </c>
      <c r="K15" s="56"/>
      <c r="L15" s="58"/>
      <c r="M15" s="56"/>
      <c r="N15" s="56"/>
      <c r="O15" s="29">
        <v>17548.8</v>
      </c>
    </row>
    <row r="16" s="1" customFormat="1" ht="20.1" customHeight="1" spans="1:15">
      <c r="A16" s="23"/>
      <c r="B16" s="24"/>
      <c r="C16" s="25"/>
      <c r="D16" s="26"/>
      <c r="E16" s="27"/>
      <c r="F16" s="26"/>
      <c r="G16" s="30"/>
      <c r="H16" s="29"/>
      <c r="I16" s="29"/>
      <c r="J16" s="58"/>
      <c r="K16" s="56"/>
      <c r="L16" s="58"/>
      <c r="M16" s="56"/>
      <c r="N16" s="56"/>
      <c r="O16" s="29"/>
    </row>
    <row r="17" s="1" customFormat="1" ht="20.1" customHeight="1" spans="1:15">
      <c r="A17" s="23"/>
      <c r="B17" s="24"/>
      <c r="C17" s="25"/>
      <c r="D17" s="26"/>
      <c r="E17" s="27"/>
      <c r="F17" s="26"/>
      <c r="G17" s="30"/>
      <c r="H17" s="29"/>
      <c r="I17" s="29"/>
      <c r="J17" s="58"/>
      <c r="K17" s="56"/>
      <c r="L17" s="58"/>
      <c r="M17" s="56"/>
      <c r="N17" s="56"/>
      <c r="O17" s="29"/>
    </row>
    <row r="18" s="1" customFormat="1" ht="20.1" customHeight="1" spans="1:15">
      <c r="A18" s="13"/>
      <c r="B18" s="20"/>
      <c r="C18" s="15"/>
      <c r="D18" s="21"/>
      <c r="E18" s="17"/>
      <c r="F18" s="21"/>
      <c r="G18" s="22"/>
      <c r="H18" s="19"/>
      <c r="I18" s="19"/>
      <c r="J18" s="48"/>
      <c r="K18" s="49"/>
      <c r="L18" s="48"/>
      <c r="M18" s="49"/>
      <c r="N18" s="49"/>
      <c r="O18" s="19"/>
    </row>
    <row r="19" s="1" customFormat="1" ht="20.1" customHeight="1" spans="1:17">
      <c r="A19" s="13"/>
      <c r="B19" s="20"/>
      <c r="C19" s="15"/>
      <c r="D19" s="21"/>
      <c r="E19" s="17"/>
      <c r="F19" s="21"/>
      <c r="G19" s="22"/>
      <c r="H19" s="19"/>
      <c r="I19" s="19"/>
      <c r="J19" s="48"/>
      <c r="K19" s="49"/>
      <c r="L19" s="48"/>
      <c r="M19" s="49"/>
      <c r="N19" s="49"/>
      <c r="O19" s="19"/>
      <c r="Q19" s="1">
        <f>C4*0.05</f>
        <v>34339.2025</v>
      </c>
    </row>
    <row r="20" s="1" customFormat="1" ht="20.1" customHeight="1" spans="1:17">
      <c r="A20" s="13"/>
      <c r="B20" s="20"/>
      <c r="C20" s="15"/>
      <c r="D20" s="21"/>
      <c r="E20" s="17"/>
      <c r="F20" s="21"/>
      <c r="G20" s="22"/>
      <c r="H20" s="19"/>
      <c r="I20" s="19"/>
      <c r="J20" s="48"/>
      <c r="K20" s="49"/>
      <c r="L20" s="48"/>
      <c r="M20" s="49"/>
      <c r="N20" s="49"/>
      <c r="O20" s="19"/>
      <c r="Q20" s="1">
        <f>Q19-H7</f>
        <v>2351.20250000001</v>
      </c>
    </row>
    <row r="21" s="1" customFormat="1" ht="20.1" customHeight="1" spans="1:19">
      <c r="A21" s="13"/>
      <c r="B21" s="20"/>
      <c r="C21" s="15"/>
      <c r="D21" s="21"/>
      <c r="E21" s="17"/>
      <c r="F21" s="21"/>
      <c r="G21" s="22"/>
      <c r="H21" s="19"/>
      <c r="I21" s="19"/>
      <c r="J21" s="48"/>
      <c r="K21" s="49"/>
      <c r="L21" s="48"/>
      <c r="M21" s="49"/>
      <c r="N21" s="49"/>
      <c r="O21" s="19"/>
      <c r="S21" s="1">
        <f>D15-H15-J15</f>
        <v>17548.8</v>
      </c>
    </row>
    <row r="22" s="1" customFormat="1" ht="20.1" customHeight="1" spans="1:15">
      <c r="A22" s="13"/>
      <c r="B22" s="20"/>
      <c r="C22" s="15"/>
      <c r="D22" s="21"/>
      <c r="E22" s="17"/>
      <c r="F22" s="21"/>
      <c r="G22" s="22"/>
      <c r="H22" s="19"/>
      <c r="I22" s="19"/>
      <c r="J22" s="48"/>
      <c r="K22" s="49"/>
      <c r="L22" s="48"/>
      <c r="M22" s="49"/>
      <c r="N22" s="49"/>
      <c r="O22" s="19"/>
    </row>
    <row r="23" s="1" customFormat="1" ht="20.1" customHeight="1" spans="1:15">
      <c r="A23" s="13"/>
      <c r="B23" s="20"/>
      <c r="C23" s="15"/>
      <c r="D23" s="21"/>
      <c r="E23" s="17"/>
      <c r="F23" s="21"/>
      <c r="G23" s="22"/>
      <c r="H23" s="19"/>
      <c r="I23" s="19"/>
      <c r="J23" s="48"/>
      <c r="K23" s="49"/>
      <c r="L23" s="48"/>
      <c r="M23" s="49"/>
      <c r="N23" s="49"/>
      <c r="O23" s="19"/>
    </row>
    <row r="24" s="1" customFormat="1" ht="20.1" customHeight="1" spans="1:15">
      <c r="A24" s="13"/>
      <c r="B24" s="20"/>
      <c r="C24" s="15"/>
      <c r="D24" s="21"/>
      <c r="E24" s="17"/>
      <c r="F24" s="21"/>
      <c r="G24" s="22"/>
      <c r="H24" s="19"/>
      <c r="I24" s="19"/>
      <c r="J24" s="48"/>
      <c r="K24" s="49"/>
      <c r="L24" s="48"/>
      <c r="M24" s="49"/>
      <c r="N24" s="49"/>
      <c r="O24" s="19"/>
    </row>
    <row r="25" s="1" customFormat="1" ht="20.1" customHeight="1" spans="1:16">
      <c r="A25" s="31" t="s">
        <v>47</v>
      </c>
      <c r="B25" s="31"/>
      <c r="C25" s="32" t="s">
        <v>48</v>
      </c>
      <c r="D25" s="33">
        <f t="shared" ref="D25:J25" si="0">SUM(D7:D24)</f>
        <v>470000</v>
      </c>
      <c r="E25" s="32" t="s">
        <v>48</v>
      </c>
      <c r="F25" s="33">
        <f t="shared" si="0"/>
        <v>450000</v>
      </c>
      <c r="G25" s="32" t="s">
        <v>48</v>
      </c>
      <c r="H25" s="33">
        <f t="shared" si="0"/>
        <v>34339.2</v>
      </c>
      <c r="I25" s="33">
        <f t="shared" si="0"/>
        <v>13082.46</v>
      </c>
      <c r="J25" s="33">
        <f t="shared" si="0"/>
        <v>800</v>
      </c>
      <c r="K25" s="32" t="s">
        <v>48</v>
      </c>
      <c r="L25" s="33">
        <f>SUM(L7:L24)</f>
        <v>5000</v>
      </c>
      <c r="M25" s="32" t="s">
        <v>48</v>
      </c>
      <c r="N25" s="32" t="s">
        <v>48</v>
      </c>
      <c r="O25" s="33">
        <f>SUM(O7:O24)</f>
        <v>416778.34</v>
      </c>
      <c r="P25" s="1">
        <f>D25-H25-I25-J25-L25-O25</f>
        <v>0</v>
      </c>
    </row>
    <row r="26" s="1" customFormat="1" ht="30" customHeight="1" spans="1:15">
      <c r="A26" s="31" t="s">
        <v>49</v>
      </c>
      <c r="B26" s="31"/>
      <c r="C26" s="31" t="s">
        <v>50</v>
      </c>
      <c r="D26" s="31"/>
      <c r="E26" s="34">
        <f>L26</f>
        <v>17548.8</v>
      </c>
      <c r="F26" s="34"/>
      <c r="G26" s="34"/>
      <c r="H26" s="34"/>
      <c r="I26" s="31" t="s">
        <v>51</v>
      </c>
      <c r="J26" s="31"/>
      <c r="K26" s="31" t="s">
        <v>52</v>
      </c>
      <c r="L26" s="34">
        <v>17548.8</v>
      </c>
      <c r="M26" s="34"/>
      <c r="N26" s="34"/>
      <c r="O26" s="34"/>
    </row>
    <row r="27" s="1" customFormat="1" ht="30" customHeight="1" spans="1:15">
      <c r="A27" s="31"/>
      <c r="B27" s="31"/>
      <c r="C27" s="31" t="s">
        <v>53</v>
      </c>
      <c r="D27" s="31"/>
      <c r="E27" s="35">
        <v>0</v>
      </c>
      <c r="F27" s="35"/>
      <c r="G27" s="35"/>
      <c r="H27" s="35"/>
      <c r="I27" s="31"/>
      <c r="J27" s="31"/>
      <c r="K27" s="31" t="s">
        <v>54</v>
      </c>
      <c r="L27" s="59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壹万柒仟伍佰肆拾捌元捌角</v>
      </c>
      <c r="M27" s="59"/>
      <c r="N27" s="59"/>
      <c r="O27" s="59"/>
    </row>
    <row r="28" s="1" customFormat="1" ht="50.1" customHeight="1" spans="1:15">
      <c r="A28" s="31" t="s">
        <v>55</v>
      </c>
      <c r="B28" s="31"/>
      <c r="C28" s="36"/>
      <c r="D28" s="36"/>
      <c r="E28" s="36"/>
      <c r="F28" s="36"/>
      <c r="G28" s="36"/>
      <c r="H28" s="36"/>
      <c r="I28" s="31" t="s">
        <v>56</v>
      </c>
      <c r="J28" s="31"/>
      <c r="K28" s="31"/>
      <c r="L28" s="31"/>
      <c r="M28" s="31"/>
      <c r="N28" s="31"/>
      <c r="O28" s="31"/>
    </row>
    <row r="29" s="1" customFormat="1" ht="50.1" customHeight="1" spans="1:15">
      <c r="A29" s="31" t="s">
        <v>58</v>
      </c>
      <c r="B29" s="31"/>
      <c r="C29" s="36"/>
      <c r="D29" s="36"/>
      <c r="E29" s="36"/>
      <c r="F29" s="36"/>
      <c r="G29" s="36"/>
      <c r="H29" s="36"/>
      <c r="I29" s="31" t="s">
        <v>59</v>
      </c>
      <c r="J29" s="31"/>
      <c r="K29" s="36"/>
      <c r="L29" s="36"/>
      <c r="M29" s="36"/>
      <c r="N29" s="36"/>
      <c r="O29" s="36"/>
    </row>
    <row r="30" s="1" customFormat="1" ht="50.1" customHeight="1" spans="1:15">
      <c r="A30" s="31" t="s">
        <v>60</v>
      </c>
      <c r="B30" s="31"/>
      <c r="C30" s="37"/>
      <c r="D30" s="37"/>
      <c r="E30" s="37"/>
      <c r="F30" s="37"/>
      <c r="G30" s="37"/>
      <c r="H30" s="37"/>
      <c r="I30" s="31" t="s">
        <v>61</v>
      </c>
      <c r="J30" s="31"/>
      <c r="K30" s="37"/>
      <c r="L30" s="37"/>
      <c r="M30" s="37"/>
      <c r="N30" s="37"/>
      <c r="O30" s="37"/>
    </row>
    <row r="31" s="1" customFormat="1" ht="50.1" customHeight="1" spans="1:15">
      <c r="A31" s="31" t="s">
        <v>62</v>
      </c>
      <c r="B31" s="31"/>
      <c r="C31" s="37"/>
      <c r="D31" s="37"/>
      <c r="E31" s="37"/>
      <c r="F31" s="37"/>
      <c r="G31" s="37"/>
      <c r="H31" s="37"/>
      <c r="I31" s="31" t="s">
        <v>63</v>
      </c>
      <c r="J31" s="31"/>
      <c r="K31" s="37"/>
      <c r="L31" s="37"/>
      <c r="M31" s="37"/>
      <c r="N31" s="37"/>
      <c r="O31" s="37"/>
    </row>
    <row r="32" s="1" customFormat="1" spans="2:15">
      <c r="B32" s="3"/>
      <c r="D32" s="4"/>
      <c r="E32" s="3"/>
      <c r="F32" s="4"/>
      <c r="H32" s="4"/>
      <c r="J32" s="4"/>
      <c r="O32" s="4"/>
    </row>
    <row r="33" s="1" customFormat="1" spans="2:15">
      <c r="B33" s="3"/>
      <c r="D33" s="4"/>
      <c r="E33" s="3"/>
      <c r="F33" s="4"/>
      <c r="H33" s="4"/>
      <c r="J33" s="4"/>
      <c r="O33" s="4"/>
    </row>
    <row r="34" s="1" customFormat="1" ht="13.5" spans="2:17">
      <c r="B34" s="3"/>
      <c r="D34" s="4"/>
      <c r="E34" s="3"/>
      <c r="F34" s="4"/>
      <c r="H34" s="4"/>
      <c r="J34" s="4"/>
      <c r="O34" s="4"/>
      <c r="Q34"/>
    </row>
    <row r="35" s="1" customFormat="1" spans="2:15">
      <c r="B35" s="3"/>
      <c r="D35" s="4"/>
      <c r="E35" s="3"/>
      <c r="F35" s="4"/>
      <c r="H35" s="4"/>
      <c r="J35" s="4"/>
      <c r="O35" s="4"/>
    </row>
    <row r="36" s="1" customFormat="1" spans="2:15">
      <c r="B36" s="3"/>
      <c r="D36" s="4"/>
      <c r="E36" s="3"/>
      <c r="F36" s="4"/>
      <c r="H36" s="4"/>
      <c r="J36" s="4"/>
      <c r="O36" s="4"/>
    </row>
    <row r="37" s="1" customFormat="1" ht="13.5" spans="2:15">
      <c r="B37"/>
      <c r="D37" s="4"/>
      <c r="E37" s="3"/>
      <c r="F37" s="4"/>
      <c r="H37" s="4"/>
      <c r="J37" s="4"/>
      <c r="O37" s="4"/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WPS_1680575033</cp:lastModifiedBy>
  <dcterms:created xsi:type="dcterms:W3CDTF">2018-01-10T01:49:00Z</dcterms:created>
  <dcterms:modified xsi:type="dcterms:W3CDTF">2024-01-23T05:54:50Z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17F6FB098ED3489E946F01DC3B371EBD_12</vt:lpwstr>
  </property>
</Properties>
</file>