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第二次" sheetId="3" r:id="rId1"/>
    <sheet name="第一次" sheetId="2" r:id="rId2"/>
  </sheets>
  <calcPr calcId="144525"/>
</workbook>
</file>

<file path=xl/sharedStrings.xml><?xml version="1.0" encoding="utf-8"?>
<sst xmlns="http://schemas.openxmlformats.org/spreadsheetml/2006/main" count="237" uniqueCount="74">
  <si>
    <t xml:space="preserve">工程款支付证书 </t>
  </si>
  <si>
    <t>工程名称</t>
  </si>
  <si>
    <t>包河区泰山路、汤泉路、屏山路、梅龙路等26条道路智能交通采购及安装</t>
  </si>
  <si>
    <t>建设单位</t>
  </si>
  <si>
    <t>包河区重点工程建设管理局</t>
  </si>
  <si>
    <t>ERP编号</t>
  </si>
  <si>
    <t>档案编号</t>
  </si>
  <si>
    <t>合同金额</t>
  </si>
  <si>
    <t>中标时间</t>
  </si>
  <si>
    <t>2017.4.27%</t>
  </si>
  <si>
    <t>已提供工程资料</t>
  </si>
  <si>
    <t>合同  中标通知书</t>
  </si>
  <si>
    <t>保存地址</t>
  </si>
  <si>
    <t>合肥</t>
  </si>
  <si>
    <t>责任单位</t>
  </si>
  <si>
    <t>第十大区安徽省</t>
  </si>
  <si>
    <t>决算金额</t>
  </si>
  <si>
    <t>决算时间</t>
  </si>
  <si>
    <t>项目部印章</t>
  </si>
  <si>
    <t>施工人</t>
  </si>
  <si>
    <t>区域责任人</t>
  </si>
  <si>
    <t>施迎东</t>
  </si>
  <si>
    <t>省办负责人</t>
  </si>
  <si>
    <t>序号</t>
  </si>
  <si>
    <t>经营填写</t>
  </si>
  <si>
    <t>工程填写</t>
  </si>
  <si>
    <t>财务填写</t>
  </si>
  <si>
    <t>经营、工程、质安填写</t>
  </si>
  <si>
    <t>区域负责人</t>
  </si>
  <si>
    <t>申请部门填写财务核对</t>
  </si>
  <si>
    <t>本次支付
金额</t>
  </si>
  <si>
    <t>剩余款项</t>
  </si>
  <si>
    <t>到款情况</t>
  </si>
  <si>
    <t>暂列金</t>
  </si>
  <si>
    <t>代缴税金</t>
  </si>
  <si>
    <t>其他扣款</t>
  </si>
  <si>
    <t>预留款</t>
  </si>
  <si>
    <t>成本票</t>
  </si>
  <si>
    <t>日期</t>
  </si>
  <si>
    <t>工程款金额</t>
  </si>
  <si>
    <t>周转金金额</t>
  </si>
  <si>
    <t>到款银行</t>
  </si>
  <si>
    <t>到款账户</t>
  </si>
  <si>
    <t>完成进度</t>
  </si>
  <si>
    <t>比例</t>
  </si>
  <si>
    <t>金额</t>
  </si>
  <si>
    <t>备注</t>
  </si>
  <si>
    <t>供货单位</t>
  </si>
  <si>
    <t>合同额</t>
  </si>
  <si>
    <t>成本票额</t>
  </si>
  <si>
    <t>17.8.11</t>
  </si>
  <si>
    <t>中国银行庐江支行</t>
  </si>
  <si>
    <t>175 202 745 165</t>
  </si>
  <si>
    <t>17.10.9</t>
  </si>
  <si>
    <t>18.2.9</t>
  </si>
  <si>
    <t>19.1.25</t>
  </si>
  <si>
    <t>19.1.14</t>
  </si>
  <si>
    <t>18.2.11</t>
  </si>
  <si>
    <t>20.12.30</t>
  </si>
  <si>
    <t>中国银行蜀山支行</t>
  </si>
  <si>
    <t>175 257 190 682</t>
  </si>
  <si>
    <t>转账手续费</t>
  </si>
  <si>
    <t>安徽融畅智能科技有限公司</t>
  </si>
  <si>
    <t>王玲子</t>
  </si>
  <si>
    <t>本次</t>
  </si>
  <si>
    <t>合肥融通建设工程有限公司</t>
  </si>
  <si>
    <t>合计</t>
  </si>
  <si>
    <t>-</t>
  </si>
  <si>
    <t>本次结算、支付明细</t>
  </si>
  <si>
    <t>应支付金额</t>
  </si>
  <si>
    <t>本次支付金额</t>
  </si>
  <si>
    <t>小写</t>
  </si>
  <si>
    <t>已支付金额</t>
  </si>
  <si>
    <t>大写</t>
  </si>
</sst>
</file>

<file path=xl/styles.xml><?xml version="1.0" encoding="utf-8"?>
<styleSheet xmlns="http://schemas.openxmlformats.org/spreadsheetml/2006/main">
  <numFmts count="12"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#,##0_ "/>
    <numFmt numFmtId="44" formatCode="_ &quot;￥&quot;* #,##0.00_ ;_ &quot;￥&quot;* \-#,##0.00_ ;_ &quot;￥&quot;* &quot;-&quot;??_ ;_ @_ "/>
    <numFmt numFmtId="177" formatCode="#,##0.00_ "/>
    <numFmt numFmtId="178" formatCode="0.00_);[Red]\(0.00\)"/>
    <numFmt numFmtId="41" formatCode="_ * #,##0_ ;_ * \-#,##0_ ;_ * &quot;-&quot;_ ;_ @_ "/>
    <numFmt numFmtId="179" formatCode="#,##0.00_);[Red]\(#,##0.00\)"/>
    <numFmt numFmtId="180" formatCode="yy/m/d;@"/>
    <numFmt numFmtId="181" formatCode="yyyy&quot;年&quot;m&quot;月&quot;d&quot;日&quot;;@"/>
    <numFmt numFmtId="182" formatCode="0.00_ "/>
    <numFmt numFmtId="183" formatCode="0.0%"/>
  </numFmts>
  <fonts count="26">
    <font>
      <sz val="11"/>
      <name val="宋体"/>
      <charset val="134"/>
    </font>
    <font>
      <b/>
      <sz val="9"/>
      <name val="宋体"/>
      <charset val="134"/>
      <scheme val="minor"/>
    </font>
    <font>
      <b/>
      <sz val="9"/>
      <color rgb="FF000000"/>
      <name val="宋体"/>
      <charset val="134"/>
      <scheme val="minor"/>
    </font>
    <font>
      <b/>
      <sz val="9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0000"/>
      <name val="宋体"/>
      <charset val="134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indexed="8"/>
      <name val="宋体"/>
      <charset val="134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10" fillId="12" borderId="14" applyNumberFormat="0" applyAlignment="0" applyProtection="0">
      <alignment vertical="center"/>
    </xf>
    <xf numFmtId="44" fontId="11" fillId="0" borderId="0">
      <protection locked="0"/>
    </xf>
    <xf numFmtId="41" fontId="7" fillId="0" borderId="0" applyFont="0" applyFill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" fillId="21" borderId="17" applyNumberFormat="0" applyFont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11" fillId="0" borderId="0">
      <protection locked="0"/>
    </xf>
    <xf numFmtId="0" fontId="22" fillId="0" borderId="18" applyNumberFormat="0" applyFill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2" fillId="0" borderId="19" applyNumberFormat="0" applyFill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8" fillId="9" borderId="13" applyNumberFormat="0" applyAlignment="0" applyProtection="0">
      <alignment vertical="center"/>
    </xf>
    <xf numFmtId="0" fontId="15" fillId="9" borderId="14" applyNumberFormat="0" applyAlignment="0" applyProtection="0">
      <alignment vertical="center"/>
    </xf>
    <xf numFmtId="0" fontId="24" fillId="31" borderId="20" applyNumberFormat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6" fillId="35" borderId="0" applyNumberFormat="0" applyBorder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9" fillId="0" borderId="0">
      <protection locked="0"/>
    </xf>
  </cellStyleXfs>
  <cellXfs count="10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9" fontId="0" fillId="0" borderId="0" xfId="0" applyNumberFormat="1">
      <alignment vertical="center"/>
    </xf>
    <xf numFmtId="0" fontId="1" fillId="2" borderId="1" xfId="50" applyFont="1" applyFill="1" applyBorder="1" applyAlignment="1" applyProtection="1">
      <alignment horizontal="center" vertical="center"/>
    </xf>
    <xf numFmtId="0" fontId="1" fillId="2" borderId="2" xfId="50" applyFont="1" applyFill="1" applyBorder="1" applyAlignment="1" applyProtection="1">
      <alignment horizontal="center" vertical="center" wrapText="1"/>
    </xf>
    <xf numFmtId="0" fontId="1" fillId="2" borderId="2" xfId="50" applyFont="1" applyFill="1" applyBorder="1" applyAlignment="1" applyProtection="1">
      <alignment horizontal="center" vertical="center" shrinkToFit="1"/>
    </xf>
    <xf numFmtId="0" fontId="1" fillId="2" borderId="3" xfId="50" applyFont="1" applyFill="1" applyBorder="1" applyAlignment="1" applyProtection="1">
      <alignment horizontal="center" vertical="center" shrinkToFit="1"/>
    </xf>
    <xf numFmtId="177" fontId="1" fillId="2" borderId="2" xfId="50" applyNumberFormat="1" applyFont="1" applyFill="1" applyBorder="1" applyAlignment="1" applyProtection="1">
      <alignment horizontal="center" vertical="center" wrapText="1"/>
    </xf>
    <xf numFmtId="9" fontId="1" fillId="2" borderId="4" xfId="50" applyNumberFormat="1" applyFont="1" applyFill="1" applyBorder="1" applyAlignment="1" applyProtection="1">
      <alignment horizontal="center" vertical="center" wrapText="1"/>
    </xf>
    <xf numFmtId="177" fontId="1" fillId="2" borderId="2" xfId="50" applyNumberFormat="1" applyFont="1" applyFill="1" applyBorder="1" applyAlignment="1" applyProtection="1">
      <alignment horizontal="right" vertical="center" wrapText="1"/>
    </xf>
    <xf numFmtId="0" fontId="1" fillId="3" borderId="3" xfId="50" applyFont="1" applyFill="1" applyBorder="1" applyAlignment="1" applyProtection="1">
      <alignment horizontal="center" vertical="center" wrapText="1"/>
    </xf>
    <xf numFmtId="0" fontId="1" fillId="3" borderId="5" xfId="50" applyFont="1" applyFill="1" applyBorder="1" applyAlignment="1" applyProtection="1">
      <alignment horizontal="center" vertical="center" wrapText="1"/>
    </xf>
    <xf numFmtId="0" fontId="1" fillId="3" borderId="4" xfId="50" applyFont="1" applyFill="1" applyBorder="1" applyAlignment="1" applyProtection="1">
      <alignment horizontal="center" vertical="center" wrapText="1"/>
    </xf>
    <xf numFmtId="9" fontId="1" fillId="3" borderId="2" xfId="50" applyNumberFormat="1" applyFont="1" applyFill="1" applyBorder="1" applyAlignment="1" applyProtection="1">
      <alignment horizontal="center" vertical="center" wrapText="1"/>
    </xf>
    <xf numFmtId="0" fontId="1" fillId="2" borderId="3" xfId="50" applyFont="1" applyFill="1" applyBorder="1" applyAlignment="1" applyProtection="1">
      <alignment horizontal="center" vertical="center" wrapText="1"/>
    </xf>
    <xf numFmtId="0" fontId="1" fillId="2" borderId="5" xfId="50" applyFont="1" applyFill="1" applyBorder="1" applyAlignment="1" applyProtection="1">
      <alignment horizontal="center" vertical="center" wrapText="1"/>
    </xf>
    <xf numFmtId="0" fontId="1" fillId="2" borderId="4" xfId="50" applyFont="1" applyFill="1" applyBorder="1" applyAlignment="1" applyProtection="1">
      <alignment horizontal="center" vertical="center" wrapText="1"/>
    </xf>
    <xf numFmtId="9" fontId="1" fillId="2" borderId="2" xfId="50" applyNumberFormat="1" applyFont="1" applyFill="1" applyBorder="1" applyAlignment="1" applyProtection="1">
      <alignment horizontal="center" vertical="center" wrapText="1"/>
    </xf>
    <xf numFmtId="180" fontId="1" fillId="2" borderId="2" xfId="50" applyNumberFormat="1" applyFont="1" applyFill="1" applyBorder="1" applyAlignment="1" applyProtection="1">
      <alignment horizontal="center" vertical="center" wrapText="1"/>
    </xf>
    <xf numFmtId="0" fontId="1" fillId="2" borderId="2" xfId="50" applyFont="1" applyFill="1" applyBorder="1" applyAlignment="1" applyProtection="1">
      <alignment vertical="center" wrapText="1"/>
    </xf>
    <xf numFmtId="181" fontId="1" fillId="2" borderId="6" xfId="50" applyNumberFormat="1" applyFont="1" applyFill="1" applyBorder="1" applyAlignment="1" applyProtection="1">
      <alignment horizontal="center" vertical="center" shrinkToFit="1"/>
    </xf>
    <xf numFmtId="177" fontId="1" fillId="2" borderId="2" xfId="50" applyNumberFormat="1" applyFont="1" applyFill="1" applyBorder="1" applyAlignment="1" applyProtection="1">
      <alignment horizontal="right" vertical="center" shrinkToFit="1"/>
    </xf>
    <xf numFmtId="182" fontId="2" fillId="0" borderId="2" xfId="0" applyNumberFormat="1" applyFont="1" applyFill="1" applyBorder="1">
      <alignment vertical="center"/>
    </xf>
    <xf numFmtId="182" fontId="2" fillId="0" borderId="2" xfId="0" applyNumberFormat="1" applyFont="1" applyFill="1" applyBorder="1" applyAlignment="1">
      <alignment horizontal="center" vertical="center"/>
    </xf>
    <xf numFmtId="9" fontId="1" fillId="2" borderId="2" xfId="50" applyNumberFormat="1" applyFont="1" applyFill="1" applyBorder="1" applyAlignment="1" applyProtection="1">
      <alignment horizontal="center" vertical="center" shrinkToFit="1"/>
    </xf>
    <xf numFmtId="183" fontId="1" fillId="2" borderId="2" xfId="19" applyNumberFormat="1" applyFont="1" applyFill="1" applyBorder="1" applyAlignment="1" applyProtection="1">
      <alignment horizontal="center" vertical="center" wrapText="1"/>
    </xf>
    <xf numFmtId="181" fontId="2" fillId="0" borderId="2" xfId="0" applyNumberFormat="1" applyFont="1" applyFill="1" applyBorder="1" applyAlignment="1">
      <alignment horizontal="center" vertical="center"/>
    </xf>
    <xf numFmtId="177" fontId="1" fillId="2" borderId="4" xfId="50" applyNumberFormat="1" applyFont="1" applyFill="1" applyBorder="1" applyAlignment="1" applyProtection="1">
      <alignment horizontal="right" vertical="center" shrinkToFit="1"/>
    </xf>
    <xf numFmtId="9" fontId="1" fillId="2" borderId="2" xfId="50" applyNumberFormat="1" applyFont="1" applyFill="1" applyBorder="1" applyAlignment="1" applyProtection="1">
      <alignment horizontal="center" vertical="center" wrapText="1" shrinkToFit="1"/>
    </xf>
    <xf numFmtId="181" fontId="2" fillId="0" borderId="7" xfId="0" applyNumberFormat="1" applyFont="1" applyFill="1" applyBorder="1" applyAlignment="1">
      <alignment horizontal="center" vertical="center"/>
    </xf>
    <xf numFmtId="0" fontId="1" fillId="4" borderId="2" xfId="50" applyFont="1" applyFill="1" applyBorder="1" applyAlignment="1" applyProtection="1">
      <alignment vertical="center" wrapText="1"/>
    </xf>
    <xf numFmtId="181" fontId="2" fillId="4" borderId="7" xfId="0" applyNumberFormat="1" applyFont="1" applyFill="1" applyBorder="1" applyAlignment="1">
      <alignment horizontal="center" vertical="center"/>
    </xf>
    <xf numFmtId="177" fontId="1" fillId="4" borderId="4" xfId="50" applyNumberFormat="1" applyFont="1" applyFill="1" applyBorder="1" applyAlignment="1" applyProtection="1">
      <alignment horizontal="right" vertical="center" shrinkToFit="1"/>
    </xf>
    <xf numFmtId="182" fontId="2" fillId="4" borderId="2" xfId="0" applyNumberFormat="1" applyFont="1" applyFill="1" applyBorder="1">
      <alignment vertical="center"/>
    </xf>
    <xf numFmtId="182" fontId="2" fillId="4" borderId="2" xfId="0" applyNumberFormat="1" applyFont="1" applyFill="1" applyBorder="1" applyAlignment="1">
      <alignment horizontal="center" vertical="center"/>
    </xf>
    <xf numFmtId="9" fontId="1" fillId="4" borderId="2" xfId="50" applyNumberFormat="1" applyFont="1" applyFill="1" applyBorder="1" applyAlignment="1" applyProtection="1">
      <alignment horizontal="center" vertical="center" wrapText="1" shrinkToFit="1"/>
    </xf>
    <xf numFmtId="183" fontId="1" fillId="4" borderId="2" xfId="19" applyNumberFormat="1" applyFont="1" applyFill="1" applyBorder="1" applyAlignment="1" applyProtection="1">
      <alignment horizontal="center" vertical="center" wrapText="1"/>
    </xf>
    <xf numFmtId="181" fontId="1" fillId="2" borderId="2" xfId="50" applyNumberFormat="1" applyFont="1" applyFill="1" applyBorder="1" applyAlignment="1" applyProtection="1">
      <alignment horizontal="center" vertical="center" shrinkToFit="1"/>
    </xf>
    <xf numFmtId="49" fontId="1" fillId="2" borderId="2" xfId="50" applyNumberFormat="1" applyFont="1" applyFill="1" applyBorder="1" applyAlignment="1" applyProtection="1">
      <alignment horizontal="center" vertical="center" wrapText="1"/>
    </xf>
    <xf numFmtId="182" fontId="1" fillId="2" borderId="2" xfId="4" applyNumberFormat="1" applyFont="1" applyFill="1" applyBorder="1" applyAlignment="1" applyProtection="1">
      <alignment horizontal="center" vertical="center" wrapText="1"/>
    </xf>
    <xf numFmtId="177" fontId="1" fillId="2" borderId="2" xfId="50" applyNumberFormat="1" applyFont="1" applyFill="1" applyBorder="1" applyAlignment="1" applyProtection="1">
      <alignment horizontal="center" vertical="center" wrapText="1" shrinkToFit="1"/>
    </xf>
    <xf numFmtId="49" fontId="1" fillId="2" borderId="2" xfId="50" applyNumberFormat="1" applyFont="1" applyFill="1" applyBorder="1" applyAlignment="1" applyProtection="1">
      <alignment horizontal="center" vertical="center" wrapText="1" shrinkToFit="1"/>
    </xf>
    <xf numFmtId="9" fontId="1" fillId="2" borderId="2" xfId="19" applyFont="1" applyFill="1" applyBorder="1" applyAlignment="1" applyProtection="1">
      <alignment horizontal="center" vertical="center" wrapText="1"/>
    </xf>
    <xf numFmtId="182" fontId="1" fillId="2" borderId="2" xfId="50" applyNumberFormat="1" applyFont="1" applyFill="1" applyBorder="1" applyAlignment="1" applyProtection="1">
      <alignment horizontal="center" vertical="center" shrinkToFit="1"/>
    </xf>
    <xf numFmtId="178" fontId="1" fillId="2" borderId="3" xfId="50" applyNumberFormat="1" applyFont="1" applyFill="1" applyBorder="1" applyAlignment="1" applyProtection="1">
      <alignment horizontal="center" vertical="center" shrinkToFit="1"/>
    </xf>
    <xf numFmtId="178" fontId="1" fillId="2" borderId="5" xfId="50" applyNumberFormat="1" applyFont="1" applyFill="1" applyBorder="1" applyAlignment="1" applyProtection="1">
      <alignment horizontal="center" vertical="center" shrinkToFit="1"/>
    </xf>
    <xf numFmtId="0" fontId="1" fillId="2" borderId="8" xfId="50" applyFont="1" applyFill="1" applyBorder="1" applyAlignment="1" applyProtection="1">
      <alignment horizontal="center" vertical="center" wrapText="1"/>
    </xf>
    <xf numFmtId="0" fontId="1" fillId="2" borderId="9" xfId="50" applyFont="1" applyFill="1" applyBorder="1" applyAlignment="1" applyProtection="1">
      <alignment horizontal="center" vertical="center" wrapText="1"/>
    </xf>
    <xf numFmtId="0" fontId="1" fillId="2" borderId="5" xfId="50" applyFont="1" applyFill="1" applyBorder="1" applyAlignment="1" applyProtection="1">
      <alignment horizontal="center" vertical="center" shrinkToFit="1"/>
    </xf>
    <xf numFmtId="0" fontId="1" fillId="2" borderId="4" xfId="50" applyFont="1" applyFill="1" applyBorder="1" applyAlignment="1" applyProtection="1">
      <alignment horizontal="center" vertical="center" shrinkToFit="1"/>
    </xf>
    <xf numFmtId="0" fontId="1" fillId="2" borderId="2" xfId="50" applyFont="1" applyFill="1" applyBorder="1" applyAlignment="1" applyProtection="1">
      <alignment horizontal="center" vertical="center"/>
    </xf>
    <xf numFmtId="0" fontId="1" fillId="2" borderId="2" xfId="50" applyNumberFormat="1" applyFont="1" applyFill="1" applyBorder="1" applyAlignment="1" applyProtection="1">
      <alignment horizontal="center" vertical="center" shrinkToFit="1"/>
    </xf>
    <xf numFmtId="0" fontId="1" fillId="3" borderId="2" xfId="50" applyFont="1" applyFill="1" applyBorder="1" applyAlignment="1" applyProtection="1">
      <alignment horizontal="center" vertical="center" wrapText="1"/>
    </xf>
    <xf numFmtId="177" fontId="1" fillId="3" borderId="3" xfId="50" applyNumberFormat="1" applyFont="1" applyFill="1" applyBorder="1" applyAlignment="1" applyProtection="1">
      <alignment horizontal="center" vertical="center" wrapText="1"/>
    </xf>
    <xf numFmtId="177" fontId="1" fillId="2" borderId="3" xfId="50" applyNumberFormat="1" applyFont="1" applyFill="1" applyBorder="1" applyAlignment="1" applyProtection="1">
      <alignment vertical="center" wrapText="1"/>
    </xf>
    <xf numFmtId="177" fontId="1" fillId="2" borderId="2" xfId="50" applyNumberFormat="1" applyFont="1" applyFill="1" applyBorder="1" applyAlignment="1" applyProtection="1">
      <alignment horizontal="center" vertical="center" shrinkToFit="1"/>
    </xf>
    <xf numFmtId="177" fontId="1" fillId="2" borderId="2" xfId="50" applyNumberFormat="1" applyFont="1" applyFill="1" applyBorder="1" applyAlignment="1" applyProtection="1">
      <alignment horizontal="left" vertical="center" wrapText="1" shrinkToFit="1"/>
    </xf>
    <xf numFmtId="177" fontId="1" fillId="2" borderId="2" xfId="50" applyNumberFormat="1" applyFont="1" applyFill="1" applyBorder="1" applyAlignment="1" applyProtection="1">
      <alignment horizontal="left" vertical="center" wrapText="1"/>
    </xf>
    <xf numFmtId="176" fontId="1" fillId="2" borderId="2" xfId="50" applyNumberFormat="1" applyFont="1" applyFill="1" applyBorder="1" applyAlignment="1" applyProtection="1">
      <alignment vertical="center" shrinkToFit="1"/>
    </xf>
    <xf numFmtId="177" fontId="1" fillId="2" borderId="2" xfId="50" applyNumberFormat="1" applyFont="1" applyFill="1" applyBorder="1" applyAlignment="1" applyProtection="1">
      <alignment vertical="center" wrapText="1"/>
    </xf>
    <xf numFmtId="10" fontId="1" fillId="0" borderId="2" xfId="0" applyNumberFormat="1" applyFont="1" applyBorder="1">
      <alignment vertical="center"/>
    </xf>
    <xf numFmtId="177" fontId="1" fillId="4" borderId="2" xfId="50" applyNumberFormat="1" applyFont="1" applyFill="1" applyBorder="1" applyAlignment="1" applyProtection="1">
      <alignment horizontal="right" vertical="center" shrinkToFit="1"/>
    </xf>
    <xf numFmtId="177" fontId="1" fillId="4" borderId="2" xfId="50" applyNumberFormat="1" applyFont="1" applyFill="1" applyBorder="1" applyAlignment="1" applyProtection="1">
      <alignment horizontal="left" vertical="center" wrapText="1" shrinkToFit="1"/>
    </xf>
    <xf numFmtId="0" fontId="1" fillId="4" borderId="2" xfId="50" applyFont="1" applyFill="1" applyBorder="1" applyAlignment="1" applyProtection="1">
      <alignment horizontal="center" vertical="center"/>
    </xf>
    <xf numFmtId="177" fontId="1" fillId="4" borderId="2" xfId="50" applyNumberFormat="1" applyFont="1" applyFill="1" applyBorder="1" applyAlignment="1" applyProtection="1">
      <alignment horizontal="center" vertical="center" wrapText="1"/>
    </xf>
    <xf numFmtId="10" fontId="1" fillId="4" borderId="2" xfId="0" applyNumberFormat="1" applyFont="1" applyFill="1" applyBorder="1">
      <alignment vertical="center"/>
    </xf>
    <xf numFmtId="0" fontId="1" fillId="2" borderId="10" xfId="50" applyFont="1" applyFill="1" applyBorder="1" applyAlignment="1" applyProtection="1">
      <alignment horizontal="center" vertical="center" wrapText="1"/>
    </xf>
    <xf numFmtId="0" fontId="1" fillId="2" borderId="11" xfId="50" applyFont="1" applyFill="1" applyBorder="1" applyAlignment="1" applyProtection="1">
      <alignment horizontal="center" vertical="center" wrapText="1"/>
    </xf>
    <xf numFmtId="177" fontId="1" fillId="2" borderId="3" xfId="50" applyNumberFormat="1" applyFont="1" applyFill="1" applyBorder="1" applyAlignment="1" applyProtection="1">
      <alignment horizontal="center" vertical="center" shrinkToFit="1"/>
    </xf>
    <xf numFmtId="177" fontId="1" fillId="2" borderId="5" xfId="50" applyNumberFormat="1" applyFont="1" applyFill="1" applyBorder="1" applyAlignment="1" applyProtection="1">
      <alignment horizontal="center" vertical="center" shrinkToFit="1"/>
    </xf>
    <xf numFmtId="0" fontId="1" fillId="2" borderId="1" xfId="50" applyFont="1" applyFill="1" applyBorder="1" applyAlignment="1" applyProtection="1">
      <alignment horizontal="center" vertical="center" wrapText="1"/>
    </xf>
    <xf numFmtId="0" fontId="1" fillId="2" borderId="12" xfId="50" applyFont="1" applyFill="1" applyBorder="1" applyAlignment="1" applyProtection="1">
      <alignment horizontal="center" vertical="center" wrapText="1"/>
    </xf>
    <xf numFmtId="0" fontId="1" fillId="2" borderId="0" xfId="50" applyFont="1" applyFill="1" applyBorder="1" applyAlignment="1" applyProtection="1">
      <alignment horizontal="center" vertical="center"/>
    </xf>
    <xf numFmtId="49" fontId="1" fillId="2" borderId="2" xfId="50" applyNumberFormat="1" applyFont="1" applyFill="1" applyBorder="1" applyAlignment="1">
      <alignment horizontal="center" vertical="center"/>
      <protection locked="0"/>
    </xf>
    <xf numFmtId="179" fontId="1" fillId="2" borderId="2" xfId="50" applyNumberFormat="1" applyFont="1" applyFill="1" applyBorder="1" applyAlignment="1" applyProtection="1">
      <alignment horizontal="center" vertical="center" wrapText="1"/>
    </xf>
    <xf numFmtId="177" fontId="1" fillId="3" borderId="5" xfId="50" applyNumberFormat="1" applyFont="1" applyFill="1" applyBorder="1" applyAlignment="1" applyProtection="1">
      <alignment horizontal="center" vertical="center" wrapText="1"/>
    </xf>
    <xf numFmtId="177" fontId="1" fillId="2" borderId="5" xfId="50" applyNumberFormat="1" applyFont="1" applyFill="1" applyBorder="1" applyAlignment="1" applyProtection="1">
      <alignment vertical="center" wrapText="1"/>
    </xf>
    <xf numFmtId="179" fontId="1" fillId="2" borderId="2" xfId="50" applyNumberFormat="1" applyFont="1" applyFill="1" applyBorder="1" applyAlignment="1" applyProtection="1">
      <alignment horizontal="right" vertical="center" wrapText="1" shrinkToFit="1"/>
    </xf>
    <xf numFmtId="177" fontId="1" fillId="2" borderId="2" xfId="50" applyNumberFormat="1" applyFont="1" applyFill="1" applyBorder="1" applyAlignment="1" applyProtection="1">
      <alignment horizontal="center" vertical="center"/>
    </xf>
    <xf numFmtId="179" fontId="1" fillId="4" borderId="2" xfId="50" applyNumberFormat="1" applyFont="1" applyFill="1" applyBorder="1" applyAlignment="1" applyProtection="1">
      <alignment horizontal="right" vertical="center" shrinkToFit="1"/>
    </xf>
    <xf numFmtId="182" fontId="1" fillId="4" borderId="2" xfId="50" applyNumberFormat="1" applyFont="1" applyFill="1" applyBorder="1" applyAlignment="1" applyProtection="1">
      <alignment horizontal="center" vertical="center"/>
    </xf>
    <xf numFmtId="179" fontId="1" fillId="2" borderId="2" xfId="50" applyNumberFormat="1" applyFont="1" applyFill="1" applyBorder="1" applyAlignment="1" applyProtection="1">
      <alignment horizontal="right" vertical="center" shrinkToFit="1"/>
    </xf>
    <xf numFmtId="177" fontId="1" fillId="2" borderId="6" xfId="50" applyNumberFormat="1" applyFont="1" applyFill="1" applyBorder="1" applyAlignment="1" applyProtection="1">
      <alignment horizontal="center" vertical="center"/>
    </xf>
    <xf numFmtId="179" fontId="1" fillId="2" borderId="2" xfId="0" applyNumberFormat="1" applyFont="1" applyFill="1" applyBorder="1">
      <alignment vertical="center"/>
    </xf>
    <xf numFmtId="177" fontId="1" fillId="2" borderId="7" xfId="50" applyNumberFormat="1" applyFont="1" applyFill="1" applyBorder="1" applyAlignment="1" applyProtection="1">
      <alignment horizontal="center" vertical="center"/>
    </xf>
    <xf numFmtId="182" fontId="1" fillId="2" borderId="2" xfId="50" applyNumberFormat="1" applyFont="1" applyFill="1" applyBorder="1" applyAlignment="1" applyProtection="1">
      <alignment horizontal="center" vertical="center"/>
    </xf>
    <xf numFmtId="182" fontId="1" fillId="2" borderId="2" xfId="50" applyNumberFormat="1" applyFont="1" applyFill="1" applyBorder="1" applyAlignment="1" applyProtection="1">
      <alignment horizontal="right" vertical="center"/>
    </xf>
    <xf numFmtId="177" fontId="1" fillId="2" borderId="4" xfId="50" applyNumberFormat="1" applyFont="1" applyFill="1" applyBorder="1" applyAlignment="1" applyProtection="1">
      <alignment horizontal="center" vertical="center" shrinkToFit="1"/>
    </xf>
    <xf numFmtId="180" fontId="1" fillId="2" borderId="6" xfId="50" applyNumberFormat="1" applyFont="1" applyFill="1" applyBorder="1" applyAlignment="1" applyProtection="1">
      <alignment horizontal="center" vertical="center" wrapText="1"/>
    </xf>
    <xf numFmtId="179" fontId="1" fillId="2" borderId="4" xfId="50" applyNumberFormat="1" applyFont="1" applyFill="1" applyBorder="1" applyAlignment="1" applyProtection="1">
      <alignment horizontal="right" vertical="center" shrinkToFit="1"/>
    </xf>
    <xf numFmtId="179" fontId="1" fillId="4" borderId="4" xfId="50" applyNumberFormat="1" applyFont="1" applyFill="1" applyBorder="1" applyAlignment="1" applyProtection="1">
      <alignment horizontal="right" vertical="center" shrinkToFit="1"/>
    </xf>
    <xf numFmtId="0" fontId="3" fillId="2" borderId="2" xfId="50" applyFont="1" applyFill="1" applyBorder="1" applyAlignment="1" applyProtection="1">
      <alignment vertical="center" wrapText="1"/>
    </xf>
    <xf numFmtId="181" fontId="3" fillId="2" borderId="2" xfId="50" applyNumberFormat="1" applyFont="1" applyFill="1" applyBorder="1" applyAlignment="1" applyProtection="1">
      <alignment horizontal="center" vertical="center" shrinkToFit="1"/>
    </xf>
    <xf numFmtId="179" fontId="3" fillId="2" borderId="2" xfId="50" applyNumberFormat="1" applyFont="1" applyFill="1" applyBorder="1" applyAlignment="1" applyProtection="1">
      <alignment horizontal="center" vertical="center" wrapText="1"/>
    </xf>
    <xf numFmtId="182" fontId="3" fillId="2" borderId="2" xfId="4" applyNumberFormat="1" applyFont="1" applyFill="1" applyBorder="1" applyAlignment="1" applyProtection="1">
      <alignment horizontal="center" vertical="center" wrapText="1"/>
    </xf>
    <xf numFmtId="182" fontId="3" fillId="0" borderId="2" xfId="0" applyNumberFormat="1" applyFont="1" applyFill="1" applyBorder="1" applyAlignment="1">
      <alignment horizontal="center" vertical="center"/>
    </xf>
    <xf numFmtId="9" fontId="3" fillId="2" borderId="2" xfId="50" applyNumberFormat="1" applyFont="1" applyFill="1" applyBorder="1" applyAlignment="1" applyProtection="1">
      <alignment horizontal="center" vertical="center" wrapText="1" shrinkToFit="1"/>
    </xf>
    <xf numFmtId="9" fontId="3" fillId="2" borderId="2" xfId="19" applyFont="1" applyFill="1" applyBorder="1" applyAlignment="1" applyProtection="1">
      <alignment horizontal="center" vertical="center" wrapText="1"/>
    </xf>
    <xf numFmtId="177" fontId="3" fillId="2" borderId="2" xfId="50" applyNumberFormat="1" applyFont="1" applyFill="1" applyBorder="1" applyAlignment="1" applyProtection="1">
      <alignment horizontal="center" vertical="center" wrapText="1" shrinkToFit="1"/>
    </xf>
    <xf numFmtId="49" fontId="3" fillId="2" borderId="2" xfId="50" applyNumberFormat="1" applyFont="1" applyFill="1" applyBorder="1" applyAlignment="1" applyProtection="1">
      <alignment horizontal="center" vertical="center" wrapText="1" shrinkToFit="1"/>
    </xf>
    <xf numFmtId="179" fontId="1" fillId="2" borderId="2" xfId="50" applyNumberFormat="1" applyFont="1" applyFill="1" applyBorder="1" applyAlignment="1" applyProtection="1">
      <alignment horizontal="center" vertical="center" shrinkToFit="1"/>
    </xf>
    <xf numFmtId="177" fontId="3" fillId="2" borderId="2" xfId="50" applyNumberFormat="1" applyFont="1" applyFill="1" applyBorder="1" applyAlignment="1" applyProtection="1">
      <alignment horizontal="right" vertical="center" shrinkToFit="1"/>
    </xf>
    <xf numFmtId="177" fontId="3" fillId="2" borderId="2" xfId="50" applyNumberFormat="1" applyFont="1" applyFill="1" applyBorder="1" applyAlignment="1" applyProtection="1">
      <alignment horizontal="center" vertical="center" wrapText="1"/>
    </xf>
    <xf numFmtId="177" fontId="3" fillId="2" borderId="2" xfId="50" applyNumberFormat="1" applyFont="1" applyFill="1" applyBorder="1" applyAlignment="1" applyProtection="1">
      <alignment horizontal="left" vertical="center" wrapText="1"/>
    </xf>
    <xf numFmtId="10" fontId="3" fillId="0" borderId="2" xfId="0" applyNumberFormat="1" applyFont="1" applyBorder="1">
      <alignment vertical="center"/>
    </xf>
    <xf numFmtId="179" fontId="1" fillId="2" borderId="2" xfId="50" applyNumberFormat="1" applyFont="1" applyFill="1" applyBorder="1" applyAlignment="1" applyProtection="1">
      <alignment horizontal="center" vertical="center"/>
    </xf>
    <xf numFmtId="179" fontId="3" fillId="2" borderId="2" xfId="0" applyNumberFormat="1" applyFont="1" applyFill="1" applyBorder="1">
      <alignment vertical="center"/>
    </xf>
    <xf numFmtId="182" fontId="3" fillId="2" borderId="2" xfId="50" applyNumberFormat="1" applyFont="1" applyFill="1" applyBorder="1" applyAlignment="1" applyProtection="1">
      <alignment horizontal="center" vertical="center"/>
    </xf>
    <xf numFmtId="182" fontId="2" fillId="0" borderId="2" xfId="0" applyNumberFormat="1" applyFont="1" applyFill="1" applyBorder="1" applyAlignment="1" quotePrefix="1">
      <alignment horizontal="center" vertical="center"/>
    </xf>
    <xf numFmtId="182" fontId="3" fillId="0" borderId="2" xfId="0" applyNumberFormat="1" applyFont="1" applyFill="1" applyBorder="1" applyAlignment="1" quotePrefix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百分比 2 2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7"/>
  <sheetViews>
    <sheetView tabSelected="1" topLeftCell="D11" workbookViewId="0">
      <selection activeCell="M31" sqref="M31"/>
    </sheetView>
  </sheetViews>
  <sheetFormatPr defaultColWidth="9" defaultRowHeight="13.5"/>
  <cols>
    <col min="1" max="1" width="3.25" customWidth="1"/>
    <col min="2" max="2" width="15.875" customWidth="1"/>
    <col min="3" max="3" width="16.25" style="2" customWidth="1"/>
    <col min="4" max="4" width="15.375" customWidth="1"/>
    <col min="5" max="5" width="18.75" customWidth="1"/>
    <col min="6" max="6" width="19.125" customWidth="1"/>
    <col min="7" max="7" width="17.5" style="1" customWidth="1"/>
    <col min="8" max="8" width="4.875" customWidth="1"/>
    <col min="9" max="9" width="10.375" customWidth="1"/>
    <col min="10" max="10" width="10" customWidth="1"/>
    <col min="11" max="11" width="9.375" customWidth="1"/>
    <col min="12" max="12" width="9.625" customWidth="1"/>
    <col min="13" max="13" width="16.125" customWidth="1"/>
    <col min="14" max="14" width="10.125" customWidth="1"/>
    <col min="15" max="15" width="9.125" customWidth="1"/>
    <col min="16" max="16" width="34.625" customWidth="1"/>
    <col min="17" max="17" width="14.75" customWidth="1"/>
    <col min="18" max="18" width="14.5" customWidth="1"/>
    <col min="19" max="19" width="15.5" style="2" customWidth="1"/>
    <col min="20" max="20" width="15.5" customWidth="1"/>
  </cols>
  <sheetData>
    <row r="1" ht="29.1" customHeight="1" spans="1:2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72"/>
    </row>
    <row r="2" ht="29.1" customHeight="1" spans="1:20">
      <c r="A2" s="4" t="s">
        <v>1</v>
      </c>
      <c r="B2" s="4"/>
      <c r="C2" s="5" t="s">
        <v>2</v>
      </c>
      <c r="D2" s="5"/>
      <c r="E2" s="5"/>
      <c r="F2" s="5"/>
      <c r="G2" s="5"/>
      <c r="H2" s="6" t="s">
        <v>3</v>
      </c>
      <c r="I2" s="48"/>
      <c r="J2" s="48" t="s">
        <v>4</v>
      </c>
      <c r="K2" s="48"/>
      <c r="L2" s="48"/>
      <c r="M2" s="49"/>
      <c r="N2" s="50" t="s">
        <v>5</v>
      </c>
      <c r="O2" s="50"/>
      <c r="P2" s="51">
        <v>6677</v>
      </c>
      <c r="Q2" s="55" t="s">
        <v>6</v>
      </c>
      <c r="R2" s="55"/>
      <c r="S2" s="73"/>
      <c r="T2" s="73"/>
    </row>
    <row r="3" ht="29.1" customHeight="1" spans="1:20">
      <c r="A3" s="4" t="s">
        <v>7</v>
      </c>
      <c r="B3" s="4"/>
      <c r="C3" s="7">
        <v>22095227</v>
      </c>
      <c r="D3" s="7"/>
      <c r="E3" s="7"/>
      <c r="F3" s="7" t="s">
        <v>8</v>
      </c>
      <c r="G3" s="8" t="s">
        <v>9</v>
      </c>
      <c r="H3" s="4" t="s">
        <v>10</v>
      </c>
      <c r="I3" s="4"/>
      <c r="J3" s="4" t="s">
        <v>11</v>
      </c>
      <c r="K3" s="4"/>
      <c r="L3" s="4"/>
      <c r="M3" s="4"/>
      <c r="N3" s="4" t="s">
        <v>12</v>
      </c>
      <c r="O3" s="4"/>
      <c r="P3" s="4" t="s">
        <v>13</v>
      </c>
      <c r="Q3" s="14" t="s">
        <v>14</v>
      </c>
      <c r="R3" s="15"/>
      <c r="S3" s="15" t="s">
        <v>15</v>
      </c>
      <c r="T3" s="16"/>
    </row>
    <row r="4" ht="29.1" customHeight="1" spans="1:20">
      <c r="A4" s="4" t="s">
        <v>16</v>
      </c>
      <c r="B4" s="4"/>
      <c r="C4" s="9"/>
      <c r="D4" s="9"/>
      <c r="E4" s="9"/>
      <c r="F4" s="7" t="s">
        <v>17</v>
      </c>
      <c r="G4" s="8"/>
      <c r="H4" s="4" t="s">
        <v>18</v>
      </c>
      <c r="I4" s="4"/>
      <c r="J4" s="4"/>
      <c r="K4" s="4"/>
      <c r="L4" s="4"/>
      <c r="M4" s="4"/>
      <c r="N4" s="4" t="s">
        <v>19</v>
      </c>
      <c r="O4" s="4"/>
      <c r="P4" s="7"/>
      <c r="Q4" s="7" t="s">
        <v>20</v>
      </c>
      <c r="R4" s="7" t="s">
        <v>21</v>
      </c>
      <c r="S4" s="74" t="s">
        <v>22</v>
      </c>
      <c r="T4" s="7" t="s">
        <v>21</v>
      </c>
    </row>
    <row r="5" ht="29.1" customHeight="1" spans="1:20">
      <c r="A5" s="4" t="s">
        <v>23</v>
      </c>
      <c r="B5" s="10" t="s">
        <v>24</v>
      </c>
      <c r="C5" s="11"/>
      <c r="D5" s="11"/>
      <c r="E5" s="11"/>
      <c r="F5" s="12"/>
      <c r="G5" s="13" t="s">
        <v>25</v>
      </c>
      <c r="H5" s="10" t="s">
        <v>24</v>
      </c>
      <c r="I5" s="11"/>
      <c r="J5" s="12"/>
      <c r="K5" s="52" t="s">
        <v>26</v>
      </c>
      <c r="L5" s="10" t="s">
        <v>27</v>
      </c>
      <c r="M5" s="12"/>
      <c r="N5" s="10" t="s">
        <v>28</v>
      </c>
      <c r="O5" s="12"/>
      <c r="P5" s="53" t="s">
        <v>29</v>
      </c>
      <c r="Q5" s="75"/>
      <c r="R5" s="75"/>
      <c r="S5" s="74" t="s">
        <v>30</v>
      </c>
      <c r="T5" s="50" t="s">
        <v>31</v>
      </c>
    </row>
    <row r="6" ht="29.1" customHeight="1" spans="1:20">
      <c r="A6" s="4"/>
      <c r="B6" s="14" t="s">
        <v>32</v>
      </c>
      <c r="C6" s="15"/>
      <c r="D6" s="15"/>
      <c r="E6" s="15"/>
      <c r="F6" s="16"/>
      <c r="G6" s="17"/>
      <c r="H6" s="14" t="s">
        <v>33</v>
      </c>
      <c r="I6" s="15"/>
      <c r="J6" s="16"/>
      <c r="K6" s="4" t="s">
        <v>34</v>
      </c>
      <c r="L6" s="14" t="s">
        <v>35</v>
      </c>
      <c r="M6" s="16"/>
      <c r="N6" s="14" t="s">
        <v>36</v>
      </c>
      <c r="O6" s="16"/>
      <c r="P6" s="54" t="s">
        <v>37</v>
      </c>
      <c r="Q6" s="76"/>
      <c r="R6" s="76"/>
      <c r="S6" s="74"/>
      <c r="T6" s="50"/>
    </row>
    <row r="7" ht="29.1" customHeight="1" spans="1:20">
      <c r="A7" s="4"/>
      <c r="B7" s="18" t="s">
        <v>38</v>
      </c>
      <c r="C7" s="74" t="s">
        <v>39</v>
      </c>
      <c r="D7" s="4" t="s">
        <v>40</v>
      </c>
      <c r="E7" s="7" t="s">
        <v>41</v>
      </c>
      <c r="F7" s="7" t="s">
        <v>42</v>
      </c>
      <c r="G7" s="17" t="s">
        <v>43</v>
      </c>
      <c r="H7" s="4" t="s">
        <v>44</v>
      </c>
      <c r="I7" s="7" t="s">
        <v>45</v>
      </c>
      <c r="J7" s="7" t="s">
        <v>46</v>
      </c>
      <c r="K7" s="55" t="s">
        <v>45</v>
      </c>
      <c r="L7" s="7" t="s">
        <v>45</v>
      </c>
      <c r="M7" s="4" t="s">
        <v>46</v>
      </c>
      <c r="N7" s="4" t="s">
        <v>45</v>
      </c>
      <c r="O7" s="4" t="s">
        <v>46</v>
      </c>
      <c r="P7" s="7" t="s">
        <v>47</v>
      </c>
      <c r="Q7" s="7" t="s">
        <v>48</v>
      </c>
      <c r="R7" s="7" t="s">
        <v>49</v>
      </c>
      <c r="S7" s="74"/>
      <c r="T7" s="50"/>
    </row>
    <row r="8" ht="29.1" customHeight="1" spans="1:20">
      <c r="A8" s="4">
        <v>1</v>
      </c>
      <c r="B8" s="88" t="s">
        <v>50</v>
      </c>
      <c r="C8" s="74">
        <v>73500</v>
      </c>
      <c r="D8" s="4"/>
      <c r="E8" s="7" t="s">
        <v>51</v>
      </c>
      <c r="F8" s="7" t="s">
        <v>52</v>
      </c>
      <c r="G8" s="17"/>
      <c r="H8" s="4"/>
      <c r="I8" s="7"/>
      <c r="J8" s="7"/>
      <c r="K8" s="55">
        <v>39.73</v>
      </c>
      <c r="L8" s="7"/>
      <c r="M8" s="4"/>
      <c r="N8" s="4"/>
      <c r="O8" s="4"/>
      <c r="P8" s="7"/>
      <c r="Q8" s="7"/>
      <c r="R8" s="7"/>
      <c r="S8" s="74">
        <f>C8-K8</f>
        <v>73460.27</v>
      </c>
      <c r="T8" s="105">
        <f>C8-K8-S8</f>
        <v>0</v>
      </c>
    </row>
    <row r="9" ht="29.1" customHeight="1" spans="1:20">
      <c r="A9" s="4">
        <v>2</v>
      </c>
      <c r="B9" s="88" t="s">
        <v>50</v>
      </c>
      <c r="C9" s="74">
        <v>300000</v>
      </c>
      <c r="D9" s="4"/>
      <c r="E9" s="7" t="s">
        <v>51</v>
      </c>
      <c r="F9" s="7" t="s">
        <v>52</v>
      </c>
      <c r="G9" s="17"/>
      <c r="H9" s="4"/>
      <c r="I9" s="7"/>
      <c r="J9" s="7"/>
      <c r="K9" s="55">
        <v>162.17</v>
      </c>
      <c r="L9" s="7"/>
      <c r="M9" s="4"/>
      <c r="N9" s="4"/>
      <c r="O9" s="4"/>
      <c r="P9" s="7"/>
      <c r="Q9" s="7"/>
      <c r="R9" s="7"/>
      <c r="S9" s="74">
        <f t="shared" ref="S9:S20" si="0">C9-K9</f>
        <v>299837.83</v>
      </c>
      <c r="T9" s="105">
        <f t="shared" ref="T9:T20" si="1">C9-K9-S9</f>
        <v>0</v>
      </c>
    </row>
    <row r="10" ht="29.1" customHeight="1" spans="1:20">
      <c r="A10" s="4">
        <v>3</v>
      </c>
      <c r="B10" s="88" t="s">
        <v>53</v>
      </c>
      <c r="C10" s="74">
        <v>40000</v>
      </c>
      <c r="D10" s="4"/>
      <c r="E10" s="7" t="s">
        <v>51</v>
      </c>
      <c r="F10" s="7" t="s">
        <v>52</v>
      </c>
      <c r="G10" s="17"/>
      <c r="H10" s="4"/>
      <c r="I10" s="7"/>
      <c r="J10" s="7"/>
      <c r="K10" s="55">
        <v>814.42</v>
      </c>
      <c r="L10" s="7"/>
      <c r="M10" s="4"/>
      <c r="N10" s="4"/>
      <c r="O10" s="4"/>
      <c r="P10" s="7"/>
      <c r="Q10" s="7"/>
      <c r="R10" s="7"/>
      <c r="S10" s="74">
        <f t="shared" si="0"/>
        <v>39185.58</v>
      </c>
      <c r="T10" s="105">
        <f t="shared" si="1"/>
        <v>0</v>
      </c>
    </row>
    <row r="11" ht="29.1" customHeight="1" spans="1:20">
      <c r="A11" s="4">
        <v>4</v>
      </c>
      <c r="B11" s="88" t="s">
        <v>53</v>
      </c>
      <c r="C11" s="74">
        <v>350000</v>
      </c>
      <c r="D11" s="4"/>
      <c r="E11" s="7" t="s">
        <v>51</v>
      </c>
      <c r="F11" s="7" t="s">
        <v>52</v>
      </c>
      <c r="G11" s="17"/>
      <c r="H11" s="4"/>
      <c r="I11" s="7"/>
      <c r="J11" s="7"/>
      <c r="K11" s="55">
        <v>7126.13</v>
      </c>
      <c r="L11" s="7"/>
      <c r="M11" s="4"/>
      <c r="N11" s="4"/>
      <c r="O11" s="4"/>
      <c r="P11" s="7"/>
      <c r="Q11" s="7"/>
      <c r="R11" s="7"/>
      <c r="S11" s="74">
        <f t="shared" si="0"/>
        <v>342873.87</v>
      </c>
      <c r="T11" s="105">
        <f t="shared" si="1"/>
        <v>0</v>
      </c>
    </row>
    <row r="12" ht="29.1" customHeight="1" spans="1:20">
      <c r="A12" s="4">
        <v>5</v>
      </c>
      <c r="B12" s="88" t="s">
        <v>54</v>
      </c>
      <c r="C12" s="74">
        <v>300000</v>
      </c>
      <c r="D12" s="4"/>
      <c r="E12" s="7" t="s">
        <v>51</v>
      </c>
      <c r="F12" s="7" t="s">
        <v>52</v>
      </c>
      <c r="G12" s="17"/>
      <c r="H12" s="4"/>
      <c r="I12" s="7"/>
      <c r="J12" s="7"/>
      <c r="K12" s="55">
        <v>6108.11</v>
      </c>
      <c r="L12" s="7"/>
      <c r="M12" s="4"/>
      <c r="N12" s="4"/>
      <c r="O12" s="4"/>
      <c r="P12" s="7"/>
      <c r="Q12" s="7"/>
      <c r="R12" s="7"/>
      <c r="S12" s="74">
        <f t="shared" si="0"/>
        <v>293891.89</v>
      </c>
      <c r="T12" s="105">
        <f t="shared" si="1"/>
        <v>0</v>
      </c>
    </row>
    <row r="13" ht="29.1" customHeight="1" spans="1:20">
      <c r="A13" s="4">
        <v>6</v>
      </c>
      <c r="B13" s="88" t="s">
        <v>55</v>
      </c>
      <c r="C13" s="74">
        <v>440000</v>
      </c>
      <c r="D13" s="4"/>
      <c r="E13" s="7" t="s">
        <v>51</v>
      </c>
      <c r="F13" s="7" t="s">
        <v>52</v>
      </c>
      <c r="G13" s="17"/>
      <c r="H13" s="4"/>
      <c r="I13" s="7"/>
      <c r="J13" s="7"/>
      <c r="K13" s="55">
        <v>8958.56</v>
      </c>
      <c r="L13" s="7"/>
      <c r="M13" s="4"/>
      <c r="N13" s="4"/>
      <c r="O13" s="4"/>
      <c r="P13" s="7"/>
      <c r="Q13" s="7"/>
      <c r="R13" s="7"/>
      <c r="S13" s="74">
        <f t="shared" si="0"/>
        <v>431041.44</v>
      </c>
      <c r="T13" s="105">
        <f t="shared" si="1"/>
        <v>0</v>
      </c>
    </row>
    <row r="14" ht="29.1" customHeight="1" spans="1:20">
      <c r="A14" s="4">
        <v>7</v>
      </c>
      <c r="B14" s="88" t="s">
        <v>53</v>
      </c>
      <c r="C14" s="74">
        <v>1000000</v>
      </c>
      <c r="D14" s="4"/>
      <c r="E14" s="7" t="s">
        <v>51</v>
      </c>
      <c r="F14" s="7" t="s">
        <v>52</v>
      </c>
      <c r="G14" s="17"/>
      <c r="H14" s="4"/>
      <c r="I14" s="7"/>
      <c r="J14" s="7"/>
      <c r="K14" s="55">
        <v>20360.37</v>
      </c>
      <c r="L14" s="7"/>
      <c r="M14" s="4"/>
      <c r="N14" s="4"/>
      <c r="O14" s="4"/>
      <c r="P14" s="7"/>
      <c r="Q14" s="7"/>
      <c r="R14" s="7"/>
      <c r="S14" s="74">
        <f t="shared" si="0"/>
        <v>979639.63</v>
      </c>
      <c r="T14" s="105">
        <f t="shared" si="1"/>
        <v>0</v>
      </c>
    </row>
    <row r="15" ht="29.1" customHeight="1" spans="1:20">
      <c r="A15" s="4">
        <v>8</v>
      </c>
      <c r="B15" s="88" t="s">
        <v>53</v>
      </c>
      <c r="C15" s="74">
        <v>400000</v>
      </c>
      <c r="D15" s="4"/>
      <c r="E15" s="7" t="s">
        <v>51</v>
      </c>
      <c r="F15" s="7" t="s">
        <v>52</v>
      </c>
      <c r="G15" s="17"/>
      <c r="H15" s="4"/>
      <c r="I15" s="7"/>
      <c r="J15" s="7"/>
      <c r="K15" s="55">
        <v>8144.15</v>
      </c>
      <c r="L15" s="7"/>
      <c r="M15" s="4"/>
      <c r="N15" s="4"/>
      <c r="O15" s="4"/>
      <c r="P15" s="7"/>
      <c r="Q15" s="7"/>
      <c r="R15" s="7"/>
      <c r="S15" s="74">
        <f t="shared" si="0"/>
        <v>391855.85</v>
      </c>
      <c r="T15" s="105">
        <f t="shared" si="1"/>
        <v>0</v>
      </c>
    </row>
    <row r="16" ht="29.1" customHeight="1" spans="1:20">
      <c r="A16" s="4">
        <v>9</v>
      </c>
      <c r="B16" s="88" t="s">
        <v>53</v>
      </c>
      <c r="C16" s="74">
        <v>200000</v>
      </c>
      <c r="D16" s="4"/>
      <c r="E16" s="7" t="s">
        <v>51</v>
      </c>
      <c r="F16" s="7" t="s">
        <v>52</v>
      </c>
      <c r="G16" s="17"/>
      <c r="H16" s="4"/>
      <c r="I16" s="7"/>
      <c r="J16" s="7"/>
      <c r="K16" s="55">
        <v>4072.08</v>
      </c>
      <c r="L16" s="7"/>
      <c r="M16" s="4"/>
      <c r="N16" s="4"/>
      <c r="O16" s="4"/>
      <c r="P16" s="7"/>
      <c r="Q16" s="7"/>
      <c r="R16" s="7"/>
      <c r="S16" s="74">
        <f t="shared" si="0"/>
        <v>195927.92</v>
      </c>
      <c r="T16" s="105">
        <f t="shared" si="1"/>
        <v>0</v>
      </c>
    </row>
    <row r="17" ht="29.1" customHeight="1" spans="1:20">
      <c r="A17" s="4">
        <v>10</v>
      </c>
      <c r="B17" s="88" t="s">
        <v>53</v>
      </c>
      <c r="C17" s="74">
        <v>450000</v>
      </c>
      <c r="D17" s="4"/>
      <c r="E17" s="7" t="s">
        <v>51</v>
      </c>
      <c r="F17" s="7" t="s">
        <v>52</v>
      </c>
      <c r="G17" s="17"/>
      <c r="H17" s="4"/>
      <c r="I17" s="7"/>
      <c r="J17" s="7"/>
      <c r="K17" s="55">
        <v>9162.17</v>
      </c>
      <c r="L17" s="7"/>
      <c r="M17" s="4"/>
      <c r="N17" s="4"/>
      <c r="O17" s="4"/>
      <c r="P17" s="7"/>
      <c r="Q17" s="7"/>
      <c r="R17" s="7"/>
      <c r="S17" s="74">
        <f t="shared" si="0"/>
        <v>440837.83</v>
      </c>
      <c r="T17" s="105">
        <f t="shared" si="1"/>
        <v>0</v>
      </c>
    </row>
    <row r="18" ht="29.1" customHeight="1" spans="1:20">
      <c r="A18" s="4">
        <v>11</v>
      </c>
      <c r="B18" s="88" t="s">
        <v>54</v>
      </c>
      <c r="C18" s="74">
        <v>1269965</v>
      </c>
      <c r="D18" s="4"/>
      <c r="E18" s="7" t="s">
        <v>51</v>
      </c>
      <c r="F18" s="7" t="s">
        <v>52</v>
      </c>
      <c r="G18" s="17"/>
      <c r="H18" s="4"/>
      <c r="I18" s="7"/>
      <c r="J18" s="7"/>
      <c r="K18" s="55">
        <v>25857.66</v>
      </c>
      <c r="L18" s="7"/>
      <c r="M18" s="4"/>
      <c r="N18" s="4"/>
      <c r="O18" s="4"/>
      <c r="P18" s="7"/>
      <c r="Q18" s="7"/>
      <c r="R18" s="7"/>
      <c r="S18" s="74">
        <f t="shared" si="0"/>
        <v>1244107.34</v>
      </c>
      <c r="T18" s="105">
        <f t="shared" si="1"/>
        <v>0</v>
      </c>
    </row>
    <row r="19" ht="29.1" customHeight="1" spans="1:20">
      <c r="A19" s="4">
        <v>12</v>
      </c>
      <c r="B19" s="88" t="s">
        <v>56</v>
      </c>
      <c r="C19" s="74">
        <v>450000</v>
      </c>
      <c r="D19" s="4"/>
      <c r="E19" s="7" t="s">
        <v>51</v>
      </c>
      <c r="F19" s="7" t="s">
        <v>52</v>
      </c>
      <c r="G19" s="17"/>
      <c r="H19" s="4"/>
      <c r="I19" s="7"/>
      <c r="J19" s="7"/>
      <c r="K19" s="55">
        <v>9245.46</v>
      </c>
      <c r="L19" s="7"/>
      <c r="M19" s="4"/>
      <c r="N19" s="4"/>
      <c r="O19" s="4"/>
      <c r="P19" s="7"/>
      <c r="Q19" s="7"/>
      <c r="R19" s="7"/>
      <c r="S19" s="74">
        <f t="shared" si="0"/>
        <v>440754.54</v>
      </c>
      <c r="T19" s="105">
        <f t="shared" si="1"/>
        <v>0</v>
      </c>
    </row>
    <row r="20" ht="29.1" customHeight="1" spans="1:20">
      <c r="A20" s="4">
        <v>13</v>
      </c>
      <c r="B20" s="88" t="s">
        <v>55</v>
      </c>
      <c r="C20" s="74">
        <v>345000</v>
      </c>
      <c r="D20" s="4"/>
      <c r="E20" s="7" t="s">
        <v>51</v>
      </c>
      <c r="F20" s="7" t="s">
        <v>52</v>
      </c>
      <c r="G20" s="17"/>
      <c r="H20" s="4"/>
      <c r="I20" s="7"/>
      <c r="J20" s="7"/>
      <c r="K20" s="55">
        <v>7088.19</v>
      </c>
      <c r="L20" s="7"/>
      <c r="M20" s="4"/>
      <c r="N20" s="4"/>
      <c r="O20" s="4"/>
      <c r="P20" s="7"/>
      <c r="Q20" s="7"/>
      <c r="R20" s="7"/>
      <c r="S20" s="74">
        <f t="shared" si="0"/>
        <v>337911.81</v>
      </c>
      <c r="T20" s="105">
        <f t="shared" si="1"/>
        <v>0</v>
      </c>
    </row>
    <row r="21" ht="29.1" customHeight="1" spans="1:20">
      <c r="A21" s="4">
        <v>14</v>
      </c>
      <c r="B21" s="20" t="s">
        <v>50</v>
      </c>
      <c r="C21" s="81">
        <v>1000000</v>
      </c>
      <c r="D21" s="22"/>
      <c r="E21" s="23" t="s">
        <v>51</v>
      </c>
      <c r="F21" s="23" t="s">
        <v>52</v>
      </c>
      <c r="G21" s="24">
        <v>0.3</v>
      </c>
      <c r="H21" s="25"/>
      <c r="I21" s="21"/>
      <c r="J21" s="56"/>
      <c r="K21" s="50">
        <v>540.55</v>
      </c>
      <c r="L21" s="21"/>
      <c r="M21" s="7"/>
      <c r="N21" s="21"/>
      <c r="O21" s="7"/>
      <c r="P21" s="57"/>
      <c r="Q21" s="7"/>
      <c r="R21" s="7"/>
      <c r="S21" s="77">
        <f>C21+D21-I21-K21-L21-N21</f>
        <v>999459.45</v>
      </c>
      <c r="T21" s="78">
        <f>C21+D21-I21-K21-L21-N21-S21</f>
        <v>0</v>
      </c>
    </row>
    <row r="22" ht="29.1" customHeight="1" spans="1:20">
      <c r="A22" s="4">
        <v>15</v>
      </c>
      <c r="B22" s="26" t="s">
        <v>50</v>
      </c>
      <c r="C22" s="89">
        <v>500000</v>
      </c>
      <c r="D22" s="22"/>
      <c r="E22" s="23" t="s">
        <v>51</v>
      </c>
      <c r="F22" s="23" t="s">
        <v>52</v>
      </c>
      <c r="G22" s="24">
        <v>0.4</v>
      </c>
      <c r="H22" s="25"/>
      <c r="I22" s="21"/>
      <c r="J22" s="56"/>
      <c r="K22" s="50">
        <v>270.28</v>
      </c>
      <c r="L22" s="21"/>
      <c r="M22" s="7"/>
      <c r="N22" s="21"/>
      <c r="O22" s="7"/>
      <c r="P22" s="57"/>
      <c r="Q22" s="7"/>
      <c r="R22" s="7"/>
      <c r="S22" s="77">
        <f t="shared" ref="S22:S27" si="2">C22+D22-I22-K22-L22-N22</f>
        <v>499729.72</v>
      </c>
      <c r="T22" s="78">
        <f t="shared" ref="T22:T27" si="3">C22+D22-I22-K22-L22-N22-S22</f>
        <v>0</v>
      </c>
    </row>
    <row r="23" ht="29.1" customHeight="1" spans="1:20">
      <c r="A23" s="4">
        <v>16</v>
      </c>
      <c r="B23" s="26" t="s">
        <v>53</v>
      </c>
      <c r="C23" s="89">
        <v>300000</v>
      </c>
      <c r="D23" s="22"/>
      <c r="E23" s="23" t="s">
        <v>51</v>
      </c>
      <c r="F23" s="23" t="s">
        <v>52</v>
      </c>
      <c r="G23" s="24">
        <v>0.4</v>
      </c>
      <c r="H23" s="25"/>
      <c r="I23" s="21"/>
      <c r="J23" s="56"/>
      <c r="K23" s="50">
        <v>6108.11</v>
      </c>
      <c r="L23" s="21"/>
      <c r="M23" s="7"/>
      <c r="N23" s="58"/>
      <c r="O23" s="59"/>
      <c r="P23" s="57"/>
      <c r="Q23" s="7"/>
      <c r="R23" s="7"/>
      <c r="S23" s="77">
        <f t="shared" si="2"/>
        <v>293891.89</v>
      </c>
      <c r="T23" s="78">
        <f t="shared" si="3"/>
        <v>0</v>
      </c>
    </row>
    <row r="24" ht="29.1" customHeight="1" spans="1:20">
      <c r="A24" s="4">
        <v>17</v>
      </c>
      <c r="B24" s="26" t="s">
        <v>54</v>
      </c>
      <c r="C24" s="89">
        <v>1080237.2</v>
      </c>
      <c r="D24" s="22"/>
      <c r="E24" s="23" t="s">
        <v>51</v>
      </c>
      <c r="F24" s="23" t="s">
        <v>52</v>
      </c>
      <c r="G24" s="28">
        <v>0.5</v>
      </c>
      <c r="H24" s="25"/>
      <c r="I24" s="21"/>
      <c r="J24" s="56"/>
      <c r="K24" s="50">
        <v>23623.68</v>
      </c>
      <c r="L24" s="21"/>
      <c r="M24" s="7"/>
      <c r="N24" s="58"/>
      <c r="O24" s="59"/>
      <c r="P24" s="57"/>
      <c r="Q24" s="7"/>
      <c r="R24" s="7"/>
      <c r="S24" s="77">
        <f t="shared" si="2"/>
        <v>1056613.52</v>
      </c>
      <c r="T24" s="78">
        <f t="shared" si="3"/>
        <v>0</v>
      </c>
    </row>
    <row r="25" ht="29.1" customHeight="1" spans="1:20">
      <c r="A25" s="4">
        <v>18</v>
      </c>
      <c r="B25" s="26" t="s">
        <v>57</v>
      </c>
      <c r="C25" s="89">
        <v>80000</v>
      </c>
      <c r="D25" s="22"/>
      <c r="E25" s="23" t="s">
        <v>51</v>
      </c>
      <c r="F25" s="23" t="s">
        <v>52</v>
      </c>
      <c r="G25" s="28">
        <v>0.5</v>
      </c>
      <c r="H25" s="25"/>
      <c r="I25" s="21"/>
      <c r="J25" s="56"/>
      <c r="K25" s="50">
        <v>0</v>
      </c>
      <c r="L25" s="21"/>
      <c r="M25" s="7"/>
      <c r="N25" s="58"/>
      <c r="O25" s="59"/>
      <c r="P25" s="57"/>
      <c r="Q25" s="7"/>
      <c r="R25" s="7"/>
      <c r="S25" s="77">
        <f t="shared" si="2"/>
        <v>80000</v>
      </c>
      <c r="T25" s="78">
        <f t="shared" si="3"/>
        <v>0</v>
      </c>
    </row>
    <row r="26" ht="29.1" customHeight="1" spans="1:20">
      <c r="A26" s="4">
        <v>19</v>
      </c>
      <c r="B26" s="26" t="s">
        <v>55</v>
      </c>
      <c r="C26" s="89">
        <v>390000</v>
      </c>
      <c r="D26" s="22"/>
      <c r="E26" s="23" t="s">
        <v>51</v>
      </c>
      <c r="F26" s="23" t="s">
        <v>52</v>
      </c>
      <c r="G26" s="28">
        <v>0.6</v>
      </c>
      <c r="H26" s="25"/>
      <c r="I26" s="21"/>
      <c r="J26" s="56"/>
      <c r="K26" s="50">
        <v>7940.55</v>
      </c>
      <c r="L26" s="21"/>
      <c r="M26" s="7"/>
      <c r="N26" s="58"/>
      <c r="O26" s="59"/>
      <c r="P26" s="57"/>
      <c r="Q26" s="7"/>
      <c r="R26" s="7"/>
      <c r="S26" s="77">
        <f t="shared" si="2"/>
        <v>382059.45</v>
      </c>
      <c r="T26" s="78">
        <f t="shared" si="3"/>
        <v>0</v>
      </c>
    </row>
    <row r="27" ht="29.1" customHeight="1" spans="1:20">
      <c r="A27" s="4">
        <v>20</v>
      </c>
      <c r="B27" s="29" t="s">
        <v>55</v>
      </c>
      <c r="C27" s="89">
        <v>830000</v>
      </c>
      <c r="D27" s="22"/>
      <c r="E27" s="23" t="s">
        <v>51</v>
      </c>
      <c r="F27" s="23" t="s">
        <v>52</v>
      </c>
      <c r="G27" s="28">
        <v>0.6</v>
      </c>
      <c r="H27" s="25"/>
      <c r="I27" s="21"/>
      <c r="J27" s="56"/>
      <c r="K27" s="50">
        <v>16899.1</v>
      </c>
      <c r="L27" s="21"/>
      <c r="M27" s="7"/>
      <c r="N27" s="21"/>
      <c r="O27" s="7"/>
      <c r="P27" s="60"/>
      <c r="Q27" s="7"/>
      <c r="R27" s="7"/>
      <c r="S27" s="77">
        <f t="shared" si="2"/>
        <v>813100.9</v>
      </c>
      <c r="T27" s="78">
        <f t="shared" si="3"/>
        <v>0</v>
      </c>
    </row>
    <row r="28" ht="29.1" customHeight="1" spans="1:20">
      <c r="A28" s="4">
        <v>21</v>
      </c>
      <c r="B28" s="37" t="s">
        <v>58</v>
      </c>
      <c r="C28" s="81">
        <v>480000</v>
      </c>
      <c r="D28" s="21"/>
      <c r="E28" s="23" t="s">
        <v>59</v>
      </c>
      <c r="F28" s="108" t="s">
        <v>60</v>
      </c>
      <c r="G28" s="28">
        <v>0.8</v>
      </c>
      <c r="H28" s="25"/>
      <c r="I28" s="21"/>
      <c r="J28" s="56"/>
      <c r="K28" s="50">
        <v>10128.44</v>
      </c>
      <c r="L28" s="21">
        <v>200</v>
      </c>
      <c r="M28" s="7" t="s">
        <v>61</v>
      </c>
      <c r="N28" s="21"/>
      <c r="O28" s="7"/>
      <c r="P28" s="57" t="s">
        <v>62</v>
      </c>
      <c r="Q28" s="7"/>
      <c r="R28" s="7"/>
      <c r="S28" s="81">
        <v>280000</v>
      </c>
      <c r="T28" s="82">
        <f>C28+D28-I28-K28-L28-N28-S28-S29</f>
        <v>0</v>
      </c>
    </row>
    <row r="29" ht="29.1" customHeight="1" spans="1:20">
      <c r="A29" s="4">
        <v>22</v>
      </c>
      <c r="B29" s="37"/>
      <c r="C29" s="74"/>
      <c r="D29" s="39"/>
      <c r="E29" s="40"/>
      <c r="F29" s="41"/>
      <c r="G29" s="24"/>
      <c r="H29" s="42"/>
      <c r="I29" s="21"/>
      <c r="J29" s="21"/>
      <c r="K29" s="21"/>
      <c r="L29" s="21"/>
      <c r="M29" s="7"/>
      <c r="N29" s="21"/>
      <c r="O29" s="7"/>
      <c r="P29" s="60" t="s">
        <v>63</v>
      </c>
      <c r="Q29" s="57"/>
      <c r="R29" s="57"/>
      <c r="S29" s="83">
        <v>189671.56</v>
      </c>
      <c r="T29" s="84"/>
    </row>
    <row r="30" ht="18" customHeight="1" spans="1:20">
      <c r="A30" s="30"/>
      <c r="B30" s="31" t="s">
        <v>64</v>
      </c>
      <c r="C30" s="90"/>
      <c r="D30" s="33"/>
      <c r="E30" s="34"/>
      <c r="F30" s="34"/>
      <c r="G30" s="35"/>
      <c r="H30" s="36"/>
      <c r="I30" s="61"/>
      <c r="J30" s="62"/>
      <c r="K30" s="63"/>
      <c r="L30" s="61"/>
      <c r="M30" s="64"/>
      <c r="N30" s="61"/>
      <c r="O30" s="64"/>
      <c r="P30" s="65"/>
      <c r="Q30" s="64"/>
      <c r="R30" s="64"/>
      <c r="S30" s="79"/>
      <c r="T30" s="80"/>
    </row>
    <row r="31" ht="29.1" customHeight="1" spans="1:20">
      <c r="A31" s="91">
        <v>23</v>
      </c>
      <c r="B31" s="92">
        <v>44586</v>
      </c>
      <c r="C31" s="93">
        <v>4286945.2</v>
      </c>
      <c r="D31" s="94"/>
      <c r="E31" s="95" t="s">
        <v>59</v>
      </c>
      <c r="F31" s="109" t="s">
        <v>60</v>
      </c>
      <c r="G31" s="96">
        <v>1</v>
      </c>
      <c r="H31" s="97"/>
      <c r="I31" s="101"/>
      <c r="J31" s="101"/>
      <c r="K31" s="101">
        <v>129017.69</v>
      </c>
      <c r="L31" s="101">
        <v>300</v>
      </c>
      <c r="M31" s="102" t="s">
        <v>61</v>
      </c>
      <c r="N31" s="101"/>
      <c r="O31" s="102"/>
      <c r="P31" s="103" t="s">
        <v>62</v>
      </c>
      <c r="Q31" s="103"/>
      <c r="R31" s="103"/>
      <c r="S31" s="106">
        <v>2000000</v>
      </c>
      <c r="T31" s="107"/>
    </row>
    <row r="32" ht="29.1" customHeight="1" spans="1:20">
      <c r="A32" s="91">
        <v>24</v>
      </c>
      <c r="B32" s="92"/>
      <c r="C32" s="93"/>
      <c r="D32" s="94"/>
      <c r="E32" s="98"/>
      <c r="F32" s="99"/>
      <c r="G32" s="96"/>
      <c r="H32" s="97"/>
      <c r="I32" s="101"/>
      <c r="J32" s="101"/>
      <c r="K32" s="101"/>
      <c r="L32" s="101"/>
      <c r="M32" s="102"/>
      <c r="N32" s="101"/>
      <c r="O32" s="102"/>
      <c r="P32" s="104" t="s">
        <v>65</v>
      </c>
      <c r="Q32" s="103"/>
      <c r="R32" s="103"/>
      <c r="S32" s="106">
        <v>1425000</v>
      </c>
      <c r="T32" s="107"/>
    </row>
    <row r="33" ht="29.1" customHeight="1" spans="1:20">
      <c r="A33" s="91">
        <v>25</v>
      </c>
      <c r="B33" s="92"/>
      <c r="C33" s="93"/>
      <c r="D33" s="94"/>
      <c r="E33" s="98"/>
      <c r="F33" s="99"/>
      <c r="G33" s="96"/>
      <c r="H33" s="97"/>
      <c r="I33" s="101"/>
      <c r="J33" s="101"/>
      <c r="K33" s="101"/>
      <c r="L33" s="101"/>
      <c r="M33" s="102"/>
      <c r="N33" s="101"/>
      <c r="O33" s="102"/>
      <c r="P33" s="104" t="s">
        <v>63</v>
      </c>
      <c r="Q33" s="103"/>
      <c r="R33" s="103"/>
      <c r="S33" s="106">
        <v>732627.51</v>
      </c>
      <c r="T33" s="107"/>
    </row>
    <row r="34" ht="29.1" customHeight="1" spans="1:20">
      <c r="A34" s="19">
        <v>26</v>
      </c>
      <c r="B34" s="37"/>
      <c r="C34" s="74"/>
      <c r="D34" s="39"/>
      <c r="E34" s="40"/>
      <c r="F34" s="41"/>
      <c r="G34" s="28"/>
      <c r="H34" s="42"/>
      <c r="I34" s="21"/>
      <c r="J34" s="21"/>
      <c r="K34" s="21"/>
      <c r="L34" s="21"/>
      <c r="M34" s="7"/>
      <c r="N34" s="21"/>
      <c r="O34" s="7"/>
      <c r="P34" s="60"/>
      <c r="Q34" s="57"/>
      <c r="R34" s="57"/>
      <c r="S34" s="83"/>
      <c r="T34" s="85"/>
    </row>
    <row r="35" ht="29.1" customHeight="1" spans="1:20">
      <c r="A35" s="4" t="s">
        <v>66</v>
      </c>
      <c r="B35" s="4"/>
      <c r="C35" s="100">
        <f>SUM(C21:C34)</f>
        <v>8947182.4</v>
      </c>
      <c r="D35" s="43">
        <f>SUM(D21:D34)</f>
        <v>0</v>
      </c>
      <c r="E35" s="21"/>
      <c r="F35" s="21"/>
      <c r="G35" s="24"/>
      <c r="H35" s="5" t="s">
        <v>67</v>
      </c>
      <c r="I35" s="21">
        <f>SUM(I21:I34)</f>
        <v>0</v>
      </c>
      <c r="J35" s="21"/>
      <c r="K35" s="21">
        <f>SUM(K8:K34)</f>
        <v>301667.6</v>
      </c>
      <c r="L35" s="21">
        <f>SUM(L21:L34)</f>
        <v>500</v>
      </c>
      <c r="M35" s="5" t="s">
        <v>67</v>
      </c>
      <c r="N35" s="21">
        <f>SUM(N21:N34)</f>
        <v>0</v>
      </c>
      <c r="O35" s="5" t="s">
        <v>67</v>
      </c>
      <c r="P35" s="5" t="s">
        <v>67</v>
      </c>
      <c r="Q35" s="5"/>
      <c r="R35" s="5"/>
      <c r="S35" s="81">
        <f>SUM(S21:S34)</f>
        <v>8752154</v>
      </c>
      <c r="T35" s="86">
        <f>D35+C35-S35-I35-K35-L35-N35</f>
        <v>-107139.2</v>
      </c>
    </row>
    <row r="36" ht="29.1" customHeight="1" spans="1:20">
      <c r="A36" s="4" t="s">
        <v>68</v>
      </c>
      <c r="B36" s="4"/>
      <c r="C36" s="4" t="s">
        <v>69</v>
      </c>
      <c r="D36" s="4"/>
      <c r="E36" s="4"/>
      <c r="F36" s="44">
        <f>S31+S32+S33</f>
        <v>4157627.51</v>
      </c>
      <c r="G36" s="45"/>
      <c r="H36" s="46" t="s">
        <v>70</v>
      </c>
      <c r="I36" s="66"/>
      <c r="J36" s="66"/>
      <c r="K36" s="66"/>
      <c r="L36" s="67"/>
      <c r="M36" s="4" t="s">
        <v>71</v>
      </c>
      <c r="N36" s="68">
        <f>F36</f>
        <v>4157627.51</v>
      </c>
      <c r="O36" s="69"/>
      <c r="P36" s="69"/>
      <c r="Q36" s="69"/>
      <c r="R36" s="69"/>
      <c r="S36" s="69"/>
      <c r="T36" s="87"/>
    </row>
    <row r="37" ht="29.1" customHeight="1" spans="1:20">
      <c r="A37" s="4"/>
      <c r="B37" s="4"/>
      <c r="C37" s="4" t="s">
        <v>72</v>
      </c>
      <c r="D37" s="4"/>
      <c r="E37" s="4"/>
      <c r="F37" s="44">
        <v>0</v>
      </c>
      <c r="G37" s="45"/>
      <c r="H37" s="47"/>
      <c r="I37" s="70"/>
      <c r="J37" s="70"/>
      <c r="K37" s="70"/>
      <c r="L37" s="71"/>
      <c r="M37" s="4" t="s">
        <v>73</v>
      </c>
      <c r="N37" s="6" t="str">
        <f>SUBSTITUTE(SUBSTITUTE(TEXT(INT(N36),"[DBNum2][$-804]G/通用格式元"&amp;IF(INT(N36)=N36,"整",""))&amp;TEXT(MID(N36,FIND(".",N36&amp;".0")+1,1),"[DBNum2][$-804]G/通用格式角")&amp;TEXT(MID(N36,FIND(".",N36&amp;".0")+2,1),"[DBNum2][$-804]G/通用格式分"),"零角","零"),"零分","")</f>
        <v>肆佰壹拾伍万柒仟陆佰贰拾柒元伍角壹分</v>
      </c>
      <c r="O37" s="48"/>
      <c r="P37" s="48"/>
      <c r="Q37" s="48"/>
      <c r="R37" s="48"/>
      <c r="S37" s="48"/>
      <c r="T37" s="49"/>
    </row>
  </sheetData>
  <mergeCells count="42">
    <mergeCell ref="A1:S1"/>
    <mergeCell ref="A2:B2"/>
    <mergeCell ref="C2:G2"/>
    <mergeCell ref="H2:I2"/>
    <mergeCell ref="J2:M2"/>
    <mergeCell ref="N2:O2"/>
    <mergeCell ref="Q2:R2"/>
    <mergeCell ref="S2:T2"/>
    <mergeCell ref="A3:B3"/>
    <mergeCell ref="C3:E3"/>
    <mergeCell ref="H3:I3"/>
    <mergeCell ref="J3:M3"/>
    <mergeCell ref="N3:O3"/>
    <mergeCell ref="Q3:R3"/>
    <mergeCell ref="S3:T3"/>
    <mergeCell ref="A4:B4"/>
    <mergeCell ref="C4:E4"/>
    <mergeCell ref="H4:I4"/>
    <mergeCell ref="J4:M4"/>
    <mergeCell ref="N4:O4"/>
    <mergeCell ref="B5:F5"/>
    <mergeCell ref="H5:J5"/>
    <mergeCell ref="L5:M5"/>
    <mergeCell ref="N5:O5"/>
    <mergeCell ref="P5:R5"/>
    <mergeCell ref="B6:F6"/>
    <mergeCell ref="H6:J6"/>
    <mergeCell ref="L6:M6"/>
    <mergeCell ref="N6:O6"/>
    <mergeCell ref="A35:B35"/>
    <mergeCell ref="C36:E36"/>
    <mergeCell ref="F36:G36"/>
    <mergeCell ref="N36:T36"/>
    <mergeCell ref="C37:E37"/>
    <mergeCell ref="F37:G37"/>
    <mergeCell ref="N37:T37"/>
    <mergeCell ref="A5:A7"/>
    <mergeCell ref="S5:S7"/>
    <mergeCell ref="T5:T7"/>
    <mergeCell ref="T28:T29"/>
    <mergeCell ref="A36:B37"/>
    <mergeCell ref="H36:L37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1"/>
  <sheetViews>
    <sheetView zoomScale="80" zoomScaleNormal="80" workbookViewId="0">
      <selection activeCell="K17" sqref="K17"/>
    </sheetView>
  </sheetViews>
  <sheetFormatPr defaultColWidth="9" defaultRowHeight="13.5"/>
  <cols>
    <col min="1" max="1" width="3.25" customWidth="1"/>
    <col min="2" max="2" width="15.875" customWidth="1"/>
    <col min="3" max="3" width="16.25" customWidth="1"/>
    <col min="4" max="4" width="15.375" customWidth="1"/>
    <col min="5" max="5" width="18.75" customWidth="1"/>
    <col min="6" max="6" width="19.125" customWidth="1"/>
    <col min="7" max="7" width="17.5" style="1" customWidth="1"/>
    <col min="8" max="8" width="4.875" customWidth="1"/>
    <col min="9" max="9" width="10.375" customWidth="1"/>
    <col min="10" max="10" width="10" customWidth="1"/>
    <col min="11" max="11" width="9.375" customWidth="1"/>
    <col min="12" max="12" width="9.625" customWidth="1"/>
    <col min="13" max="13" width="16.125" customWidth="1"/>
    <col min="14" max="14" width="10.125" customWidth="1"/>
    <col min="15" max="15" width="9.125" customWidth="1"/>
    <col min="16" max="16" width="34.625" customWidth="1"/>
    <col min="17" max="17" width="14.75" customWidth="1"/>
    <col min="18" max="18" width="14.5" customWidth="1"/>
    <col min="19" max="19" width="15.5" style="2" customWidth="1"/>
    <col min="20" max="20" width="15.5" customWidth="1"/>
  </cols>
  <sheetData>
    <row r="1" ht="29.1" customHeight="1" spans="1:2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72"/>
    </row>
    <row r="2" ht="29.1" customHeight="1" spans="1:20">
      <c r="A2" s="4" t="s">
        <v>1</v>
      </c>
      <c r="B2" s="4"/>
      <c r="C2" s="5" t="s">
        <v>2</v>
      </c>
      <c r="D2" s="5"/>
      <c r="E2" s="5"/>
      <c r="F2" s="5"/>
      <c r="G2" s="5"/>
      <c r="H2" s="6" t="s">
        <v>3</v>
      </c>
      <c r="I2" s="48"/>
      <c r="J2" s="48" t="s">
        <v>4</v>
      </c>
      <c r="K2" s="48"/>
      <c r="L2" s="48"/>
      <c r="M2" s="49"/>
      <c r="N2" s="50" t="s">
        <v>5</v>
      </c>
      <c r="O2" s="50"/>
      <c r="P2" s="51">
        <v>6677</v>
      </c>
      <c r="Q2" s="55" t="s">
        <v>6</v>
      </c>
      <c r="R2" s="55"/>
      <c r="S2" s="73"/>
      <c r="T2" s="73"/>
    </row>
    <row r="3" ht="29.1" customHeight="1" spans="1:20">
      <c r="A3" s="4" t="s">
        <v>7</v>
      </c>
      <c r="B3" s="4"/>
      <c r="C3" s="7">
        <v>9019480</v>
      </c>
      <c r="D3" s="7"/>
      <c r="E3" s="7"/>
      <c r="F3" s="7" t="s">
        <v>8</v>
      </c>
      <c r="G3" s="8" t="s">
        <v>9</v>
      </c>
      <c r="H3" s="4" t="s">
        <v>10</v>
      </c>
      <c r="I3" s="4"/>
      <c r="J3" s="4" t="s">
        <v>11</v>
      </c>
      <c r="K3" s="4"/>
      <c r="L3" s="4"/>
      <c r="M3" s="4"/>
      <c r="N3" s="4" t="s">
        <v>12</v>
      </c>
      <c r="O3" s="4"/>
      <c r="P3" s="4" t="s">
        <v>13</v>
      </c>
      <c r="Q3" s="14" t="s">
        <v>14</v>
      </c>
      <c r="R3" s="15"/>
      <c r="S3" s="15" t="s">
        <v>15</v>
      </c>
      <c r="T3" s="16"/>
    </row>
    <row r="4" ht="29.1" customHeight="1" spans="1:20">
      <c r="A4" s="4" t="s">
        <v>16</v>
      </c>
      <c r="B4" s="4"/>
      <c r="C4" s="9"/>
      <c r="D4" s="9"/>
      <c r="E4" s="9"/>
      <c r="F4" s="7" t="s">
        <v>17</v>
      </c>
      <c r="G4" s="8"/>
      <c r="H4" s="4" t="s">
        <v>18</v>
      </c>
      <c r="I4" s="4"/>
      <c r="J4" s="4"/>
      <c r="K4" s="4"/>
      <c r="L4" s="4"/>
      <c r="M4" s="4"/>
      <c r="N4" s="4" t="s">
        <v>19</v>
      </c>
      <c r="O4" s="4"/>
      <c r="P4" s="7"/>
      <c r="Q4" s="7" t="s">
        <v>20</v>
      </c>
      <c r="R4" s="7" t="s">
        <v>21</v>
      </c>
      <c r="S4" s="74" t="s">
        <v>22</v>
      </c>
      <c r="T4" s="7" t="s">
        <v>21</v>
      </c>
    </row>
    <row r="5" ht="29.1" customHeight="1" spans="1:20">
      <c r="A5" s="4" t="s">
        <v>23</v>
      </c>
      <c r="B5" s="10" t="s">
        <v>24</v>
      </c>
      <c r="C5" s="11"/>
      <c r="D5" s="11"/>
      <c r="E5" s="11"/>
      <c r="F5" s="12"/>
      <c r="G5" s="13" t="s">
        <v>25</v>
      </c>
      <c r="H5" s="10" t="s">
        <v>24</v>
      </c>
      <c r="I5" s="11"/>
      <c r="J5" s="12"/>
      <c r="K5" s="52" t="s">
        <v>26</v>
      </c>
      <c r="L5" s="10" t="s">
        <v>27</v>
      </c>
      <c r="M5" s="12"/>
      <c r="N5" s="10" t="s">
        <v>28</v>
      </c>
      <c r="O5" s="12"/>
      <c r="P5" s="53" t="s">
        <v>29</v>
      </c>
      <c r="Q5" s="75"/>
      <c r="R5" s="75"/>
      <c r="S5" s="74" t="s">
        <v>30</v>
      </c>
      <c r="T5" s="50" t="s">
        <v>31</v>
      </c>
    </row>
    <row r="6" ht="29.1" customHeight="1" spans="1:20">
      <c r="A6" s="4"/>
      <c r="B6" s="14" t="s">
        <v>32</v>
      </c>
      <c r="C6" s="15"/>
      <c r="D6" s="15"/>
      <c r="E6" s="15"/>
      <c r="F6" s="16"/>
      <c r="G6" s="17"/>
      <c r="H6" s="14" t="s">
        <v>33</v>
      </c>
      <c r="I6" s="15"/>
      <c r="J6" s="16"/>
      <c r="K6" s="4" t="s">
        <v>34</v>
      </c>
      <c r="L6" s="14" t="s">
        <v>35</v>
      </c>
      <c r="M6" s="16"/>
      <c r="N6" s="14" t="s">
        <v>36</v>
      </c>
      <c r="O6" s="16"/>
      <c r="P6" s="54" t="s">
        <v>37</v>
      </c>
      <c r="Q6" s="76"/>
      <c r="R6" s="76"/>
      <c r="S6" s="74"/>
      <c r="T6" s="50"/>
    </row>
    <row r="7" ht="29.1" customHeight="1" spans="1:20">
      <c r="A7" s="4"/>
      <c r="B7" s="18" t="s">
        <v>38</v>
      </c>
      <c r="C7" s="4" t="s">
        <v>39</v>
      </c>
      <c r="D7" s="4" t="s">
        <v>40</v>
      </c>
      <c r="E7" s="7" t="s">
        <v>41</v>
      </c>
      <c r="F7" s="7" t="s">
        <v>42</v>
      </c>
      <c r="G7" s="17" t="s">
        <v>43</v>
      </c>
      <c r="H7" s="4" t="s">
        <v>44</v>
      </c>
      <c r="I7" s="7" t="s">
        <v>45</v>
      </c>
      <c r="J7" s="7" t="s">
        <v>46</v>
      </c>
      <c r="K7" s="55" t="s">
        <v>45</v>
      </c>
      <c r="L7" s="7" t="s">
        <v>45</v>
      </c>
      <c r="M7" s="4" t="s">
        <v>46</v>
      </c>
      <c r="N7" s="4" t="s">
        <v>45</v>
      </c>
      <c r="O7" s="4" t="s">
        <v>46</v>
      </c>
      <c r="P7" s="7" t="s">
        <v>47</v>
      </c>
      <c r="Q7" s="7" t="s">
        <v>48</v>
      </c>
      <c r="R7" s="7" t="s">
        <v>49</v>
      </c>
      <c r="S7" s="74"/>
      <c r="T7" s="50"/>
    </row>
    <row r="8" ht="29.1" customHeight="1" spans="1:20">
      <c r="A8" s="19">
        <v>1</v>
      </c>
      <c r="B8" s="20" t="s">
        <v>50</v>
      </c>
      <c r="C8" s="21">
        <v>1000000</v>
      </c>
      <c r="D8" s="22"/>
      <c r="E8" s="23" t="s">
        <v>51</v>
      </c>
      <c r="F8" s="23" t="s">
        <v>52</v>
      </c>
      <c r="G8" s="24">
        <v>0.3</v>
      </c>
      <c r="H8" s="25"/>
      <c r="I8" s="21"/>
      <c r="J8" s="56"/>
      <c r="K8" s="50">
        <v>540.55</v>
      </c>
      <c r="L8" s="21"/>
      <c r="M8" s="7"/>
      <c r="N8" s="21"/>
      <c r="O8" s="7"/>
      <c r="P8" s="57"/>
      <c r="Q8" s="7"/>
      <c r="R8" s="7"/>
      <c r="S8" s="77">
        <f>C8+D8-I8-K8-L8-N8</f>
        <v>999459.45</v>
      </c>
      <c r="T8" s="78">
        <f>C8+D8-I8-K8-L8-N8-S8</f>
        <v>0</v>
      </c>
    </row>
    <row r="9" ht="29.1" customHeight="1" spans="1:20">
      <c r="A9" s="19">
        <v>2</v>
      </c>
      <c r="B9" s="26" t="s">
        <v>50</v>
      </c>
      <c r="C9" s="27">
        <v>500000</v>
      </c>
      <c r="D9" s="22"/>
      <c r="E9" s="23" t="s">
        <v>51</v>
      </c>
      <c r="F9" s="23" t="s">
        <v>52</v>
      </c>
      <c r="G9" s="24">
        <v>0.4</v>
      </c>
      <c r="H9" s="25"/>
      <c r="I9" s="21"/>
      <c r="J9" s="56"/>
      <c r="K9" s="50">
        <v>270.28</v>
      </c>
      <c r="L9" s="21"/>
      <c r="M9" s="7"/>
      <c r="N9" s="21"/>
      <c r="O9" s="7"/>
      <c r="P9" s="57"/>
      <c r="Q9" s="7"/>
      <c r="R9" s="7"/>
      <c r="S9" s="77">
        <f t="shared" ref="S9:S14" si="0">C9+D9-I9-K9-L9-N9</f>
        <v>499729.72</v>
      </c>
      <c r="T9" s="78">
        <f t="shared" ref="T9:T14" si="1">C9+D9-I9-K9-L9-N9-S9</f>
        <v>0</v>
      </c>
    </row>
    <row r="10" ht="29.1" customHeight="1" spans="1:20">
      <c r="A10" s="19">
        <v>3</v>
      </c>
      <c r="B10" s="26" t="s">
        <v>53</v>
      </c>
      <c r="C10" s="27">
        <v>300000</v>
      </c>
      <c r="D10" s="22"/>
      <c r="E10" s="23" t="s">
        <v>51</v>
      </c>
      <c r="F10" s="23" t="s">
        <v>52</v>
      </c>
      <c r="G10" s="24">
        <v>0.4</v>
      </c>
      <c r="H10" s="25"/>
      <c r="I10" s="21"/>
      <c r="J10" s="56"/>
      <c r="K10" s="50">
        <v>6108.11</v>
      </c>
      <c r="L10" s="21"/>
      <c r="M10" s="7"/>
      <c r="N10" s="58"/>
      <c r="O10" s="59"/>
      <c r="P10" s="57"/>
      <c r="Q10" s="7"/>
      <c r="R10" s="7"/>
      <c r="S10" s="77">
        <f t="shared" si="0"/>
        <v>293891.89</v>
      </c>
      <c r="T10" s="78">
        <f t="shared" si="1"/>
        <v>0</v>
      </c>
    </row>
    <row r="11" ht="29.1" customHeight="1" spans="1:20">
      <c r="A11" s="19">
        <v>4</v>
      </c>
      <c r="B11" s="26" t="s">
        <v>54</v>
      </c>
      <c r="C11" s="27">
        <v>1080237.2</v>
      </c>
      <c r="D11" s="22"/>
      <c r="E11" s="23" t="s">
        <v>51</v>
      </c>
      <c r="F11" s="23" t="s">
        <v>52</v>
      </c>
      <c r="G11" s="28">
        <v>0.5</v>
      </c>
      <c r="H11" s="25"/>
      <c r="I11" s="21"/>
      <c r="J11" s="56"/>
      <c r="K11" s="50">
        <v>23623.68</v>
      </c>
      <c r="L11" s="21"/>
      <c r="M11" s="7"/>
      <c r="N11" s="58"/>
      <c r="O11" s="59"/>
      <c r="P11" s="57"/>
      <c r="Q11" s="7"/>
      <c r="R11" s="7"/>
      <c r="S11" s="77">
        <f t="shared" si="0"/>
        <v>1056613.52</v>
      </c>
      <c r="T11" s="78">
        <f t="shared" si="1"/>
        <v>0</v>
      </c>
    </row>
    <row r="12" ht="29.1" customHeight="1" spans="1:20">
      <c r="A12" s="19">
        <v>5</v>
      </c>
      <c r="B12" s="26" t="s">
        <v>57</v>
      </c>
      <c r="C12" s="27">
        <v>80000</v>
      </c>
      <c r="D12" s="22"/>
      <c r="E12" s="23" t="s">
        <v>51</v>
      </c>
      <c r="F12" s="23" t="s">
        <v>52</v>
      </c>
      <c r="G12" s="28">
        <v>0.5</v>
      </c>
      <c r="H12" s="25"/>
      <c r="I12" s="21"/>
      <c r="J12" s="56"/>
      <c r="K12" s="50">
        <v>0</v>
      </c>
      <c r="L12" s="21"/>
      <c r="M12" s="7"/>
      <c r="N12" s="58"/>
      <c r="O12" s="59"/>
      <c r="P12" s="57"/>
      <c r="Q12" s="7"/>
      <c r="R12" s="7"/>
      <c r="S12" s="77">
        <f t="shared" si="0"/>
        <v>80000</v>
      </c>
      <c r="T12" s="78">
        <f t="shared" si="1"/>
        <v>0</v>
      </c>
    </row>
    <row r="13" ht="29.1" customHeight="1" spans="1:20">
      <c r="A13" s="19">
        <v>6</v>
      </c>
      <c r="B13" s="26" t="s">
        <v>55</v>
      </c>
      <c r="C13" s="27">
        <v>390000</v>
      </c>
      <c r="D13" s="22"/>
      <c r="E13" s="23" t="s">
        <v>51</v>
      </c>
      <c r="F13" s="23" t="s">
        <v>52</v>
      </c>
      <c r="G13" s="28">
        <v>0.6</v>
      </c>
      <c r="H13" s="25"/>
      <c r="I13" s="21"/>
      <c r="J13" s="56"/>
      <c r="K13" s="50">
        <v>7940.55</v>
      </c>
      <c r="L13" s="21"/>
      <c r="M13" s="7"/>
      <c r="N13" s="58"/>
      <c r="O13" s="59"/>
      <c r="P13" s="57"/>
      <c r="Q13" s="7"/>
      <c r="R13" s="7"/>
      <c r="S13" s="77">
        <f t="shared" si="0"/>
        <v>382059.45</v>
      </c>
      <c r="T13" s="78">
        <f t="shared" si="1"/>
        <v>0</v>
      </c>
    </row>
    <row r="14" ht="29.1" customHeight="1" spans="1:20">
      <c r="A14" s="19">
        <v>7</v>
      </c>
      <c r="B14" s="29" t="s">
        <v>55</v>
      </c>
      <c r="C14" s="27">
        <v>830000</v>
      </c>
      <c r="D14" s="22"/>
      <c r="E14" s="23" t="s">
        <v>51</v>
      </c>
      <c r="F14" s="23" t="s">
        <v>52</v>
      </c>
      <c r="G14" s="28">
        <v>0.6</v>
      </c>
      <c r="H14" s="25"/>
      <c r="I14" s="21"/>
      <c r="J14" s="56"/>
      <c r="K14" s="50">
        <v>16899.1</v>
      </c>
      <c r="L14" s="21"/>
      <c r="M14" s="7"/>
      <c r="N14" s="21"/>
      <c r="O14" s="7"/>
      <c r="P14" s="60"/>
      <c r="Q14" s="7"/>
      <c r="R14" s="7"/>
      <c r="S14" s="77">
        <f t="shared" si="0"/>
        <v>813100.9</v>
      </c>
      <c r="T14" s="78">
        <f t="shared" si="1"/>
        <v>0</v>
      </c>
    </row>
    <row r="15" ht="18" customHeight="1" spans="1:20">
      <c r="A15" s="30"/>
      <c r="B15" s="31" t="s">
        <v>64</v>
      </c>
      <c r="C15" s="32"/>
      <c r="D15" s="33"/>
      <c r="E15" s="34"/>
      <c r="F15" s="34"/>
      <c r="G15" s="35"/>
      <c r="H15" s="36"/>
      <c r="I15" s="61"/>
      <c r="J15" s="62"/>
      <c r="K15" s="63"/>
      <c r="L15" s="61"/>
      <c r="M15" s="64"/>
      <c r="N15" s="61"/>
      <c r="O15" s="64"/>
      <c r="P15" s="65"/>
      <c r="Q15" s="64"/>
      <c r="R15" s="64"/>
      <c r="S15" s="79"/>
      <c r="T15" s="80"/>
    </row>
    <row r="16" ht="29.1" customHeight="1" spans="1:20">
      <c r="A16" s="19">
        <v>8</v>
      </c>
      <c r="B16" s="37" t="s">
        <v>58</v>
      </c>
      <c r="C16" s="21">
        <v>480000</v>
      </c>
      <c r="D16" s="21"/>
      <c r="E16" s="23" t="s">
        <v>59</v>
      </c>
      <c r="F16" s="108" t="s">
        <v>60</v>
      </c>
      <c r="G16" s="28">
        <v>0.8</v>
      </c>
      <c r="H16" s="25"/>
      <c r="I16" s="21"/>
      <c r="J16" s="56"/>
      <c r="K16" s="50">
        <v>10128.44</v>
      </c>
      <c r="L16" s="21">
        <v>200</v>
      </c>
      <c r="M16" s="7" t="s">
        <v>61</v>
      </c>
      <c r="N16" s="21"/>
      <c r="O16" s="7"/>
      <c r="P16" s="57" t="s">
        <v>62</v>
      </c>
      <c r="Q16" s="7"/>
      <c r="R16" s="7"/>
      <c r="S16" s="81">
        <v>280000</v>
      </c>
      <c r="T16" s="82">
        <f>C16+D16-I16-K16-L16-N16-S16-S17</f>
        <v>0</v>
      </c>
    </row>
    <row r="17" ht="29.1" customHeight="1" spans="1:20">
      <c r="A17" s="19">
        <v>9</v>
      </c>
      <c r="B17" s="37"/>
      <c r="C17" s="38"/>
      <c r="D17" s="39"/>
      <c r="E17" s="40"/>
      <c r="F17" s="41"/>
      <c r="G17" s="24"/>
      <c r="H17" s="42"/>
      <c r="I17" s="21"/>
      <c r="J17" s="21"/>
      <c r="K17" s="21"/>
      <c r="L17" s="21"/>
      <c r="M17" s="7"/>
      <c r="N17" s="21"/>
      <c r="O17" s="7"/>
      <c r="P17" s="60" t="s">
        <v>63</v>
      </c>
      <c r="Q17" s="57"/>
      <c r="R17" s="57"/>
      <c r="S17" s="83">
        <v>189671.56</v>
      </c>
      <c r="T17" s="84"/>
    </row>
    <row r="18" ht="29.1" customHeight="1" spans="1:20">
      <c r="A18" s="19">
        <v>10</v>
      </c>
      <c r="B18" s="37"/>
      <c r="C18" s="38"/>
      <c r="D18" s="39"/>
      <c r="E18" s="40"/>
      <c r="F18" s="41"/>
      <c r="G18" s="28"/>
      <c r="H18" s="42"/>
      <c r="I18" s="21"/>
      <c r="J18" s="21"/>
      <c r="K18" s="21"/>
      <c r="L18" s="21"/>
      <c r="M18" s="7"/>
      <c r="N18" s="21"/>
      <c r="O18" s="7"/>
      <c r="P18" s="60"/>
      <c r="Q18" s="57"/>
      <c r="R18" s="57"/>
      <c r="S18" s="83"/>
      <c r="T18" s="85"/>
    </row>
    <row r="19" ht="29.1" customHeight="1" spans="1:20">
      <c r="A19" s="4" t="s">
        <v>66</v>
      </c>
      <c r="B19" s="4"/>
      <c r="C19" s="5">
        <f>SUM(C8:C18)</f>
        <v>4660237.2</v>
      </c>
      <c r="D19" s="43">
        <f>SUM(D8:D18)</f>
        <v>0</v>
      </c>
      <c r="E19" s="21"/>
      <c r="F19" s="21"/>
      <c r="G19" s="24"/>
      <c r="H19" s="5" t="s">
        <v>67</v>
      </c>
      <c r="I19" s="21">
        <f>SUM(I8:I18)</f>
        <v>0</v>
      </c>
      <c r="J19" s="21"/>
      <c r="K19" s="21">
        <f>SUM(K8:K18)</f>
        <v>65510.71</v>
      </c>
      <c r="L19" s="21">
        <f>SUM(L8:L18)</f>
        <v>200</v>
      </c>
      <c r="M19" s="5" t="s">
        <v>67</v>
      </c>
      <c r="N19" s="21">
        <f>SUM(N8:N18)</f>
        <v>0</v>
      </c>
      <c r="O19" s="5" t="s">
        <v>67</v>
      </c>
      <c r="P19" s="5" t="s">
        <v>67</v>
      </c>
      <c r="Q19" s="5"/>
      <c r="R19" s="5"/>
      <c r="S19" s="81">
        <f>SUM(S8:S18)</f>
        <v>4594526.49</v>
      </c>
      <c r="T19" s="86">
        <f>D19+C19-S19-I19-K19-L19-N19</f>
        <v>8.94942786544561e-10</v>
      </c>
    </row>
    <row r="20" ht="29.1" customHeight="1" spans="1:20">
      <c r="A20" s="4" t="s">
        <v>68</v>
      </c>
      <c r="B20" s="4"/>
      <c r="C20" s="4" t="s">
        <v>69</v>
      </c>
      <c r="D20" s="4"/>
      <c r="E20" s="4"/>
      <c r="F20" s="44">
        <f>S16+S17</f>
        <v>469671.56</v>
      </c>
      <c r="G20" s="45"/>
      <c r="H20" s="46" t="s">
        <v>70</v>
      </c>
      <c r="I20" s="66"/>
      <c r="J20" s="66"/>
      <c r="K20" s="66"/>
      <c r="L20" s="67"/>
      <c r="M20" s="4" t="s">
        <v>71</v>
      </c>
      <c r="N20" s="68">
        <f>F20</f>
        <v>469671.56</v>
      </c>
      <c r="O20" s="69"/>
      <c r="P20" s="69"/>
      <c r="Q20" s="69"/>
      <c r="R20" s="69"/>
      <c r="S20" s="69"/>
      <c r="T20" s="87"/>
    </row>
    <row r="21" ht="29.1" customHeight="1" spans="1:20">
      <c r="A21" s="4"/>
      <c r="B21" s="4"/>
      <c r="C21" s="4" t="s">
        <v>72</v>
      </c>
      <c r="D21" s="4"/>
      <c r="E21" s="4"/>
      <c r="F21" s="44">
        <v>0</v>
      </c>
      <c r="G21" s="45"/>
      <c r="H21" s="47"/>
      <c r="I21" s="70"/>
      <c r="J21" s="70"/>
      <c r="K21" s="70"/>
      <c r="L21" s="71"/>
      <c r="M21" s="4" t="s">
        <v>73</v>
      </c>
      <c r="N21" s="6" t="str">
        <f>SUBSTITUTE(SUBSTITUTE(TEXT(INT(N20),"[DBNum2][$-804]G/通用格式元"&amp;IF(INT(N20)=N20,"整",""))&amp;TEXT(MID(N20,FIND(".",N20&amp;".0")+1,1),"[DBNum2][$-804]G/通用格式角")&amp;TEXT(MID(N20,FIND(".",N20&amp;".0")+2,1),"[DBNum2][$-804]G/通用格式分"),"零角","零"),"零分","")</f>
        <v>肆拾陆万玖仟陆佰柒拾壹元伍角陆分</v>
      </c>
      <c r="O21" s="48"/>
      <c r="P21" s="48"/>
      <c r="Q21" s="48"/>
      <c r="R21" s="48"/>
      <c r="S21" s="48"/>
      <c r="T21" s="49"/>
    </row>
  </sheetData>
  <mergeCells count="42">
    <mergeCell ref="A1:S1"/>
    <mergeCell ref="A2:B2"/>
    <mergeCell ref="C2:G2"/>
    <mergeCell ref="H2:I2"/>
    <mergeCell ref="J2:M2"/>
    <mergeCell ref="N2:O2"/>
    <mergeCell ref="Q2:R2"/>
    <mergeCell ref="S2:T2"/>
    <mergeCell ref="A3:B3"/>
    <mergeCell ref="C3:E3"/>
    <mergeCell ref="H3:I3"/>
    <mergeCell ref="J3:M3"/>
    <mergeCell ref="N3:O3"/>
    <mergeCell ref="Q3:R3"/>
    <mergeCell ref="S3:T3"/>
    <mergeCell ref="A4:B4"/>
    <mergeCell ref="C4:E4"/>
    <mergeCell ref="H4:I4"/>
    <mergeCell ref="J4:M4"/>
    <mergeCell ref="N4:O4"/>
    <mergeCell ref="B5:F5"/>
    <mergeCell ref="H5:J5"/>
    <mergeCell ref="L5:M5"/>
    <mergeCell ref="N5:O5"/>
    <mergeCell ref="P5:R5"/>
    <mergeCell ref="B6:F6"/>
    <mergeCell ref="H6:J6"/>
    <mergeCell ref="L6:M6"/>
    <mergeCell ref="N6:O6"/>
    <mergeCell ref="A19:B19"/>
    <mergeCell ref="C20:E20"/>
    <mergeCell ref="F20:G20"/>
    <mergeCell ref="N20:T20"/>
    <mergeCell ref="C21:E21"/>
    <mergeCell ref="F21:G21"/>
    <mergeCell ref="N21:T21"/>
    <mergeCell ref="A5:A7"/>
    <mergeCell ref="S5:S7"/>
    <mergeCell ref="T5:T7"/>
    <mergeCell ref="T16:T17"/>
    <mergeCell ref="A20:B21"/>
    <mergeCell ref="H20:L2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第二次</vt:lpstr>
      <vt:lpstr>第一次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朱敏</cp:lastModifiedBy>
  <dcterms:created xsi:type="dcterms:W3CDTF">2017-01-11T04:48:00Z</dcterms:created>
  <dcterms:modified xsi:type="dcterms:W3CDTF">2022-01-27T07:55:33Z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2052-11.1.0.11294</vt:lpwstr>
  </property>
  <property fmtid="{D5CDD505-2E9C-101B-9397-08002B2CF9AE}" pid="3" name="ICV">
    <vt:lpwstr>9024EF25FF5D461D91B37FA46489E6FD</vt:lpwstr>
  </property>
</Properties>
</file>