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1" sheetId="2" r:id="rId1"/>
    <sheet name="2" sheetId="3" r:id="rId2"/>
  </sheets>
  <calcPr calcId="144525"/>
</workbook>
</file>

<file path=xl/sharedStrings.xml><?xml version="1.0" encoding="utf-8"?>
<sst xmlns="http://schemas.openxmlformats.org/spreadsheetml/2006/main" count="198" uniqueCount="74">
  <si>
    <t xml:space="preserve">工程款支付证书 </t>
  </si>
  <si>
    <t>工程名称</t>
  </si>
  <si>
    <t>包河区泰山路、汤泉路、屏山路、梅龙路等26条道路智能交通采购及安装</t>
  </si>
  <si>
    <t>建设单位</t>
  </si>
  <si>
    <t>包河区重点工程建设管理局</t>
  </si>
  <si>
    <t>ERP编号</t>
  </si>
  <si>
    <t>档案编号</t>
  </si>
  <si>
    <t>合同金额</t>
  </si>
  <si>
    <t>中标时间</t>
  </si>
  <si>
    <t>2017.4.27%</t>
  </si>
  <si>
    <t>已提供工程资料</t>
  </si>
  <si>
    <t>合同  中标通知书</t>
  </si>
  <si>
    <t>保存地址</t>
  </si>
  <si>
    <t>合肥</t>
  </si>
  <si>
    <t>责任单位</t>
  </si>
  <si>
    <t>第十大区安徽省</t>
  </si>
  <si>
    <t>决算金额</t>
  </si>
  <si>
    <t>决算时间</t>
  </si>
  <si>
    <t>项目部印章</t>
  </si>
  <si>
    <t>施工人</t>
  </si>
  <si>
    <t>孙容</t>
  </si>
  <si>
    <t>区域责任人</t>
  </si>
  <si>
    <t>施迎东</t>
  </si>
  <si>
    <t>省办负责人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</si>
  <si>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</si>
  <si>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</si>
  <si>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</si>
  <si>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</si>
  <si>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</si>
  <si>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</si>
  <si>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</si>
  <si>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</si>
  <si>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</si>
  <si>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</si>
  <si>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</si>
  <si>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</si>
  <si>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</si>
  <si>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</si>
  <si>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</si>
  <si>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</si>
  <si>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</si>
  <si>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</si>
  <si>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</si>
  <si>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</si>
  <si>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</si>
  <si>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</si>
  <si>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</si>
  <si>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</si>
  <si>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</si>
  <si>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</si>
  <si>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</si>
  <si>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17.8.11</t>
  </si>
  <si>
    <t>中国银行庐江支行</t>
  </si>
  <si>
    <t>175 202 745 165</t>
  </si>
  <si>
    <t>17.10.9</t>
  </si>
  <si>
    <t>18.2.9</t>
  </si>
  <si>
    <t>18.2.11</t>
  </si>
  <si>
    <t>19.1.25</t>
  </si>
  <si>
    <t>本次</t>
  </si>
  <si>
    <t>20.12.30</t>
  </si>
  <si>
    <t>中国银行蜀山支行</t>
  </si>
  <si>
    <t>175 257 190 682</t>
  </si>
  <si>
    <t>转账手续费</t>
  </si>
  <si>
    <t>安徽融畅智能科技有限公司</t>
  </si>
  <si>
    <t>王玲子</t>
  </si>
  <si>
    <t>合计</t>
  </si>
  <si>
    <t>-</t>
  </si>
  <si>
    <t>本次结算、支付明细</t>
  </si>
  <si>
    <t>应支付金额</t>
  </si>
  <si>
    <t>本次支付金额</t>
  </si>
  <si>
    <t>小写</t>
  </si>
  <si>
    <t>已支付金额</t>
  </si>
  <si>
    <t>大写</t>
  </si>
  <si>
    <t>合肥融通建设工程有限公司</t>
  </si>
</sst>
</file>

<file path=xl/styles.xml><?xml version="1.0" encoding="utf-8"?>
<styleSheet xmlns="http://schemas.openxmlformats.org/spreadsheetml/2006/main">
  <numFmts count="12">
    <numFmt numFmtId="176" formatCode="#,##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#,##0.00_);[Red]\(#,##0.00\)"/>
    <numFmt numFmtId="178" formatCode="yy/m/d;@"/>
    <numFmt numFmtId="43" formatCode="_ * #,##0.00_ ;_ * \-#,##0.00_ ;_ * &quot;-&quot;??_ ;_ @_ "/>
    <numFmt numFmtId="179" formatCode="#,##0_ "/>
    <numFmt numFmtId="180" formatCode="yyyy&quot;年&quot;m&quot;月&quot;d&quot;日&quot;;@"/>
    <numFmt numFmtId="181" formatCode="0.00_ "/>
    <numFmt numFmtId="182" formatCode="0.0%"/>
    <numFmt numFmtId="183" formatCode="0.00_);[Red]\(0.00\)"/>
  </numFmts>
  <fonts count="27">
    <font>
      <sz val="11"/>
      <name val="宋体"/>
      <charset val="134"/>
    </font>
    <font>
      <b/>
      <sz val="9"/>
      <name val="宋体"/>
      <charset val="134"/>
      <scheme val="minor"/>
    </font>
    <font>
      <b/>
      <sz val="9"/>
      <color rgb="FF000000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13" borderId="13" applyNumberFormat="0" applyAlignment="0" applyProtection="0">
      <alignment vertical="center"/>
    </xf>
    <xf numFmtId="44" fontId="9" fillId="0" borderId="0">
      <protection locked="0"/>
    </xf>
    <xf numFmtId="41" fontId="1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21" borderId="17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9" fillId="0" borderId="0">
      <protection locked="0"/>
    </xf>
    <xf numFmtId="0" fontId="14" fillId="0" borderId="16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5" fillId="5" borderId="13" applyNumberFormat="0" applyAlignment="0" applyProtection="0">
      <alignment vertical="center"/>
    </xf>
    <xf numFmtId="0" fontId="12" fillId="12" borderId="15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9" fillId="0" borderId="0">
      <protection locked="0"/>
    </xf>
  </cellStyleXfs>
  <cellXfs count="1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1" fillId="2" borderId="1" xfId="50" applyFont="1" applyFill="1" applyBorder="1" applyAlignment="1" applyProtection="1">
      <alignment horizontal="center" vertical="center"/>
    </xf>
    <xf numFmtId="0" fontId="1" fillId="2" borderId="2" xfId="50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horizontal="center" vertical="center" shrinkToFit="1"/>
    </xf>
    <xf numFmtId="0" fontId="1" fillId="2" borderId="3" xfId="50" applyFont="1" applyFill="1" applyBorder="1" applyAlignment="1" applyProtection="1">
      <alignment horizontal="center" vertical="center" shrinkToFit="1"/>
    </xf>
    <xf numFmtId="176" fontId="1" fillId="2" borderId="2" xfId="50" applyNumberFormat="1" applyFont="1" applyFill="1" applyBorder="1" applyAlignment="1" applyProtection="1">
      <alignment horizontal="center" vertical="center" wrapText="1"/>
    </xf>
    <xf numFmtId="9" fontId="1" fillId="2" borderId="4" xfId="50" applyNumberFormat="1" applyFont="1" applyFill="1" applyBorder="1" applyAlignment="1" applyProtection="1">
      <alignment horizontal="center" vertical="center" wrapText="1"/>
    </xf>
    <xf numFmtId="176" fontId="1" fillId="2" borderId="2" xfId="50" applyNumberFormat="1" applyFont="1" applyFill="1" applyBorder="1" applyAlignment="1" applyProtection="1">
      <alignment horizontal="right" vertical="center" wrapText="1"/>
    </xf>
    <xf numFmtId="0" fontId="1" fillId="3" borderId="3" xfId="50" applyFont="1" applyFill="1" applyBorder="1" applyAlignment="1" applyProtection="1">
      <alignment horizontal="center" vertical="center" wrapText="1"/>
    </xf>
    <xf numFmtId="0" fontId="1" fillId="3" borderId="5" xfId="50" applyFont="1" applyFill="1" applyBorder="1" applyAlignment="1" applyProtection="1">
      <alignment horizontal="center" vertical="center" wrapText="1"/>
    </xf>
    <xf numFmtId="0" fontId="1" fillId="3" borderId="4" xfId="50" applyFont="1" applyFill="1" applyBorder="1" applyAlignment="1" applyProtection="1">
      <alignment horizontal="center" vertical="center" wrapText="1"/>
    </xf>
    <xf numFmtId="9" fontId="1" fillId="3" borderId="2" xfId="50" applyNumberFormat="1" applyFont="1" applyFill="1" applyBorder="1" applyAlignment="1" applyProtection="1">
      <alignment horizontal="center" vertical="center" wrapText="1"/>
    </xf>
    <xf numFmtId="0" fontId="1" fillId="2" borderId="3" xfId="50" applyFont="1" applyFill="1" applyBorder="1" applyAlignment="1" applyProtection="1">
      <alignment horizontal="center" vertical="center" wrapText="1"/>
    </xf>
    <xf numFmtId="0" fontId="1" fillId="2" borderId="5" xfId="50" applyFont="1" applyFill="1" applyBorder="1" applyAlignment="1" applyProtection="1">
      <alignment horizontal="center" vertical="center" wrapText="1"/>
    </xf>
    <xf numFmtId="0" fontId="1" fillId="2" borderId="4" xfId="50" applyFont="1" applyFill="1" applyBorder="1" applyAlignment="1" applyProtection="1">
      <alignment horizontal="center" vertical="center" wrapText="1"/>
    </xf>
    <xf numFmtId="9" fontId="1" fillId="2" borderId="2" xfId="50" applyNumberFormat="1" applyFont="1" applyFill="1" applyBorder="1" applyAlignment="1" applyProtection="1">
      <alignment horizontal="center" vertical="center" wrapText="1"/>
    </xf>
    <xf numFmtId="178" fontId="1" fillId="2" borderId="2" xfId="50" applyNumberFormat="1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vertical="center" wrapText="1"/>
    </xf>
    <xf numFmtId="180" fontId="1" fillId="2" borderId="6" xfId="50" applyNumberFormat="1" applyFont="1" applyFill="1" applyBorder="1" applyAlignment="1" applyProtection="1">
      <alignment horizontal="center" vertical="center" shrinkToFit="1"/>
    </xf>
    <xf numFmtId="176" fontId="1" fillId="2" borderId="2" xfId="50" applyNumberFormat="1" applyFont="1" applyFill="1" applyBorder="1" applyAlignment="1" applyProtection="1">
      <alignment horizontal="right" vertical="center" shrinkToFit="1"/>
    </xf>
    <xf numFmtId="181" fontId="2" fillId="0" borderId="2" xfId="0" applyNumberFormat="1" applyFont="1" applyFill="1" applyBorder="1">
      <alignment vertical="center"/>
    </xf>
    <xf numFmtId="181" fontId="2" fillId="0" borderId="2" xfId="0" applyNumberFormat="1" applyFont="1" applyFill="1" applyBorder="1" applyAlignment="1">
      <alignment horizontal="center" vertical="center"/>
    </xf>
    <xf numFmtId="9" fontId="1" fillId="2" borderId="2" xfId="50" applyNumberFormat="1" applyFont="1" applyFill="1" applyBorder="1" applyAlignment="1" applyProtection="1">
      <alignment horizontal="center" vertical="center" shrinkToFit="1"/>
    </xf>
    <xf numFmtId="182" fontId="1" fillId="2" borderId="2" xfId="19" applyNumberFormat="1" applyFont="1" applyFill="1" applyBorder="1" applyAlignment="1" applyProtection="1">
      <alignment horizontal="center" vertical="center" wrapText="1"/>
    </xf>
    <xf numFmtId="180" fontId="2" fillId="0" borderId="2" xfId="0" applyNumberFormat="1" applyFont="1" applyFill="1" applyBorder="1" applyAlignment="1">
      <alignment horizontal="center" vertical="center"/>
    </xf>
    <xf numFmtId="176" fontId="1" fillId="2" borderId="4" xfId="50" applyNumberFormat="1" applyFont="1" applyFill="1" applyBorder="1" applyAlignment="1" applyProtection="1">
      <alignment horizontal="right" vertical="center" shrinkToFit="1"/>
    </xf>
    <xf numFmtId="9" fontId="1" fillId="2" borderId="2" xfId="50" applyNumberFormat="1" applyFont="1" applyFill="1" applyBorder="1" applyAlignment="1" applyProtection="1">
      <alignment horizontal="center" vertical="center" wrapText="1" shrinkToFit="1"/>
    </xf>
    <xf numFmtId="180" fontId="2" fillId="0" borderId="7" xfId="0" applyNumberFormat="1" applyFont="1" applyFill="1" applyBorder="1" applyAlignment="1">
      <alignment horizontal="center" vertical="center"/>
    </xf>
    <xf numFmtId="180" fontId="1" fillId="2" borderId="2" xfId="50" applyNumberFormat="1" applyFont="1" applyFill="1" applyBorder="1" applyAlignment="1" applyProtection="1">
      <alignment horizontal="center" vertical="center" shrinkToFit="1"/>
    </xf>
    <xf numFmtId="181" fontId="1" fillId="0" borderId="2" xfId="0" applyNumberFormat="1" applyFont="1" applyFill="1" applyBorder="1" applyAlignment="1">
      <alignment horizontal="center" vertical="center"/>
    </xf>
    <xf numFmtId="49" fontId="1" fillId="2" borderId="2" xfId="50" applyNumberFormat="1" applyFont="1" applyFill="1" applyBorder="1" applyAlignment="1" applyProtection="1">
      <alignment horizontal="center" vertical="center" wrapText="1"/>
    </xf>
    <xf numFmtId="181" fontId="1" fillId="2" borderId="2" xfId="4" applyNumberFormat="1" applyFont="1" applyFill="1" applyBorder="1" applyAlignment="1" applyProtection="1">
      <alignment horizontal="center" vertical="center" wrapText="1"/>
    </xf>
    <xf numFmtId="176" fontId="1" fillId="2" borderId="2" xfId="50" applyNumberFormat="1" applyFont="1" applyFill="1" applyBorder="1" applyAlignment="1" applyProtection="1">
      <alignment horizontal="center" vertical="center" wrapText="1" shrinkToFit="1"/>
    </xf>
    <xf numFmtId="49" fontId="1" fillId="2" borderId="2" xfId="50" applyNumberFormat="1" applyFont="1" applyFill="1" applyBorder="1" applyAlignment="1" applyProtection="1">
      <alignment horizontal="center" vertical="center" wrapText="1" shrinkToFit="1"/>
    </xf>
    <xf numFmtId="9" fontId="1" fillId="2" borderId="2" xfId="19" applyFont="1" applyFill="1" applyBorder="1" applyAlignment="1" applyProtection="1">
      <alignment horizontal="center" vertical="center" wrapText="1"/>
    </xf>
    <xf numFmtId="0" fontId="3" fillId="2" borderId="2" xfId="50" applyFont="1" applyFill="1" applyBorder="1" applyAlignment="1" applyProtection="1">
      <alignment vertical="center" wrapText="1"/>
    </xf>
    <xf numFmtId="180" fontId="3" fillId="2" borderId="2" xfId="50" applyNumberFormat="1" applyFont="1" applyFill="1" applyBorder="1" applyAlignment="1" applyProtection="1">
      <alignment horizontal="center" vertical="center" shrinkToFit="1"/>
    </xf>
    <xf numFmtId="176" fontId="3" fillId="2" borderId="2" xfId="50" applyNumberFormat="1" applyFont="1" applyFill="1" applyBorder="1" applyAlignment="1" applyProtection="1">
      <alignment horizontal="right" vertical="center" shrinkToFit="1"/>
    </xf>
    <xf numFmtId="181" fontId="3" fillId="2" borderId="2" xfId="4" applyNumberFormat="1" applyFont="1" applyFill="1" applyBorder="1" applyAlignment="1" applyProtection="1">
      <alignment horizontal="center" vertical="center" wrapText="1"/>
    </xf>
    <xf numFmtId="181" fontId="3" fillId="0" borderId="2" xfId="0" applyNumberFormat="1" applyFont="1" applyFill="1" applyBorder="1" applyAlignment="1">
      <alignment horizontal="center" vertical="center"/>
    </xf>
    <xf numFmtId="9" fontId="3" fillId="2" borderId="2" xfId="50" applyNumberFormat="1" applyFont="1" applyFill="1" applyBorder="1" applyAlignment="1" applyProtection="1">
      <alignment horizontal="center" vertical="center" shrinkToFit="1"/>
    </xf>
    <xf numFmtId="9" fontId="3" fillId="2" borderId="2" xfId="19" applyFont="1" applyFill="1" applyBorder="1" applyAlignment="1" applyProtection="1">
      <alignment horizontal="center" vertical="center" wrapText="1"/>
    </xf>
    <xf numFmtId="49" fontId="3" fillId="2" borderId="2" xfId="50" applyNumberFormat="1" applyFont="1" applyFill="1" applyBorder="1" applyAlignment="1" applyProtection="1">
      <alignment horizontal="center" vertical="center" wrapText="1"/>
    </xf>
    <xf numFmtId="176" fontId="3" fillId="2" borderId="2" xfId="50" applyNumberFormat="1" applyFont="1" applyFill="1" applyBorder="1" applyAlignment="1" applyProtection="1">
      <alignment horizontal="center" vertical="center" wrapText="1" shrinkToFit="1"/>
    </xf>
    <xf numFmtId="49" fontId="3" fillId="2" borderId="2" xfId="50" applyNumberFormat="1" applyFont="1" applyFill="1" applyBorder="1" applyAlignment="1" applyProtection="1">
      <alignment horizontal="center" vertical="center" wrapText="1" shrinkToFit="1"/>
    </xf>
    <xf numFmtId="9" fontId="3" fillId="2" borderId="2" xfId="50" applyNumberFormat="1" applyFont="1" applyFill="1" applyBorder="1" applyAlignment="1" applyProtection="1">
      <alignment horizontal="center" vertical="center" wrapText="1" shrinkToFit="1"/>
    </xf>
    <xf numFmtId="181" fontId="1" fillId="2" borderId="2" xfId="50" applyNumberFormat="1" applyFont="1" applyFill="1" applyBorder="1" applyAlignment="1" applyProtection="1">
      <alignment horizontal="center" vertical="center" shrinkToFit="1"/>
    </xf>
    <xf numFmtId="183" fontId="1" fillId="2" borderId="3" xfId="50" applyNumberFormat="1" applyFont="1" applyFill="1" applyBorder="1" applyAlignment="1" applyProtection="1">
      <alignment horizontal="center" vertical="center" shrinkToFit="1"/>
    </xf>
    <xf numFmtId="183" fontId="1" fillId="2" borderId="5" xfId="50" applyNumberFormat="1" applyFont="1" applyFill="1" applyBorder="1" applyAlignment="1" applyProtection="1">
      <alignment horizontal="center" vertical="center" shrinkToFit="1"/>
    </xf>
    <xf numFmtId="0" fontId="1" fillId="2" borderId="8" xfId="50" applyFont="1" applyFill="1" applyBorder="1" applyAlignment="1" applyProtection="1">
      <alignment horizontal="center" vertical="center" wrapText="1"/>
    </xf>
    <xf numFmtId="0" fontId="1" fillId="2" borderId="9" xfId="50" applyFont="1" applyFill="1" applyBorder="1" applyAlignment="1" applyProtection="1">
      <alignment horizontal="center" vertical="center" wrapText="1"/>
    </xf>
    <xf numFmtId="0" fontId="1" fillId="2" borderId="5" xfId="50" applyFont="1" applyFill="1" applyBorder="1" applyAlignment="1" applyProtection="1">
      <alignment horizontal="center" vertical="center" shrinkToFit="1"/>
    </xf>
    <xf numFmtId="0" fontId="1" fillId="2" borderId="4" xfId="50" applyFont="1" applyFill="1" applyBorder="1" applyAlignment="1" applyProtection="1">
      <alignment horizontal="center" vertical="center" shrinkToFit="1"/>
    </xf>
    <xf numFmtId="0" fontId="1" fillId="2" borderId="2" xfId="50" applyFont="1" applyFill="1" applyBorder="1" applyAlignment="1" applyProtection="1">
      <alignment horizontal="center" vertical="center"/>
    </xf>
    <xf numFmtId="0" fontId="1" fillId="2" borderId="2" xfId="50" applyNumberFormat="1" applyFont="1" applyFill="1" applyBorder="1" applyAlignment="1" applyProtection="1">
      <alignment horizontal="center" vertical="center" shrinkToFit="1"/>
    </xf>
    <xf numFmtId="0" fontId="1" fillId="3" borderId="2" xfId="50" applyFont="1" applyFill="1" applyBorder="1" applyAlignment="1" applyProtection="1">
      <alignment horizontal="center" vertical="center" wrapText="1"/>
    </xf>
    <xf numFmtId="176" fontId="1" fillId="3" borderId="3" xfId="50" applyNumberFormat="1" applyFont="1" applyFill="1" applyBorder="1" applyAlignment="1" applyProtection="1">
      <alignment horizontal="center" vertical="center" wrapText="1"/>
    </xf>
    <xf numFmtId="176" fontId="1" fillId="2" borderId="3" xfId="50" applyNumberFormat="1" applyFont="1" applyFill="1" applyBorder="1" applyAlignment="1" applyProtection="1">
      <alignment vertical="center" wrapText="1"/>
    </xf>
    <xf numFmtId="176" fontId="1" fillId="2" borderId="2" xfId="50" applyNumberFormat="1" applyFont="1" applyFill="1" applyBorder="1" applyAlignment="1" applyProtection="1">
      <alignment horizontal="center" vertical="center" shrinkToFit="1"/>
    </xf>
    <xf numFmtId="176" fontId="1" fillId="2" borderId="2" xfId="50" applyNumberFormat="1" applyFont="1" applyFill="1" applyBorder="1" applyAlignment="1" applyProtection="1">
      <alignment horizontal="left" vertical="center" wrapText="1" shrinkToFit="1"/>
    </xf>
    <xf numFmtId="176" fontId="1" fillId="2" borderId="2" xfId="50" applyNumberFormat="1" applyFont="1" applyFill="1" applyBorder="1" applyAlignment="1" applyProtection="1">
      <alignment horizontal="left" vertical="center" wrapText="1"/>
    </xf>
    <xf numFmtId="179" fontId="1" fillId="2" borderId="2" xfId="50" applyNumberFormat="1" applyFont="1" applyFill="1" applyBorder="1" applyAlignment="1" applyProtection="1">
      <alignment vertical="center" shrinkToFit="1"/>
    </xf>
    <xf numFmtId="176" fontId="1" fillId="2" borderId="2" xfId="50" applyNumberFormat="1" applyFont="1" applyFill="1" applyBorder="1" applyAlignment="1" applyProtection="1">
      <alignment vertical="center" wrapText="1"/>
    </xf>
    <xf numFmtId="10" fontId="1" fillId="0" borderId="2" xfId="0" applyNumberFormat="1" applyFont="1" applyBorder="1">
      <alignment vertical="center"/>
    </xf>
    <xf numFmtId="176" fontId="3" fillId="2" borderId="2" xfId="50" applyNumberFormat="1" applyFont="1" applyFill="1" applyBorder="1" applyAlignment="1" applyProtection="1">
      <alignment horizontal="center" vertical="center" wrapText="1"/>
    </xf>
    <xf numFmtId="176" fontId="4" fillId="2" borderId="2" xfId="50" applyNumberFormat="1" applyFont="1" applyFill="1" applyBorder="1" applyAlignment="1" applyProtection="1">
      <alignment horizontal="left" vertical="center" wrapText="1"/>
    </xf>
    <xf numFmtId="10" fontId="4" fillId="0" borderId="2" xfId="0" applyNumberFormat="1" applyFont="1" applyBorder="1">
      <alignment vertical="center"/>
    </xf>
    <xf numFmtId="0" fontId="1" fillId="2" borderId="10" xfId="50" applyFont="1" applyFill="1" applyBorder="1" applyAlignment="1" applyProtection="1">
      <alignment horizontal="center" vertical="center" wrapText="1"/>
    </xf>
    <xf numFmtId="0" fontId="1" fillId="2" borderId="11" xfId="50" applyFont="1" applyFill="1" applyBorder="1" applyAlignment="1" applyProtection="1">
      <alignment horizontal="center" vertical="center" wrapText="1"/>
    </xf>
    <xf numFmtId="176" fontId="1" fillId="2" borderId="3" xfId="50" applyNumberFormat="1" applyFont="1" applyFill="1" applyBorder="1" applyAlignment="1" applyProtection="1">
      <alignment horizontal="center" vertical="center" shrinkToFit="1"/>
    </xf>
    <xf numFmtId="176" fontId="1" fillId="2" borderId="5" xfId="50" applyNumberFormat="1" applyFont="1" applyFill="1" applyBorder="1" applyAlignment="1" applyProtection="1">
      <alignment horizontal="center" vertical="center" shrinkToFit="1"/>
    </xf>
    <xf numFmtId="0" fontId="1" fillId="2" borderId="1" xfId="50" applyFont="1" applyFill="1" applyBorder="1" applyAlignment="1" applyProtection="1">
      <alignment horizontal="center" vertical="center" wrapText="1"/>
    </xf>
    <xf numFmtId="0" fontId="1" fillId="2" borderId="12" xfId="50" applyFont="1" applyFill="1" applyBorder="1" applyAlignment="1" applyProtection="1">
      <alignment horizontal="center" vertical="center" wrapText="1"/>
    </xf>
    <xf numFmtId="0" fontId="1" fillId="2" borderId="0" xfId="50" applyFont="1" applyFill="1" applyBorder="1" applyAlignment="1" applyProtection="1">
      <alignment horizontal="center" vertical="center"/>
    </xf>
    <xf numFmtId="49" fontId="1" fillId="2" borderId="2" xfId="50" applyNumberFormat="1" applyFont="1" applyFill="1" applyBorder="1" applyAlignment="1">
      <alignment horizontal="center" vertical="center"/>
      <protection locked="0"/>
    </xf>
    <xf numFmtId="177" fontId="1" fillId="2" borderId="2" xfId="50" applyNumberFormat="1" applyFont="1" applyFill="1" applyBorder="1" applyAlignment="1" applyProtection="1">
      <alignment horizontal="center" vertical="center" wrapText="1"/>
    </xf>
    <xf numFmtId="176" fontId="1" fillId="3" borderId="5" xfId="50" applyNumberFormat="1" applyFont="1" applyFill="1" applyBorder="1" applyAlignment="1" applyProtection="1">
      <alignment horizontal="center" vertical="center" wrapText="1"/>
    </xf>
    <xf numFmtId="176" fontId="1" fillId="2" borderId="5" xfId="50" applyNumberFormat="1" applyFont="1" applyFill="1" applyBorder="1" applyAlignment="1" applyProtection="1">
      <alignment vertical="center" wrapText="1"/>
    </xf>
    <xf numFmtId="177" fontId="1" fillId="2" borderId="2" xfId="50" applyNumberFormat="1" applyFont="1" applyFill="1" applyBorder="1" applyAlignment="1" applyProtection="1">
      <alignment horizontal="right" vertical="center" wrapText="1" shrinkToFit="1"/>
    </xf>
    <xf numFmtId="176" fontId="1" fillId="2" borderId="2" xfId="50" applyNumberFormat="1" applyFont="1" applyFill="1" applyBorder="1" applyAlignment="1" applyProtection="1">
      <alignment horizontal="center" vertical="center"/>
    </xf>
    <xf numFmtId="177" fontId="1" fillId="2" borderId="2" xfId="50" applyNumberFormat="1" applyFont="1" applyFill="1" applyBorder="1" applyAlignment="1" applyProtection="1">
      <alignment horizontal="right" vertical="center" shrinkToFit="1"/>
    </xf>
    <xf numFmtId="176" fontId="1" fillId="2" borderId="6" xfId="50" applyNumberFormat="1" applyFont="1" applyFill="1" applyBorder="1" applyAlignment="1" applyProtection="1">
      <alignment horizontal="center" vertical="center"/>
    </xf>
    <xf numFmtId="177" fontId="1" fillId="2" borderId="2" xfId="0" applyNumberFormat="1" applyFont="1" applyFill="1" applyBorder="1">
      <alignment vertical="center"/>
    </xf>
    <xf numFmtId="176" fontId="1" fillId="2" borderId="7" xfId="50" applyNumberFormat="1" applyFont="1" applyFill="1" applyBorder="1" applyAlignment="1" applyProtection="1">
      <alignment horizontal="center" vertical="center"/>
    </xf>
    <xf numFmtId="176" fontId="3" fillId="2" borderId="2" xfId="50" applyNumberFormat="1" applyFont="1" applyFill="1" applyBorder="1" applyAlignment="1" applyProtection="1">
      <alignment horizontal="left" vertical="center" wrapText="1"/>
    </xf>
    <xf numFmtId="177" fontId="3" fillId="2" borderId="2" xfId="0" applyNumberFormat="1" applyFont="1" applyFill="1" applyBorder="1">
      <alignment vertical="center"/>
    </xf>
    <xf numFmtId="176" fontId="3" fillId="2" borderId="7" xfId="50" applyNumberFormat="1" applyFont="1" applyFill="1" applyBorder="1" applyAlignment="1" applyProtection="1">
      <alignment horizontal="center" vertical="center"/>
    </xf>
    <xf numFmtId="181" fontId="3" fillId="2" borderId="2" xfId="50" applyNumberFormat="1" applyFont="1" applyFill="1" applyBorder="1" applyAlignment="1" applyProtection="1">
      <alignment horizontal="center" vertical="center"/>
    </xf>
    <xf numFmtId="181" fontId="1" fillId="2" borderId="2" xfId="50" applyNumberFormat="1" applyFont="1" applyFill="1" applyBorder="1" applyAlignment="1" applyProtection="1">
      <alignment horizontal="right" vertical="center"/>
    </xf>
    <xf numFmtId="176" fontId="1" fillId="2" borderId="4" xfId="50" applyNumberFormat="1" applyFont="1" applyFill="1" applyBorder="1" applyAlignment="1" applyProtection="1">
      <alignment horizontal="center" vertical="center" shrinkToFit="1"/>
    </xf>
    <xf numFmtId="0" fontId="1" fillId="4" borderId="2" xfId="50" applyFont="1" applyFill="1" applyBorder="1" applyAlignment="1" applyProtection="1">
      <alignment vertical="center" wrapText="1"/>
    </xf>
    <xf numFmtId="180" fontId="2" fillId="4" borderId="7" xfId="0" applyNumberFormat="1" applyFont="1" applyFill="1" applyBorder="1" applyAlignment="1">
      <alignment horizontal="center" vertical="center"/>
    </xf>
    <xf numFmtId="176" fontId="1" fillId="4" borderId="4" xfId="50" applyNumberFormat="1" applyFont="1" applyFill="1" applyBorder="1" applyAlignment="1" applyProtection="1">
      <alignment horizontal="right" vertical="center" shrinkToFit="1"/>
    </xf>
    <xf numFmtId="181" fontId="2" fillId="4" borderId="2" xfId="0" applyNumberFormat="1" applyFont="1" applyFill="1" applyBorder="1">
      <alignment vertical="center"/>
    </xf>
    <xf numFmtId="181" fontId="2" fillId="4" borderId="2" xfId="0" applyNumberFormat="1" applyFont="1" applyFill="1" applyBorder="1" applyAlignment="1">
      <alignment horizontal="center" vertical="center"/>
    </xf>
    <xf numFmtId="9" fontId="1" fillId="4" borderId="2" xfId="50" applyNumberFormat="1" applyFont="1" applyFill="1" applyBorder="1" applyAlignment="1" applyProtection="1">
      <alignment horizontal="center" vertical="center" wrapText="1" shrinkToFit="1"/>
    </xf>
    <xf numFmtId="182" fontId="1" fillId="4" borderId="2" xfId="19" applyNumberFormat="1" applyFont="1" applyFill="1" applyBorder="1" applyAlignment="1" applyProtection="1">
      <alignment horizontal="center" vertical="center" wrapText="1"/>
    </xf>
    <xf numFmtId="182" fontId="3" fillId="2" borderId="2" xfId="19" applyNumberFormat="1" applyFont="1" applyFill="1" applyBorder="1" applyAlignment="1" applyProtection="1">
      <alignment horizontal="center" vertical="center" wrapText="1"/>
    </xf>
    <xf numFmtId="176" fontId="1" fillId="4" borderId="2" xfId="50" applyNumberFormat="1" applyFont="1" applyFill="1" applyBorder="1" applyAlignment="1" applyProtection="1">
      <alignment horizontal="right" vertical="center" shrinkToFit="1"/>
    </xf>
    <xf numFmtId="176" fontId="1" fillId="4" borderId="2" xfId="50" applyNumberFormat="1" applyFont="1" applyFill="1" applyBorder="1" applyAlignment="1" applyProtection="1">
      <alignment horizontal="left" vertical="center" wrapText="1" shrinkToFit="1"/>
    </xf>
    <xf numFmtId="0" fontId="1" fillId="4" borderId="2" xfId="50" applyFont="1" applyFill="1" applyBorder="1" applyAlignment="1" applyProtection="1">
      <alignment horizontal="center" vertical="center"/>
    </xf>
    <xf numFmtId="176" fontId="1" fillId="4" borderId="2" xfId="50" applyNumberFormat="1" applyFont="1" applyFill="1" applyBorder="1" applyAlignment="1" applyProtection="1">
      <alignment horizontal="center" vertical="center" wrapText="1"/>
    </xf>
    <xf numFmtId="10" fontId="1" fillId="4" borderId="2" xfId="0" applyNumberFormat="1" applyFont="1" applyFill="1" applyBorder="1">
      <alignment vertical="center"/>
    </xf>
    <xf numFmtId="176" fontId="3" fillId="2" borderId="2" xfId="50" applyNumberFormat="1" applyFont="1" applyFill="1" applyBorder="1" applyAlignment="1" applyProtection="1">
      <alignment horizontal="left" vertical="center" wrapText="1" shrinkToFit="1"/>
    </xf>
    <xf numFmtId="0" fontId="3" fillId="2" borderId="2" xfId="50" applyFont="1" applyFill="1" applyBorder="1" applyAlignment="1" applyProtection="1">
      <alignment horizontal="center" vertical="center"/>
    </xf>
    <xf numFmtId="10" fontId="3" fillId="0" borderId="2" xfId="0" applyNumberFormat="1" applyFont="1" applyBorder="1">
      <alignment vertical="center"/>
    </xf>
    <xf numFmtId="177" fontId="1" fillId="4" borderId="2" xfId="50" applyNumberFormat="1" applyFont="1" applyFill="1" applyBorder="1" applyAlignment="1" applyProtection="1">
      <alignment horizontal="right" vertical="center" shrinkToFit="1"/>
    </xf>
    <xf numFmtId="181" fontId="1" fillId="4" borderId="2" xfId="50" applyNumberFormat="1" applyFont="1" applyFill="1" applyBorder="1" applyAlignment="1" applyProtection="1">
      <alignment horizontal="center" vertical="center"/>
    </xf>
    <xf numFmtId="177" fontId="3" fillId="2" borderId="2" xfId="50" applyNumberFormat="1" applyFont="1" applyFill="1" applyBorder="1" applyAlignment="1" applyProtection="1">
      <alignment horizontal="right" vertical="center" shrinkToFit="1"/>
    </xf>
    <xf numFmtId="176" fontId="3" fillId="2" borderId="6" xfId="50" applyNumberFormat="1" applyFont="1" applyFill="1" applyBorder="1" applyAlignment="1" applyProtection="1">
      <alignment horizontal="center" vertical="center"/>
    </xf>
    <xf numFmtId="176" fontId="3" fillId="2" borderId="7" xfId="50" applyNumberFormat="1" applyFont="1" applyFill="1" applyBorder="1" applyAlignment="1" applyProtection="1">
      <alignment horizontal="center" vertical="center"/>
    </xf>
    <xf numFmtId="181" fontId="1" fillId="2" borderId="2" xfId="50" applyNumberFormat="1" applyFont="1" applyFill="1" applyBorder="1" applyAlignment="1" applyProtection="1">
      <alignment horizontal="center" vertical="center"/>
    </xf>
    <xf numFmtId="181" fontId="3" fillId="0" borderId="2" xfId="0" applyNumberFormat="1" applyFont="1" applyFill="1" applyBorder="1" applyAlignment="1" quotePrefix="1">
      <alignment horizontal="center" vertical="center"/>
    </xf>
    <xf numFmtId="181" fontId="1" fillId="0" borderId="2" xfId="0" applyNumberFormat="1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21</xdr:row>
      <xdr:rowOff>56515</xdr:rowOff>
    </xdr:from>
    <xdr:to>
      <xdr:col>6</xdr:col>
      <xdr:colOff>1075055</xdr:colOff>
      <xdr:row>50</xdr:row>
      <xdr:rowOff>80645</xdr:rowOff>
    </xdr:to>
    <xdr:pic>
      <xdr:nvPicPr>
        <xdr:cNvPr id="2" name="图片 1" descr="到账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7676515"/>
          <a:ext cx="7827645" cy="49961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1"/>
  <sheetViews>
    <sheetView zoomScale="80" zoomScaleNormal="80" workbookViewId="0">
      <selection activeCell="A1" sqref="$A1:$XFD1048576"/>
    </sheetView>
  </sheetViews>
  <sheetFormatPr defaultColWidth="9" defaultRowHeight="13.5"/>
  <cols>
    <col min="1" max="1" width="3.25" customWidth="1"/>
    <col min="2" max="2" width="15.875" customWidth="1"/>
    <col min="3" max="3" width="16.25" customWidth="1"/>
    <col min="4" max="4" width="15.375" customWidth="1"/>
    <col min="5" max="5" width="18.75" customWidth="1"/>
    <col min="6" max="6" width="19.125" customWidth="1"/>
    <col min="7" max="7" width="17.5" style="1" customWidth="1"/>
    <col min="8" max="8" width="4.875" customWidth="1"/>
    <col min="9" max="9" width="10.375" customWidth="1"/>
    <col min="10" max="10" width="10" customWidth="1"/>
    <col min="11" max="11" width="9.375" customWidth="1"/>
    <col min="12" max="12" width="9.625" customWidth="1"/>
    <col min="13" max="13" width="16.125" customWidth="1"/>
    <col min="14" max="14" width="10.125" customWidth="1"/>
    <col min="15" max="15" width="9.125" customWidth="1"/>
    <col min="16" max="16" width="34.625" customWidth="1"/>
    <col min="17" max="17" width="14.75" customWidth="1"/>
    <col min="18" max="18" width="14.5" customWidth="1"/>
    <col min="19" max="19" width="15.5" style="2" customWidth="1"/>
    <col min="20" max="20" width="15.5" customWidth="1"/>
  </cols>
  <sheetData>
    <row r="1" ht="29.1" customHeight="1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75"/>
    </row>
    <row r="2" ht="29.1" customHeight="1" spans="1:20">
      <c r="A2" s="4" t="s">
        <v>1</v>
      </c>
      <c r="B2" s="4"/>
      <c r="C2" s="5" t="s">
        <v>2</v>
      </c>
      <c r="D2" s="5"/>
      <c r="E2" s="5"/>
      <c r="F2" s="5"/>
      <c r="G2" s="5"/>
      <c r="H2" s="6" t="s">
        <v>3</v>
      </c>
      <c r="I2" s="53"/>
      <c r="J2" s="53" t="s">
        <v>4</v>
      </c>
      <c r="K2" s="53"/>
      <c r="L2" s="53"/>
      <c r="M2" s="54"/>
      <c r="N2" s="55" t="s">
        <v>5</v>
      </c>
      <c r="O2" s="55"/>
      <c r="P2" s="56">
        <v>6677</v>
      </c>
      <c r="Q2" s="60" t="s">
        <v>6</v>
      </c>
      <c r="R2" s="60"/>
      <c r="S2" s="76"/>
      <c r="T2" s="76"/>
    </row>
    <row r="3" ht="29.1" customHeight="1" spans="1:20">
      <c r="A3" s="4" t="s">
        <v>7</v>
      </c>
      <c r="B3" s="4"/>
      <c r="C3" s="7">
        <v>9019480</v>
      </c>
      <c r="D3" s="7"/>
      <c r="E3" s="7"/>
      <c r="F3" s="7" t="s">
        <v>8</v>
      </c>
      <c r="G3" s="8" t="s">
        <v>9</v>
      </c>
      <c r="H3" s="4" t="s">
        <v>10</v>
      </c>
      <c r="I3" s="4"/>
      <c r="J3" s="4" t="s">
        <v>11</v>
      </c>
      <c r="K3" s="4"/>
      <c r="L3" s="4"/>
      <c r="M3" s="4"/>
      <c r="N3" s="4" t="s">
        <v>12</v>
      </c>
      <c r="O3" s="4"/>
      <c r="P3" s="4" t="s">
        <v>13</v>
      </c>
      <c r="Q3" s="14" t="s">
        <v>14</v>
      </c>
      <c r="R3" s="15"/>
      <c r="S3" s="15" t="s">
        <v>15</v>
      </c>
      <c r="T3" s="16"/>
    </row>
    <row r="4" ht="29.1" customHeight="1" spans="1:20">
      <c r="A4" s="4" t="s">
        <v>16</v>
      </c>
      <c r="B4" s="4"/>
      <c r="C4" s="9"/>
      <c r="D4" s="9"/>
      <c r="E4" s="9"/>
      <c r="F4" s="7" t="s">
        <v>17</v>
      </c>
      <c r="G4" s="8"/>
      <c r="H4" s="4" t="s">
        <v>18</v>
      </c>
      <c r="I4" s="4"/>
      <c r="J4" s="4"/>
      <c r="K4" s="4"/>
      <c r="L4" s="4"/>
      <c r="M4" s="4"/>
      <c r="N4" s="4" t="s">
        <v>19</v>
      </c>
      <c r="O4" s="4"/>
      <c r="P4" s="7" t="s">
        <v>20</v>
      </c>
      <c r="Q4" s="7" t="s">
        <v>21</v>
      </c>
      <c r="R4" s="7" t="s">
        <v>22</v>
      </c>
      <c r="S4" s="77" t="s">
        <v>23</v>
      </c>
      <c r="T4" s="7" t="s">
        <v>22</v>
      </c>
    </row>
    <row r="5" ht="29.1" customHeight="1" spans="1:20">
      <c r="A5" s="4" t="s">
        <v>24</v>
      </c>
      <c r="B5" s="10" t="s">
        <v>25</v>
      </c>
      <c r="C5" s="11"/>
      <c r="D5" s="11"/>
      <c r="E5" s="11"/>
      <c r="F5" s="12"/>
      <c r="G5" s="13" t="s">
        <v>26</v>
      </c>
      <c r="H5" s="10" t="s">
        <v>25</v>
      </c>
      <c r="I5" s="11"/>
      <c r="J5" s="12"/>
      <c r="K5" s="57" t="s">
        <v>27</v>
      </c>
      <c r="L5" s="10" t="s">
        <v>28</v>
      </c>
      <c r="M5" s="12"/>
      <c r="N5" s="10" t="s">
        <v>29</v>
      </c>
      <c r="O5" s="12"/>
      <c r="P5" s="58" t="s">
        <v>30</v>
      </c>
      <c r="Q5" s="78"/>
      <c r="R5" s="78"/>
      <c r="S5" s="77" t="s">
        <v>31</v>
      </c>
      <c r="T5" s="55" t="s">
        <v>32</v>
      </c>
    </row>
    <row r="6" ht="29.1" customHeight="1" spans="1:20">
      <c r="A6" s="4"/>
      <c r="B6" s="14" t="s">
        <v>33</v>
      </c>
      <c r="C6" s="15"/>
      <c r="D6" s="15"/>
      <c r="E6" s="15"/>
      <c r="F6" s="16"/>
      <c r="G6" s="17"/>
      <c r="H6" s="14" t="s">
        <v>34</v>
      </c>
      <c r="I6" s="15"/>
      <c r="J6" s="16"/>
      <c r="K6" s="4" t="s">
        <v>35</v>
      </c>
      <c r="L6" s="14" t="s">
        <v>36</v>
      </c>
      <c r="M6" s="16"/>
      <c r="N6" s="14" t="s">
        <v>37</v>
      </c>
      <c r="O6" s="16"/>
      <c r="P6" s="59" t="s">
        <v>38</v>
      </c>
      <c r="Q6" s="79"/>
      <c r="R6" s="79"/>
      <c r="S6" s="77"/>
      <c r="T6" s="55"/>
    </row>
    <row r="7" ht="29.1" customHeight="1" spans="1:20">
      <c r="A7" s="4"/>
      <c r="B7" s="18" t="s">
        <v>39</v>
      </c>
      <c r="C7" s="4" t="s">
        <v>40</v>
      </c>
      <c r="D7" s="4" t="s">
        <v>41</v>
      </c>
      <c r="E7" s="7" t="s">
        <v>42</v>
      </c>
      <c r="F7" s="7" t="s">
        <v>43</v>
      </c>
      <c r="G7" s="17" t="s">
        <v>44</v>
      </c>
      <c r="H7" s="4" t="s">
        <v>45</v>
      </c>
      <c r="I7" s="7" t="s">
        <v>46</v>
      </c>
      <c r="J7" s="7" t="s">
        <v>47</v>
      </c>
      <c r="K7" s="60" t="s">
        <v>46</v>
      </c>
      <c r="L7" s="7" t="s">
        <v>46</v>
      </c>
      <c r="M7" s="4" t="s">
        <v>47</v>
      </c>
      <c r="N7" s="4" t="s">
        <v>46</v>
      </c>
      <c r="O7" s="4" t="s">
        <v>47</v>
      </c>
      <c r="P7" s="7" t="s">
        <v>48</v>
      </c>
      <c r="Q7" s="7" t="s">
        <v>49</v>
      </c>
      <c r="R7" s="7" t="s">
        <v>50</v>
      </c>
      <c r="S7" s="77"/>
      <c r="T7" s="55"/>
    </row>
    <row r="8" ht="29.1" customHeight="1" spans="1:20">
      <c r="A8" s="19">
        <v>1</v>
      </c>
      <c r="B8" s="20" t="s">
        <v>51</v>
      </c>
      <c r="C8" s="21">
        <v>1000000</v>
      </c>
      <c r="D8" s="22"/>
      <c r="E8" s="23" t="s">
        <v>52</v>
      </c>
      <c r="F8" s="23" t="s">
        <v>53</v>
      </c>
      <c r="G8" s="24">
        <v>0.3</v>
      </c>
      <c r="H8" s="25"/>
      <c r="I8" s="21"/>
      <c r="J8" s="61"/>
      <c r="K8" s="55">
        <v>540.55</v>
      </c>
      <c r="L8" s="21"/>
      <c r="M8" s="7"/>
      <c r="N8" s="21"/>
      <c r="O8" s="7"/>
      <c r="P8" s="62"/>
      <c r="Q8" s="7"/>
      <c r="R8" s="7"/>
      <c r="S8" s="80">
        <f>C8+D8-I8-K8-L8-N8</f>
        <v>999459.45</v>
      </c>
      <c r="T8" s="81">
        <f>C8+D8-I8-K8-L8-N8-S8</f>
        <v>0</v>
      </c>
    </row>
    <row r="9" ht="29.1" customHeight="1" spans="1:20">
      <c r="A9" s="19">
        <v>2</v>
      </c>
      <c r="B9" s="26" t="s">
        <v>51</v>
      </c>
      <c r="C9" s="27">
        <v>500000</v>
      </c>
      <c r="D9" s="22"/>
      <c r="E9" s="23" t="s">
        <v>52</v>
      </c>
      <c r="F9" s="23" t="s">
        <v>53</v>
      </c>
      <c r="G9" s="24">
        <v>0.4</v>
      </c>
      <c r="H9" s="25"/>
      <c r="I9" s="21"/>
      <c r="J9" s="61"/>
      <c r="K9" s="55">
        <v>270.28</v>
      </c>
      <c r="L9" s="21"/>
      <c r="M9" s="7"/>
      <c r="N9" s="21"/>
      <c r="O9" s="7"/>
      <c r="P9" s="62"/>
      <c r="Q9" s="7"/>
      <c r="R9" s="7"/>
      <c r="S9" s="80">
        <f t="shared" ref="S9:S14" si="0">C9+D9-I9-K9-L9-N9</f>
        <v>499729.72</v>
      </c>
      <c r="T9" s="81">
        <f t="shared" ref="T9:T14" si="1">C9+D9-I9-K9-L9-N9-S9</f>
        <v>0</v>
      </c>
    </row>
    <row r="10" ht="29.1" customHeight="1" spans="1:20">
      <c r="A10" s="19">
        <v>3</v>
      </c>
      <c r="B10" s="26" t="s">
        <v>54</v>
      </c>
      <c r="C10" s="27">
        <v>300000</v>
      </c>
      <c r="D10" s="22"/>
      <c r="E10" s="23" t="s">
        <v>52</v>
      </c>
      <c r="F10" s="23" t="s">
        <v>53</v>
      </c>
      <c r="G10" s="24">
        <v>0.4</v>
      </c>
      <c r="H10" s="25"/>
      <c r="I10" s="21"/>
      <c r="J10" s="61"/>
      <c r="K10" s="55">
        <v>6108.11</v>
      </c>
      <c r="L10" s="21"/>
      <c r="M10" s="7"/>
      <c r="N10" s="63"/>
      <c r="O10" s="64"/>
      <c r="P10" s="62"/>
      <c r="Q10" s="7"/>
      <c r="R10" s="7"/>
      <c r="S10" s="80">
        <f t="shared" si="0"/>
        <v>293891.89</v>
      </c>
      <c r="T10" s="81">
        <f t="shared" si="1"/>
        <v>0</v>
      </c>
    </row>
    <row r="11" ht="29.1" customHeight="1" spans="1:20">
      <c r="A11" s="19">
        <v>4</v>
      </c>
      <c r="B11" s="26" t="s">
        <v>55</v>
      </c>
      <c r="C11" s="27">
        <v>1080237.2</v>
      </c>
      <c r="D11" s="22"/>
      <c r="E11" s="23" t="s">
        <v>52</v>
      </c>
      <c r="F11" s="23" t="s">
        <v>53</v>
      </c>
      <c r="G11" s="28">
        <v>0.5</v>
      </c>
      <c r="H11" s="25"/>
      <c r="I11" s="21"/>
      <c r="J11" s="61"/>
      <c r="K11" s="55">
        <v>23623.68</v>
      </c>
      <c r="L11" s="21"/>
      <c r="M11" s="7"/>
      <c r="N11" s="63"/>
      <c r="O11" s="64"/>
      <c r="P11" s="62"/>
      <c r="Q11" s="7"/>
      <c r="R11" s="7"/>
      <c r="S11" s="80">
        <f t="shared" si="0"/>
        <v>1056613.52</v>
      </c>
      <c r="T11" s="81">
        <f t="shared" si="1"/>
        <v>0</v>
      </c>
    </row>
    <row r="12" ht="29.1" customHeight="1" spans="1:20">
      <c r="A12" s="19">
        <v>5</v>
      </c>
      <c r="B12" s="26" t="s">
        <v>56</v>
      </c>
      <c r="C12" s="27">
        <v>80000</v>
      </c>
      <c r="D12" s="22"/>
      <c r="E12" s="23" t="s">
        <v>52</v>
      </c>
      <c r="F12" s="23" t="s">
        <v>53</v>
      </c>
      <c r="G12" s="28">
        <v>0.5</v>
      </c>
      <c r="H12" s="25"/>
      <c r="I12" s="21"/>
      <c r="J12" s="61"/>
      <c r="K12" s="55">
        <v>0</v>
      </c>
      <c r="L12" s="21"/>
      <c r="M12" s="7"/>
      <c r="N12" s="63"/>
      <c r="O12" s="64"/>
      <c r="P12" s="62"/>
      <c r="Q12" s="7"/>
      <c r="R12" s="7"/>
      <c r="S12" s="80">
        <f t="shared" si="0"/>
        <v>80000</v>
      </c>
      <c r="T12" s="81">
        <f t="shared" si="1"/>
        <v>0</v>
      </c>
    </row>
    <row r="13" ht="29.1" customHeight="1" spans="1:20">
      <c r="A13" s="19">
        <v>6</v>
      </c>
      <c r="B13" s="26" t="s">
        <v>57</v>
      </c>
      <c r="C13" s="27">
        <v>390000</v>
      </c>
      <c r="D13" s="22"/>
      <c r="E13" s="23" t="s">
        <v>52</v>
      </c>
      <c r="F13" s="23" t="s">
        <v>53</v>
      </c>
      <c r="G13" s="28">
        <v>0.6</v>
      </c>
      <c r="H13" s="25"/>
      <c r="I13" s="21"/>
      <c r="J13" s="61"/>
      <c r="K13" s="55">
        <v>7940.55</v>
      </c>
      <c r="L13" s="21"/>
      <c r="M13" s="7"/>
      <c r="N13" s="63"/>
      <c r="O13" s="64"/>
      <c r="P13" s="62"/>
      <c r="Q13" s="7"/>
      <c r="R13" s="7"/>
      <c r="S13" s="80">
        <f t="shared" si="0"/>
        <v>382059.45</v>
      </c>
      <c r="T13" s="81">
        <f t="shared" si="1"/>
        <v>0</v>
      </c>
    </row>
    <row r="14" ht="29.1" customHeight="1" spans="1:20">
      <c r="A14" s="19">
        <v>7</v>
      </c>
      <c r="B14" s="29" t="s">
        <v>57</v>
      </c>
      <c r="C14" s="27">
        <v>830000</v>
      </c>
      <c r="D14" s="22"/>
      <c r="E14" s="23" t="s">
        <v>52</v>
      </c>
      <c r="F14" s="23" t="s">
        <v>53</v>
      </c>
      <c r="G14" s="28">
        <v>0.6</v>
      </c>
      <c r="H14" s="25"/>
      <c r="I14" s="21"/>
      <c r="J14" s="61"/>
      <c r="K14" s="55">
        <v>16899.1</v>
      </c>
      <c r="L14" s="21"/>
      <c r="M14" s="7"/>
      <c r="N14" s="21"/>
      <c r="O14" s="7"/>
      <c r="P14" s="65"/>
      <c r="Q14" s="7"/>
      <c r="R14" s="7"/>
      <c r="S14" s="80">
        <f t="shared" si="0"/>
        <v>813100.9</v>
      </c>
      <c r="T14" s="81">
        <f t="shared" si="1"/>
        <v>0</v>
      </c>
    </row>
    <row r="15" ht="18" customHeight="1" spans="1:20">
      <c r="A15" s="92"/>
      <c r="B15" s="93" t="s">
        <v>58</v>
      </c>
      <c r="C15" s="94"/>
      <c r="D15" s="95"/>
      <c r="E15" s="96"/>
      <c r="F15" s="96"/>
      <c r="G15" s="97"/>
      <c r="H15" s="98"/>
      <c r="I15" s="100"/>
      <c r="J15" s="101"/>
      <c r="K15" s="102"/>
      <c r="L15" s="100"/>
      <c r="M15" s="103"/>
      <c r="N15" s="100"/>
      <c r="O15" s="103"/>
      <c r="P15" s="104"/>
      <c r="Q15" s="103"/>
      <c r="R15" s="103"/>
      <c r="S15" s="108"/>
      <c r="T15" s="109"/>
    </row>
    <row r="16" ht="29.1" customHeight="1" spans="1:20">
      <c r="A16" s="37">
        <v>8</v>
      </c>
      <c r="B16" s="38" t="s">
        <v>59</v>
      </c>
      <c r="C16" s="39">
        <v>480000</v>
      </c>
      <c r="D16" s="39"/>
      <c r="E16" s="41" t="s">
        <v>60</v>
      </c>
      <c r="F16" s="114" t="s">
        <v>61</v>
      </c>
      <c r="G16" s="47">
        <v>0.8</v>
      </c>
      <c r="H16" s="99"/>
      <c r="I16" s="39"/>
      <c r="J16" s="105"/>
      <c r="K16" s="106">
        <v>10128.44</v>
      </c>
      <c r="L16" s="39">
        <v>200</v>
      </c>
      <c r="M16" s="66" t="s">
        <v>62</v>
      </c>
      <c r="N16" s="39"/>
      <c r="O16" s="66"/>
      <c r="P16" s="86" t="s">
        <v>63</v>
      </c>
      <c r="Q16" s="66"/>
      <c r="R16" s="66"/>
      <c r="S16" s="110">
        <v>280000</v>
      </c>
      <c r="T16" s="111">
        <f>C16+D16-I16-K16-L16-N16-S16-S17</f>
        <v>0</v>
      </c>
    </row>
    <row r="17" ht="29.1" customHeight="1" spans="1:20">
      <c r="A17" s="37">
        <v>9</v>
      </c>
      <c r="B17" s="38"/>
      <c r="C17" s="44"/>
      <c r="D17" s="40"/>
      <c r="E17" s="45"/>
      <c r="F17" s="46"/>
      <c r="G17" s="42"/>
      <c r="H17" s="43"/>
      <c r="I17" s="39"/>
      <c r="J17" s="39"/>
      <c r="K17" s="39"/>
      <c r="L17" s="39"/>
      <c r="M17" s="66"/>
      <c r="N17" s="39"/>
      <c r="O17" s="66"/>
      <c r="P17" s="107" t="s">
        <v>64</v>
      </c>
      <c r="Q17" s="86"/>
      <c r="R17" s="86"/>
      <c r="S17" s="87">
        <v>189671.56</v>
      </c>
      <c r="T17" s="112"/>
    </row>
    <row r="18" ht="29.1" customHeight="1" spans="1:20">
      <c r="A18" s="19">
        <v>10</v>
      </c>
      <c r="B18" s="30"/>
      <c r="C18" s="32"/>
      <c r="D18" s="33"/>
      <c r="E18" s="34"/>
      <c r="F18" s="35"/>
      <c r="G18" s="28"/>
      <c r="H18" s="36"/>
      <c r="I18" s="21"/>
      <c r="J18" s="21"/>
      <c r="K18" s="21"/>
      <c r="L18" s="21"/>
      <c r="M18" s="7"/>
      <c r="N18" s="21"/>
      <c r="O18" s="7"/>
      <c r="P18" s="65"/>
      <c r="Q18" s="62"/>
      <c r="R18" s="62"/>
      <c r="S18" s="84"/>
      <c r="T18" s="113"/>
    </row>
    <row r="19" ht="29.1" customHeight="1" spans="1:20">
      <c r="A19" s="4" t="s">
        <v>65</v>
      </c>
      <c r="B19" s="4"/>
      <c r="C19" s="5">
        <f>SUM(C8:C18)</f>
        <v>4660237.2</v>
      </c>
      <c r="D19" s="48">
        <f>SUM(D8:D18)</f>
        <v>0</v>
      </c>
      <c r="E19" s="21"/>
      <c r="F19" s="21"/>
      <c r="G19" s="24"/>
      <c r="H19" s="5" t="s">
        <v>66</v>
      </c>
      <c r="I19" s="21">
        <f>SUM(I8:I18)</f>
        <v>0</v>
      </c>
      <c r="J19" s="21"/>
      <c r="K19" s="21">
        <f>SUM(K8:K18)</f>
        <v>65510.71</v>
      </c>
      <c r="L19" s="21">
        <f>SUM(L8:L18)</f>
        <v>200</v>
      </c>
      <c r="M19" s="5" t="s">
        <v>66</v>
      </c>
      <c r="N19" s="21">
        <f>SUM(N8:N18)</f>
        <v>0</v>
      </c>
      <c r="O19" s="5" t="s">
        <v>66</v>
      </c>
      <c r="P19" s="5" t="s">
        <v>66</v>
      </c>
      <c r="Q19" s="5"/>
      <c r="R19" s="5"/>
      <c r="S19" s="82">
        <f>SUM(S8:S18)</f>
        <v>4594526.49</v>
      </c>
      <c r="T19" s="90">
        <f>D19+C19-S19-I19-K19-L19-N19</f>
        <v>8.94942786544561e-10</v>
      </c>
    </row>
    <row r="20" ht="29.1" customHeight="1" spans="1:20">
      <c r="A20" s="4" t="s">
        <v>67</v>
      </c>
      <c r="B20" s="4"/>
      <c r="C20" s="4" t="s">
        <v>68</v>
      </c>
      <c r="D20" s="4"/>
      <c r="E20" s="4"/>
      <c r="F20" s="49">
        <f>S16+S17</f>
        <v>469671.56</v>
      </c>
      <c r="G20" s="50"/>
      <c r="H20" s="51" t="s">
        <v>69</v>
      </c>
      <c r="I20" s="69"/>
      <c r="J20" s="69"/>
      <c r="K20" s="69"/>
      <c r="L20" s="70"/>
      <c r="M20" s="4" t="s">
        <v>70</v>
      </c>
      <c r="N20" s="71">
        <f>F20</f>
        <v>469671.56</v>
      </c>
      <c r="O20" s="72"/>
      <c r="P20" s="72"/>
      <c r="Q20" s="72"/>
      <c r="R20" s="72"/>
      <c r="S20" s="72"/>
      <c r="T20" s="91"/>
    </row>
    <row r="21" ht="29.1" customHeight="1" spans="1:20">
      <c r="A21" s="4"/>
      <c r="B21" s="4"/>
      <c r="C21" s="4" t="s">
        <v>71</v>
      </c>
      <c r="D21" s="4"/>
      <c r="E21" s="4"/>
      <c r="F21" s="49">
        <v>0</v>
      </c>
      <c r="G21" s="50"/>
      <c r="H21" s="52"/>
      <c r="I21" s="73"/>
      <c r="J21" s="73"/>
      <c r="K21" s="73"/>
      <c r="L21" s="74"/>
      <c r="M21" s="4" t="s">
        <v>72</v>
      </c>
      <c r="N21" s="6" t="str">
        <f>SUBSTITUTE(SUBSTITUTE(TEXT(INT(N20),"[DBNum2][$-804]G/通用格式元"&amp;IF(INT(N20)=N20,"整",""))&amp;TEXT(MID(N20,FIND(".",N20&amp;".0")+1,1),"[DBNum2][$-804]G/通用格式角")&amp;TEXT(MID(N20,FIND(".",N20&amp;".0")+2,1),"[DBNum2][$-804]G/通用格式分"),"零角","零"),"零分","")</f>
        <v>肆拾陆万玖仟陆佰柒拾壹元伍角陆分</v>
      </c>
      <c r="O21" s="53"/>
      <c r="P21" s="53"/>
      <c r="Q21" s="53"/>
      <c r="R21" s="53"/>
      <c r="S21" s="53"/>
      <c r="T21" s="54"/>
    </row>
  </sheetData>
  <mergeCells count="42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19:B19"/>
    <mergeCell ref="C20:E20"/>
    <mergeCell ref="F20:G20"/>
    <mergeCell ref="N20:T20"/>
    <mergeCell ref="C21:E21"/>
    <mergeCell ref="F21:G21"/>
    <mergeCell ref="N21:T21"/>
    <mergeCell ref="A5:A7"/>
    <mergeCell ref="S5:S7"/>
    <mergeCell ref="T5:T7"/>
    <mergeCell ref="T16:T17"/>
    <mergeCell ref="A20:B21"/>
    <mergeCell ref="H20:L21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tabSelected="1" topLeftCell="A7" workbookViewId="0">
      <selection activeCell="C29" sqref="C29"/>
    </sheetView>
  </sheetViews>
  <sheetFormatPr defaultColWidth="9" defaultRowHeight="13.5"/>
  <cols>
    <col min="1" max="1" width="3.25" customWidth="1"/>
    <col min="2" max="2" width="15.875" customWidth="1"/>
    <col min="3" max="3" width="16.25" customWidth="1"/>
    <col min="4" max="4" width="15.375" customWidth="1"/>
    <col min="5" max="5" width="18.75" customWidth="1"/>
    <col min="6" max="6" width="19.125" customWidth="1"/>
    <col min="7" max="7" width="17.5" style="1" customWidth="1"/>
    <col min="8" max="8" width="4.875" customWidth="1"/>
    <col min="9" max="9" width="10.375" customWidth="1"/>
    <col min="10" max="10" width="10" customWidth="1"/>
    <col min="11" max="11" width="9.375" customWidth="1"/>
    <col min="12" max="12" width="9.625" customWidth="1"/>
    <col min="13" max="13" width="16.125" customWidth="1"/>
    <col min="14" max="14" width="10.125" customWidth="1"/>
    <col min="15" max="15" width="9.125" customWidth="1"/>
    <col min="16" max="16" width="34.625" customWidth="1"/>
    <col min="17" max="17" width="14.75" customWidth="1"/>
    <col min="18" max="18" width="14.5" customWidth="1"/>
    <col min="19" max="19" width="15.5" style="2" customWidth="1"/>
    <col min="20" max="20" width="15.5" customWidth="1"/>
  </cols>
  <sheetData>
    <row r="1" ht="29.1" customHeight="1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75"/>
    </row>
    <row r="2" ht="29.1" customHeight="1" spans="1:20">
      <c r="A2" s="4" t="s">
        <v>1</v>
      </c>
      <c r="B2" s="4"/>
      <c r="C2" s="5" t="s">
        <v>2</v>
      </c>
      <c r="D2" s="5"/>
      <c r="E2" s="5"/>
      <c r="F2" s="5"/>
      <c r="G2" s="5"/>
      <c r="H2" s="6" t="s">
        <v>3</v>
      </c>
      <c r="I2" s="53"/>
      <c r="J2" s="53" t="s">
        <v>4</v>
      </c>
      <c r="K2" s="53"/>
      <c r="L2" s="53"/>
      <c r="M2" s="54"/>
      <c r="N2" s="55" t="s">
        <v>5</v>
      </c>
      <c r="O2" s="55"/>
      <c r="P2" s="56">
        <v>6677</v>
      </c>
      <c r="Q2" s="60" t="s">
        <v>6</v>
      </c>
      <c r="R2" s="60"/>
      <c r="S2" s="76"/>
      <c r="T2" s="76"/>
    </row>
    <row r="3" ht="29.1" customHeight="1" spans="1:20">
      <c r="A3" s="4" t="s">
        <v>7</v>
      </c>
      <c r="B3" s="4"/>
      <c r="C3" s="7">
        <v>9019480</v>
      </c>
      <c r="D3" s="7"/>
      <c r="E3" s="7"/>
      <c r="F3" s="7" t="s">
        <v>8</v>
      </c>
      <c r="G3" s="8" t="s">
        <v>9</v>
      </c>
      <c r="H3" s="4" t="s">
        <v>10</v>
      </c>
      <c r="I3" s="4"/>
      <c r="J3" s="4" t="s">
        <v>11</v>
      </c>
      <c r="K3" s="4"/>
      <c r="L3" s="4"/>
      <c r="M3" s="4"/>
      <c r="N3" s="4" t="s">
        <v>12</v>
      </c>
      <c r="O3" s="4"/>
      <c r="P3" s="4" t="s">
        <v>13</v>
      </c>
      <c r="Q3" s="14" t="s">
        <v>14</v>
      </c>
      <c r="R3" s="15"/>
      <c r="S3" s="15" t="s">
        <v>15</v>
      </c>
      <c r="T3" s="16"/>
    </row>
    <row r="4" ht="29.1" customHeight="1" spans="1:20">
      <c r="A4" s="4" t="s">
        <v>16</v>
      </c>
      <c r="B4" s="4"/>
      <c r="C4" s="9"/>
      <c r="D4" s="9"/>
      <c r="E4" s="9"/>
      <c r="F4" s="7" t="s">
        <v>17</v>
      </c>
      <c r="G4" s="8"/>
      <c r="H4" s="4" t="s">
        <v>18</v>
      </c>
      <c r="I4" s="4"/>
      <c r="J4" s="4"/>
      <c r="K4" s="4"/>
      <c r="L4" s="4"/>
      <c r="M4" s="4"/>
      <c r="N4" s="4" t="s">
        <v>19</v>
      </c>
      <c r="O4" s="4"/>
      <c r="P4" s="7" t="s">
        <v>20</v>
      </c>
      <c r="Q4" s="7" t="s">
        <v>21</v>
      </c>
      <c r="R4" s="7" t="s">
        <v>22</v>
      </c>
      <c r="S4" s="77" t="s">
        <v>23</v>
      </c>
      <c r="T4" s="7" t="s">
        <v>22</v>
      </c>
    </row>
    <row r="5" ht="29.1" customHeight="1" spans="1:20">
      <c r="A5" s="4" t="s">
        <v>24</v>
      </c>
      <c r="B5" s="10" t="s">
        <v>25</v>
      </c>
      <c r="C5" s="11"/>
      <c r="D5" s="11"/>
      <c r="E5" s="11"/>
      <c r="F5" s="12"/>
      <c r="G5" s="13" t="s">
        <v>26</v>
      </c>
      <c r="H5" s="10" t="s">
        <v>25</v>
      </c>
      <c r="I5" s="11"/>
      <c r="J5" s="12"/>
      <c r="K5" s="57" t="s">
        <v>27</v>
      </c>
      <c r="L5" s="10" t="s">
        <v>28</v>
      </c>
      <c r="M5" s="12"/>
      <c r="N5" s="10" t="s">
        <v>29</v>
      </c>
      <c r="O5" s="12"/>
      <c r="P5" s="58" t="s">
        <v>30</v>
      </c>
      <c r="Q5" s="78"/>
      <c r="R5" s="78"/>
      <c r="S5" s="77" t="s">
        <v>31</v>
      </c>
      <c r="T5" s="55" t="s">
        <v>32</v>
      </c>
    </row>
    <row r="6" ht="29.1" customHeight="1" spans="1:20">
      <c r="A6" s="4"/>
      <c r="B6" s="14" t="s">
        <v>33</v>
      </c>
      <c r="C6" s="15"/>
      <c r="D6" s="15"/>
      <c r="E6" s="15"/>
      <c r="F6" s="16"/>
      <c r="G6" s="17"/>
      <c r="H6" s="14" t="s">
        <v>34</v>
      </c>
      <c r="I6" s="15"/>
      <c r="J6" s="16"/>
      <c r="K6" s="4" t="s">
        <v>35</v>
      </c>
      <c r="L6" s="14" t="s">
        <v>36</v>
      </c>
      <c r="M6" s="16"/>
      <c r="N6" s="14" t="s">
        <v>37</v>
      </c>
      <c r="O6" s="16"/>
      <c r="P6" s="59" t="s">
        <v>38</v>
      </c>
      <c r="Q6" s="79"/>
      <c r="R6" s="79"/>
      <c r="S6" s="77"/>
      <c r="T6" s="55"/>
    </row>
    <row r="7" ht="29.1" customHeight="1" spans="1:20">
      <c r="A7" s="4"/>
      <c r="B7" s="18" t="s">
        <v>39</v>
      </c>
      <c r="C7" s="4" t="s">
        <v>40</v>
      </c>
      <c r="D7" s="4" t="s">
        <v>41</v>
      </c>
      <c r="E7" s="7" t="s">
        <v>42</v>
      </c>
      <c r="F7" s="7" t="s">
        <v>43</v>
      </c>
      <c r="G7" s="17" t="s">
        <v>44</v>
      </c>
      <c r="H7" s="4" t="s">
        <v>45</v>
      </c>
      <c r="I7" s="7" t="s">
        <v>46</v>
      </c>
      <c r="J7" s="7" t="s">
        <v>47</v>
      </c>
      <c r="K7" s="60" t="s">
        <v>46</v>
      </c>
      <c r="L7" s="7" t="s">
        <v>46</v>
      </c>
      <c r="M7" s="4" t="s">
        <v>47</v>
      </c>
      <c r="N7" s="4" t="s">
        <v>46</v>
      </c>
      <c r="O7" s="4" t="s">
        <v>47</v>
      </c>
      <c r="P7" s="7" t="s">
        <v>48</v>
      </c>
      <c r="Q7" s="7" t="s">
        <v>49</v>
      </c>
      <c r="R7" s="7" t="s">
        <v>50</v>
      </c>
      <c r="S7" s="77"/>
      <c r="T7" s="55"/>
    </row>
    <row r="8" ht="29.1" customHeight="1" spans="1:20">
      <c r="A8" s="19">
        <v>1</v>
      </c>
      <c r="B8" s="20" t="s">
        <v>51</v>
      </c>
      <c r="C8" s="21">
        <v>1000000</v>
      </c>
      <c r="D8" s="22"/>
      <c r="E8" s="23" t="s">
        <v>52</v>
      </c>
      <c r="F8" s="23" t="s">
        <v>53</v>
      </c>
      <c r="G8" s="24">
        <v>0.3</v>
      </c>
      <c r="H8" s="25"/>
      <c r="I8" s="21"/>
      <c r="J8" s="61"/>
      <c r="K8" s="55">
        <v>540.55</v>
      </c>
      <c r="L8" s="21"/>
      <c r="M8" s="7"/>
      <c r="N8" s="21"/>
      <c r="O8" s="7"/>
      <c r="P8" s="62"/>
      <c r="Q8" s="7"/>
      <c r="R8" s="7"/>
      <c r="S8" s="80">
        <f t="shared" ref="S8:S14" si="0">C8+D8-I8-K8-L8-N8</f>
        <v>999459.45</v>
      </c>
      <c r="T8" s="81">
        <f t="shared" ref="T8:T14" si="1">C8+D8-I8-K8-L8-N8-S8</f>
        <v>0</v>
      </c>
    </row>
    <row r="9" ht="29.1" customHeight="1" spans="1:20">
      <c r="A9" s="19">
        <v>2</v>
      </c>
      <c r="B9" s="26" t="s">
        <v>51</v>
      </c>
      <c r="C9" s="27">
        <v>500000</v>
      </c>
      <c r="D9" s="22"/>
      <c r="E9" s="23" t="s">
        <v>52</v>
      </c>
      <c r="F9" s="23" t="s">
        <v>53</v>
      </c>
      <c r="G9" s="24">
        <v>0.4</v>
      </c>
      <c r="H9" s="25"/>
      <c r="I9" s="21"/>
      <c r="J9" s="61"/>
      <c r="K9" s="55">
        <v>270.28</v>
      </c>
      <c r="L9" s="21"/>
      <c r="M9" s="7"/>
      <c r="N9" s="21"/>
      <c r="O9" s="7"/>
      <c r="P9" s="62"/>
      <c r="Q9" s="7"/>
      <c r="R9" s="7"/>
      <c r="S9" s="80">
        <f t="shared" si="0"/>
        <v>499729.72</v>
      </c>
      <c r="T9" s="81">
        <f t="shared" si="1"/>
        <v>0</v>
      </c>
    </row>
    <row r="10" ht="29.1" customHeight="1" spans="1:20">
      <c r="A10" s="19">
        <v>3</v>
      </c>
      <c r="B10" s="26" t="s">
        <v>54</v>
      </c>
      <c r="C10" s="27">
        <v>300000</v>
      </c>
      <c r="D10" s="22"/>
      <c r="E10" s="23" t="s">
        <v>52</v>
      </c>
      <c r="F10" s="23" t="s">
        <v>53</v>
      </c>
      <c r="G10" s="24">
        <v>0.4</v>
      </c>
      <c r="H10" s="25"/>
      <c r="I10" s="21"/>
      <c r="J10" s="61"/>
      <c r="K10" s="55">
        <v>6108.11</v>
      </c>
      <c r="L10" s="21"/>
      <c r="M10" s="7"/>
      <c r="N10" s="63"/>
      <c r="O10" s="64"/>
      <c r="P10" s="62"/>
      <c r="Q10" s="7"/>
      <c r="R10" s="7"/>
      <c r="S10" s="80">
        <f t="shared" si="0"/>
        <v>293891.89</v>
      </c>
      <c r="T10" s="81">
        <f t="shared" si="1"/>
        <v>0</v>
      </c>
    </row>
    <row r="11" ht="29.1" customHeight="1" spans="1:20">
      <c r="A11" s="19">
        <v>4</v>
      </c>
      <c r="B11" s="26" t="s">
        <v>55</v>
      </c>
      <c r="C11" s="27">
        <v>1080237.2</v>
      </c>
      <c r="D11" s="22"/>
      <c r="E11" s="23" t="s">
        <v>52</v>
      </c>
      <c r="F11" s="23" t="s">
        <v>53</v>
      </c>
      <c r="G11" s="28">
        <v>0.5</v>
      </c>
      <c r="H11" s="25"/>
      <c r="I11" s="21"/>
      <c r="J11" s="61"/>
      <c r="K11" s="55">
        <v>23623.68</v>
      </c>
      <c r="L11" s="21"/>
      <c r="M11" s="7"/>
      <c r="N11" s="63"/>
      <c r="O11" s="64"/>
      <c r="P11" s="62"/>
      <c r="Q11" s="7"/>
      <c r="R11" s="7"/>
      <c r="S11" s="80">
        <f t="shared" si="0"/>
        <v>1056613.52</v>
      </c>
      <c r="T11" s="81">
        <f t="shared" si="1"/>
        <v>0</v>
      </c>
    </row>
    <row r="12" ht="29.1" customHeight="1" spans="1:20">
      <c r="A12" s="19">
        <v>5</v>
      </c>
      <c r="B12" s="26" t="s">
        <v>56</v>
      </c>
      <c r="C12" s="27">
        <v>80000</v>
      </c>
      <c r="D12" s="22"/>
      <c r="E12" s="23" t="s">
        <v>52</v>
      </c>
      <c r="F12" s="23" t="s">
        <v>53</v>
      </c>
      <c r="G12" s="28">
        <v>0.5</v>
      </c>
      <c r="H12" s="25"/>
      <c r="I12" s="21"/>
      <c r="J12" s="61"/>
      <c r="K12" s="55">
        <v>0</v>
      </c>
      <c r="L12" s="21"/>
      <c r="M12" s="7"/>
      <c r="N12" s="63"/>
      <c r="O12" s="64"/>
      <c r="P12" s="62"/>
      <c r="Q12" s="7"/>
      <c r="R12" s="7"/>
      <c r="S12" s="80">
        <f t="shared" si="0"/>
        <v>80000</v>
      </c>
      <c r="T12" s="81">
        <f t="shared" si="1"/>
        <v>0</v>
      </c>
    </row>
    <row r="13" ht="29.1" customHeight="1" spans="1:20">
      <c r="A13" s="19">
        <v>6</v>
      </c>
      <c r="B13" s="26" t="s">
        <v>57</v>
      </c>
      <c r="C13" s="27">
        <v>390000</v>
      </c>
      <c r="D13" s="22"/>
      <c r="E13" s="23" t="s">
        <v>52</v>
      </c>
      <c r="F13" s="23" t="s">
        <v>53</v>
      </c>
      <c r="G13" s="28">
        <v>0.6</v>
      </c>
      <c r="H13" s="25"/>
      <c r="I13" s="21"/>
      <c r="J13" s="61"/>
      <c r="K13" s="55">
        <v>7940.55</v>
      </c>
      <c r="L13" s="21"/>
      <c r="M13" s="7"/>
      <c r="N13" s="63"/>
      <c r="O13" s="64"/>
      <c r="P13" s="62"/>
      <c r="Q13" s="7"/>
      <c r="R13" s="7"/>
      <c r="S13" s="80">
        <f t="shared" si="0"/>
        <v>382059.45</v>
      </c>
      <c r="T13" s="81">
        <f t="shared" si="1"/>
        <v>0</v>
      </c>
    </row>
    <row r="14" ht="29.1" customHeight="1" spans="1:20">
      <c r="A14" s="19">
        <v>7</v>
      </c>
      <c r="B14" s="29" t="s">
        <v>57</v>
      </c>
      <c r="C14" s="27">
        <v>830000</v>
      </c>
      <c r="D14" s="22"/>
      <c r="E14" s="23" t="s">
        <v>52</v>
      </c>
      <c r="F14" s="23" t="s">
        <v>53</v>
      </c>
      <c r="G14" s="28">
        <v>0.6</v>
      </c>
      <c r="H14" s="25"/>
      <c r="I14" s="21"/>
      <c r="J14" s="61"/>
      <c r="K14" s="55">
        <v>16899.1</v>
      </c>
      <c r="L14" s="21"/>
      <c r="M14" s="7"/>
      <c r="N14" s="21"/>
      <c r="O14" s="7"/>
      <c r="P14" s="65"/>
      <c r="Q14" s="7"/>
      <c r="R14" s="7"/>
      <c r="S14" s="80">
        <f t="shared" si="0"/>
        <v>813100.9</v>
      </c>
      <c r="T14" s="81">
        <f t="shared" si="1"/>
        <v>0</v>
      </c>
    </row>
    <row r="15" ht="29.1" customHeight="1" spans="1:20">
      <c r="A15" s="19">
        <v>8</v>
      </c>
      <c r="B15" s="30" t="s">
        <v>59</v>
      </c>
      <c r="C15" s="21">
        <v>480000</v>
      </c>
      <c r="D15" s="21"/>
      <c r="E15" s="31" t="s">
        <v>60</v>
      </c>
      <c r="F15" s="115" t="s">
        <v>61</v>
      </c>
      <c r="G15" s="28">
        <v>0.8</v>
      </c>
      <c r="H15" s="25"/>
      <c r="I15" s="21"/>
      <c r="J15" s="61"/>
      <c r="K15" s="55">
        <v>10128.44</v>
      </c>
      <c r="L15" s="21">
        <v>200</v>
      </c>
      <c r="M15" s="7" t="s">
        <v>62</v>
      </c>
      <c r="N15" s="21"/>
      <c r="O15" s="7"/>
      <c r="P15" s="62" t="s">
        <v>63</v>
      </c>
      <c r="Q15" s="7"/>
      <c r="R15" s="7"/>
      <c r="S15" s="82">
        <v>280000</v>
      </c>
      <c r="T15" s="83">
        <f>C15+D15-I15-K15-L15-N15-S15-S16</f>
        <v>0</v>
      </c>
    </row>
    <row r="16" ht="29.1" customHeight="1" spans="1:20">
      <c r="A16" s="19"/>
      <c r="B16" s="30"/>
      <c r="C16" s="32"/>
      <c r="D16" s="33"/>
      <c r="E16" s="34"/>
      <c r="F16" s="35"/>
      <c r="G16" s="24"/>
      <c r="H16" s="36"/>
      <c r="I16" s="21"/>
      <c r="J16" s="21"/>
      <c r="K16" s="21"/>
      <c r="L16" s="21"/>
      <c r="M16" s="7"/>
      <c r="N16" s="21"/>
      <c r="O16" s="7"/>
      <c r="P16" s="65" t="s">
        <v>64</v>
      </c>
      <c r="Q16" s="62"/>
      <c r="R16" s="62"/>
      <c r="S16" s="84">
        <v>189671.56</v>
      </c>
      <c r="T16" s="85"/>
    </row>
    <row r="17" ht="29.1" customHeight="1" spans="1:20">
      <c r="A17" s="37">
        <v>9</v>
      </c>
      <c r="B17" s="38">
        <v>44586</v>
      </c>
      <c r="C17" s="39">
        <v>4286945.2</v>
      </c>
      <c r="D17" s="40"/>
      <c r="E17" s="41" t="s">
        <v>60</v>
      </c>
      <c r="F17" s="114" t="s">
        <v>61</v>
      </c>
      <c r="G17" s="42">
        <v>1</v>
      </c>
      <c r="H17" s="43"/>
      <c r="I17" s="39"/>
      <c r="J17" s="39"/>
      <c r="K17" s="39">
        <v>129017.69</v>
      </c>
      <c r="L17" s="39">
        <v>300</v>
      </c>
      <c r="M17" s="66"/>
      <c r="N17" s="39"/>
      <c r="O17" s="66"/>
      <c r="P17" s="67" t="s">
        <v>63</v>
      </c>
      <c r="Q17" s="86"/>
      <c r="R17" s="86"/>
      <c r="S17" s="87">
        <v>2000000</v>
      </c>
      <c r="T17" s="88"/>
    </row>
    <row r="18" ht="29.1" customHeight="1" spans="1:20">
      <c r="A18" s="37"/>
      <c r="B18" s="38"/>
      <c r="C18" s="44"/>
      <c r="D18" s="40"/>
      <c r="E18" s="45"/>
      <c r="F18" s="46"/>
      <c r="G18" s="42"/>
      <c r="H18" s="43"/>
      <c r="I18" s="39"/>
      <c r="J18" s="39"/>
      <c r="K18" s="39"/>
      <c r="L18" s="39"/>
      <c r="M18" s="66"/>
      <c r="N18" s="39"/>
      <c r="O18" s="66"/>
      <c r="P18" s="68" t="s">
        <v>73</v>
      </c>
      <c r="Q18" s="86"/>
      <c r="R18" s="86"/>
      <c r="S18" s="87">
        <v>1425000</v>
      </c>
      <c r="T18" s="88"/>
    </row>
    <row r="19" ht="29.1" customHeight="1" spans="1:20">
      <c r="A19" s="37"/>
      <c r="B19" s="38"/>
      <c r="C19" s="44"/>
      <c r="D19" s="40"/>
      <c r="E19" s="45"/>
      <c r="F19" s="46"/>
      <c r="G19" s="47"/>
      <c r="H19" s="43"/>
      <c r="I19" s="39"/>
      <c r="J19" s="39"/>
      <c r="K19" s="39"/>
      <c r="L19" s="39"/>
      <c r="M19" s="66"/>
      <c r="N19" s="39"/>
      <c r="O19" s="66"/>
      <c r="P19" s="68" t="s">
        <v>64</v>
      </c>
      <c r="Q19" s="86"/>
      <c r="R19" s="86"/>
      <c r="S19" s="87">
        <v>732627.51</v>
      </c>
      <c r="T19" s="89"/>
    </row>
    <row r="20" ht="29.1" customHeight="1" spans="1:20">
      <c r="A20" s="4" t="s">
        <v>65</v>
      </c>
      <c r="B20" s="4"/>
      <c r="C20" s="5">
        <f>SUM(C8:C19)</f>
        <v>8947182.4</v>
      </c>
      <c r="D20" s="48">
        <f>SUM(D8:D19)</f>
        <v>0</v>
      </c>
      <c r="E20" s="21"/>
      <c r="F20" s="21"/>
      <c r="G20" s="24"/>
      <c r="H20" s="5" t="s">
        <v>66</v>
      </c>
      <c r="I20" s="21">
        <f>SUM(I8:I19)</f>
        <v>0</v>
      </c>
      <c r="J20" s="21"/>
      <c r="K20" s="21">
        <f>SUM(K8:K19)</f>
        <v>194528.4</v>
      </c>
      <c r="L20" s="21">
        <f>SUM(L8:L19)</f>
        <v>500</v>
      </c>
      <c r="M20" s="5" t="s">
        <v>66</v>
      </c>
      <c r="N20" s="21">
        <f>SUM(N8:N19)</f>
        <v>0</v>
      </c>
      <c r="O20" s="5" t="s">
        <v>66</v>
      </c>
      <c r="P20" s="5" t="s">
        <v>66</v>
      </c>
      <c r="Q20" s="5"/>
      <c r="R20" s="5"/>
      <c r="S20" s="82">
        <f>SUM(S8:S19)</f>
        <v>8752154</v>
      </c>
      <c r="T20" s="90">
        <f>D20+C20-S20-I20-K20-L20-N20</f>
        <v>3.78349795937538e-10</v>
      </c>
    </row>
    <row r="21" ht="29.1" customHeight="1" spans="1:20">
      <c r="A21" s="4" t="s">
        <v>67</v>
      </c>
      <c r="B21" s="4"/>
      <c r="C21" s="4" t="s">
        <v>68</v>
      </c>
      <c r="D21" s="4"/>
      <c r="E21" s="4"/>
      <c r="F21" s="49">
        <f>N21</f>
        <v>4157627.51</v>
      </c>
      <c r="G21" s="50"/>
      <c r="H21" s="51" t="s">
        <v>69</v>
      </c>
      <c r="I21" s="69"/>
      <c r="J21" s="69"/>
      <c r="K21" s="69"/>
      <c r="L21" s="70"/>
      <c r="M21" s="4" t="s">
        <v>70</v>
      </c>
      <c r="N21" s="71">
        <f>S17+S18+S19</f>
        <v>4157627.51</v>
      </c>
      <c r="O21" s="72"/>
      <c r="P21" s="72"/>
      <c r="Q21" s="72"/>
      <c r="R21" s="72"/>
      <c r="S21" s="72"/>
      <c r="T21" s="91"/>
    </row>
    <row r="22" ht="29.1" customHeight="1" spans="1:20">
      <c r="A22" s="4"/>
      <c r="B22" s="4"/>
      <c r="C22" s="4" t="s">
        <v>71</v>
      </c>
      <c r="D22" s="4"/>
      <c r="E22" s="4"/>
      <c r="F22" s="49">
        <v>0</v>
      </c>
      <c r="G22" s="50"/>
      <c r="H22" s="52"/>
      <c r="I22" s="73"/>
      <c r="J22" s="73"/>
      <c r="K22" s="73"/>
      <c r="L22" s="74"/>
      <c r="M22" s="4" t="s">
        <v>72</v>
      </c>
      <c r="N22" s="6" t="str">
        <f>SUBSTITUTE(SUBSTITUTE(TEXT(INT(N21),"[DBNum2][$-804]G/通用格式元"&amp;IF(INT(N21)=N21,"整",""))&amp;TEXT(MID(N21,FIND(".",N21&amp;".0")+1,1),"[DBNum2][$-804]G/通用格式角")&amp;TEXT(MID(N21,FIND(".",N21&amp;".0")+2,1),"[DBNum2][$-804]G/通用格式分"),"零角","零"),"零分","")</f>
        <v>肆佰壹拾伍万柒仟陆佰贰拾柒元伍角壹分</v>
      </c>
      <c r="O22" s="53"/>
      <c r="P22" s="53"/>
      <c r="Q22" s="53"/>
      <c r="R22" s="53"/>
      <c r="S22" s="53"/>
      <c r="T22" s="54"/>
    </row>
  </sheetData>
  <mergeCells count="42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20:B20"/>
    <mergeCell ref="C21:E21"/>
    <mergeCell ref="F21:G21"/>
    <mergeCell ref="N21:T21"/>
    <mergeCell ref="C22:E22"/>
    <mergeCell ref="F22:G22"/>
    <mergeCell ref="N22:T22"/>
    <mergeCell ref="A5:A7"/>
    <mergeCell ref="S5:S7"/>
    <mergeCell ref="T5:T7"/>
    <mergeCell ref="T15:T16"/>
    <mergeCell ref="A21:B22"/>
    <mergeCell ref="H21:L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朱敏</cp:lastModifiedBy>
  <dcterms:created xsi:type="dcterms:W3CDTF">2017-01-11T04:48:00Z</dcterms:created>
  <dcterms:modified xsi:type="dcterms:W3CDTF">2022-01-27T07:21:28Z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9EA8A5D4750E4CDFB4949C2591CA0D89</vt:lpwstr>
  </property>
</Properties>
</file>