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3"/>
  </bookViews>
  <sheets>
    <sheet name="1" sheetId="1" r:id="rId1"/>
    <sheet name="2" sheetId="2" r:id="rId2"/>
    <sheet name="3" sheetId="3" r:id="rId3"/>
    <sheet name="4" sheetId="4" r:id="rId4"/>
  </sheets>
  <calcPr calcId="144525"/>
</workbook>
</file>

<file path=xl/sharedStrings.xml><?xml version="1.0" encoding="utf-8"?>
<sst xmlns="http://schemas.openxmlformats.org/spreadsheetml/2006/main" count="347" uniqueCount="72">
  <si>
    <t xml:space="preserve">工程款支付证书 </t>
  </si>
  <si>
    <t>本次</t>
  </si>
  <si>
    <t>工程名称</t>
  </si>
  <si>
    <t>砀山县2016年乡村道路畅通工程- 道路加宽工程3标段</t>
  </si>
  <si>
    <t>ERP编号</t>
  </si>
  <si>
    <t>档案编号</t>
  </si>
  <si>
    <t>CD2017-018</t>
  </si>
  <si>
    <t>2017.3.10</t>
  </si>
  <si>
    <t>凌 斌</t>
  </si>
  <si>
    <t>60日历天</t>
  </si>
  <si>
    <t>宿州市
砀山县</t>
  </si>
  <si>
    <t>宿州公司杨洋13305670099</t>
  </si>
  <si>
    <t>李春意13915859987</t>
  </si>
  <si>
    <t>中标书和施
工合同原件</t>
  </si>
  <si>
    <t>中标</t>
  </si>
  <si>
    <t>抽签（6月18日签合同）</t>
  </si>
  <si>
    <t>合同金额</t>
  </si>
  <si>
    <t>中标  日期</t>
  </si>
  <si>
    <t>已    供       工程资料</t>
  </si>
  <si>
    <t>庐江</t>
  </si>
  <si>
    <t>责任  单位</t>
  </si>
  <si>
    <t>决算金额</t>
  </si>
  <si>
    <t>竣工  日期</t>
  </si>
  <si>
    <t>中标书原件、合同原件均在合肥</t>
  </si>
  <si>
    <t xml:space="preserve">合肥 </t>
  </si>
  <si>
    <t>责任人</t>
  </si>
  <si>
    <t>序号</t>
  </si>
  <si>
    <t>工程款到账</t>
  </si>
  <si>
    <t>开票情况</t>
  </si>
  <si>
    <t>管理费</t>
  </si>
  <si>
    <t>代缴税金</t>
  </si>
  <si>
    <t>其他扣款</t>
  </si>
  <si>
    <t>预留款</t>
  </si>
  <si>
    <t>实际支付</t>
  </si>
  <si>
    <t>日期</t>
  </si>
  <si>
    <t>账户</t>
  </si>
  <si>
    <t>金额</t>
  </si>
  <si>
    <t>比例</t>
  </si>
  <si>
    <t>备注</t>
  </si>
  <si>
    <t>户名</t>
  </si>
  <si>
    <t>中</t>
  </si>
  <si>
    <t>暂扣押金</t>
  </si>
  <si>
    <t>材料</t>
  </si>
  <si>
    <t xml:space="preserve">   ERP:4275 4326 6603共到帐1750480</t>
  </si>
  <si>
    <t>按进度款扣</t>
  </si>
  <si>
    <t xml:space="preserve">注：2017.8.11项目会议凌斌出场费1000车费1000  +2018.1.30办理涉税事项报告表费用500  +暂扣项目部印章押金20000。
</t>
  </si>
  <si>
    <t>合计</t>
  </si>
  <si>
    <t>-</t>
  </si>
  <si>
    <t>本次结算   支付明细</t>
  </si>
  <si>
    <t>应支付金额</t>
  </si>
  <si>
    <t>实际支付金额</t>
  </si>
  <si>
    <t>小写</t>
  </si>
  <si>
    <t>已支付金额</t>
  </si>
  <si>
    <t>大写</t>
  </si>
  <si>
    <t>申请部门
意见</t>
  </si>
  <si>
    <t>项目管理
意见</t>
  </si>
  <si>
    <t>何总、朱总已同意支付（附表背面截图）。</t>
  </si>
  <si>
    <t>财务初审
意见</t>
  </si>
  <si>
    <t>财务审核
意见</t>
  </si>
  <si>
    <t>质安初审
意见</t>
  </si>
  <si>
    <t>质安稽查
意见</t>
  </si>
  <si>
    <t>总经理审批</t>
  </si>
  <si>
    <t>董事长审批</t>
  </si>
  <si>
    <t>郑国胜
17855769888</t>
  </si>
  <si>
    <t>暂扣印章押金</t>
  </si>
  <si>
    <t>农</t>
  </si>
  <si>
    <t>2020/1/2外经证</t>
  </si>
  <si>
    <t>暂扣，等后续手续齐全再办理</t>
  </si>
  <si>
    <t>宿州安馨建筑工程有限公司-石子
开户行：中国银行砀山支行
账号：3405 0172 7608 0000 344</t>
  </si>
  <si>
    <t>手续费</t>
  </si>
  <si>
    <t>宿州安馨建筑工程有限公司-砂石
开户行：中国银行砀山支行
账号：3405 0172 7608 0000 344</t>
  </si>
  <si>
    <t>退部分，其余暂扣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</si>
</sst>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176" formatCode="yy/m/d;@"/>
    <numFmt numFmtId="44" formatCode="_ &quot;￥&quot;* #,##0.00_ ;_ &quot;￥&quot;* \-#,##0.00_ ;_ &quot;￥&quot;* &quot;-&quot;??_ ;_ @_ "/>
    <numFmt numFmtId="177" formatCode="#,##0.00_ "/>
    <numFmt numFmtId="42" formatCode="_ &quot;￥&quot;* #,##0_ ;_ &quot;￥&quot;* \-#,##0_ ;_ &quot;￥&quot;* &quot;-&quot;_ ;_ @_ "/>
    <numFmt numFmtId="43" formatCode="_ * #,##0.00_ ;_ * \-#,##0.00_ ;_ * &quot;-&quot;??_ ;_ @_ "/>
    <numFmt numFmtId="178" formatCode="yyyy/m/d;@"/>
    <numFmt numFmtId="179" formatCode="m/d;@"/>
    <numFmt numFmtId="180" formatCode="0.0%"/>
    <numFmt numFmtId="181" formatCode="0.00_ "/>
    <numFmt numFmtId="182" formatCode="0_ "/>
  </numFmts>
  <fonts count="39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rgb="FFFF0000"/>
      <name val="宋体"/>
      <charset val="134"/>
    </font>
    <font>
      <b/>
      <sz val="14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9"/>
      <name val="宋体"/>
      <charset val="134"/>
      <scheme val="major"/>
    </font>
    <font>
      <sz val="9"/>
      <name val="Arial"/>
      <charset val="134"/>
    </font>
    <font>
      <b/>
      <sz val="12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8"/>
      <color rgb="FFFF0000"/>
      <name val="宋体"/>
      <charset val="134"/>
    </font>
    <font>
      <b/>
      <sz val="9"/>
      <color rgb="FF7030A0"/>
      <name val="宋体"/>
      <charset val="134"/>
    </font>
    <font>
      <b/>
      <sz val="12"/>
      <color rgb="FFFF0000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</font>
    <font>
      <sz val="11"/>
      <color rgb="FFFF0000"/>
      <name val="宋体"/>
      <charset val="134"/>
      <scheme val="minor"/>
    </font>
    <font>
      <sz val="10"/>
      <color rgb="FF00B050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3" fillId="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4" fillId="15" borderId="11" applyNumberFormat="0" applyAlignment="0" applyProtection="0">
      <alignment vertical="center"/>
    </xf>
    <xf numFmtId="0" fontId="29" fillId="15" borderId="10" applyNumberFormat="0" applyAlignment="0" applyProtection="0">
      <alignment vertical="center"/>
    </xf>
    <xf numFmtId="0" fontId="37" fillId="35" borderId="16" applyNumberFormat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100">
    <xf numFmtId="0" fontId="0" fillId="0" borderId="0" xfId="0">
      <alignment vertical="center"/>
    </xf>
    <xf numFmtId="0" fontId="1" fillId="0" borderId="0" xfId="50" applyFont="1" applyFill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/>
    </xf>
    <xf numFmtId="176" fontId="1" fillId="0" borderId="0" xfId="50" applyNumberFormat="1" applyFont="1" applyFill="1" applyBorder="1" applyAlignment="1">
      <alignment horizontal="center" vertical="center"/>
    </xf>
    <xf numFmtId="177" fontId="1" fillId="0" borderId="0" xfId="50" applyNumberFormat="1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0" fontId="4" fillId="0" borderId="2" xfId="50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 shrinkToFit="1"/>
    </xf>
    <xf numFmtId="177" fontId="4" fillId="0" borderId="2" xfId="50" applyNumberFormat="1" applyFont="1" applyFill="1" applyBorder="1" applyAlignment="1">
      <alignment horizontal="center" vertical="center" wrapText="1"/>
    </xf>
    <xf numFmtId="178" fontId="1" fillId="0" borderId="2" xfId="50" applyNumberFormat="1" applyFont="1" applyFill="1" applyBorder="1" applyAlignment="1">
      <alignment horizontal="center" vertical="center" wrapText="1"/>
    </xf>
    <xf numFmtId="0" fontId="4" fillId="2" borderId="3" xfId="50" applyFont="1" applyFill="1" applyBorder="1" applyAlignment="1">
      <alignment horizontal="center" vertical="center" wrapText="1"/>
    </xf>
    <xf numFmtId="0" fontId="4" fillId="2" borderId="4" xfId="50" applyFont="1" applyFill="1" applyBorder="1" applyAlignment="1">
      <alignment horizontal="center" vertical="center" wrapText="1"/>
    </xf>
    <xf numFmtId="176" fontId="4" fillId="0" borderId="2" xfId="50" applyNumberFormat="1" applyFont="1" applyFill="1" applyBorder="1" applyAlignment="1">
      <alignment horizontal="center" vertical="center" wrapText="1"/>
    </xf>
    <xf numFmtId="0" fontId="1" fillId="2" borderId="2" xfId="50" applyFont="1" applyFill="1" applyBorder="1" applyAlignment="1">
      <alignment horizontal="center" vertical="center" shrinkToFit="1"/>
    </xf>
    <xf numFmtId="176" fontId="1" fillId="2" borderId="2" xfId="50" applyNumberFormat="1" applyFont="1" applyFill="1" applyBorder="1" applyAlignment="1">
      <alignment horizontal="center" vertical="center" shrinkToFit="1"/>
    </xf>
    <xf numFmtId="14" fontId="1" fillId="2" borderId="2" xfId="50" applyNumberFormat="1" applyFont="1" applyFill="1" applyBorder="1" applyAlignment="1">
      <alignment horizontal="center" vertical="center" shrinkToFit="1"/>
    </xf>
    <xf numFmtId="177" fontId="1" fillId="2" borderId="2" xfId="50" applyNumberFormat="1" applyFont="1" applyFill="1" applyBorder="1" applyAlignment="1">
      <alignment horizontal="right" vertical="center" shrinkToFit="1"/>
    </xf>
    <xf numFmtId="179" fontId="1" fillId="2" borderId="2" xfId="50" applyNumberFormat="1" applyFont="1" applyFill="1" applyBorder="1" applyAlignment="1">
      <alignment horizontal="center" vertical="center" shrinkToFit="1"/>
    </xf>
    <xf numFmtId="180" fontId="1" fillId="0" borderId="2" xfId="19" applyNumberFormat="1" applyFont="1" applyFill="1" applyBorder="1" applyAlignment="1">
      <alignment horizontal="center" vertical="center" shrinkToFit="1"/>
    </xf>
    <xf numFmtId="177" fontId="1" fillId="3" borderId="2" xfId="50" applyNumberFormat="1" applyFont="1" applyFill="1" applyBorder="1" applyAlignment="1">
      <alignment horizontal="right" vertical="center" shrinkToFit="1"/>
    </xf>
    <xf numFmtId="0" fontId="1" fillId="2" borderId="2" xfId="50" applyFont="1" applyFill="1" applyBorder="1" applyAlignment="1">
      <alignment horizontal="center" vertical="center" wrapText="1"/>
    </xf>
    <xf numFmtId="176" fontId="1" fillId="2" borderId="2" xfId="50" applyNumberFormat="1" applyFont="1" applyFill="1" applyBorder="1" applyAlignment="1">
      <alignment vertical="center" shrinkToFit="1"/>
    </xf>
    <xf numFmtId="14" fontId="1" fillId="2" borderId="2" xfId="50" applyNumberFormat="1" applyFont="1" applyFill="1" applyBorder="1" applyAlignment="1">
      <alignment horizontal="center" vertical="center"/>
    </xf>
    <xf numFmtId="177" fontId="1" fillId="2" borderId="2" xfId="50" applyNumberFormat="1" applyFont="1" applyFill="1" applyBorder="1" applyAlignment="1">
      <alignment vertical="center" shrinkToFit="1"/>
    </xf>
    <xf numFmtId="179" fontId="1" fillId="2" borderId="2" xfId="50" applyNumberFormat="1" applyFont="1" applyFill="1" applyBorder="1" applyAlignment="1">
      <alignment horizontal="center" vertical="center" wrapText="1"/>
    </xf>
    <xf numFmtId="14" fontId="1" fillId="2" borderId="2" xfId="50" applyNumberFormat="1" applyFont="1" applyFill="1" applyBorder="1" applyAlignment="1">
      <alignment horizontal="center" vertical="center" wrapText="1"/>
    </xf>
    <xf numFmtId="9" fontId="1" fillId="0" borderId="2" xfId="19" applyFont="1" applyFill="1" applyBorder="1" applyAlignment="1">
      <alignment horizontal="center" vertical="center" wrapText="1"/>
    </xf>
    <xf numFmtId="181" fontId="6" fillId="0" borderId="2" xfId="0" applyNumberFormat="1" applyFont="1" applyFill="1" applyBorder="1" applyAlignment="1">
      <alignment vertical="center"/>
    </xf>
    <xf numFmtId="177" fontId="1" fillId="0" borderId="2" xfId="50" applyNumberFormat="1" applyFont="1" applyFill="1" applyBorder="1" applyAlignment="1">
      <alignment vertical="center" shrinkToFit="1"/>
    </xf>
    <xf numFmtId="179" fontId="1" fillId="0" borderId="2" xfId="50" applyNumberFormat="1" applyFont="1" applyFill="1" applyBorder="1" applyAlignment="1">
      <alignment horizontal="center" vertical="center" wrapText="1"/>
    </xf>
    <xf numFmtId="9" fontId="1" fillId="0" borderId="2" xfId="19" applyNumberFormat="1" applyFont="1" applyFill="1" applyBorder="1" applyAlignment="1">
      <alignment horizontal="center" vertical="center" wrapText="1"/>
    </xf>
    <xf numFmtId="0" fontId="2" fillId="2" borderId="2" xfId="50" applyFont="1" applyFill="1" applyBorder="1" applyAlignment="1">
      <alignment horizontal="center" vertical="center" wrapText="1"/>
    </xf>
    <xf numFmtId="176" fontId="2" fillId="2" borderId="2" xfId="50" applyNumberFormat="1" applyFont="1" applyFill="1" applyBorder="1" applyAlignment="1">
      <alignment vertical="center" shrinkToFit="1"/>
    </xf>
    <xf numFmtId="14" fontId="2" fillId="2" borderId="2" xfId="50" applyNumberFormat="1" applyFont="1" applyFill="1" applyBorder="1" applyAlignment="1">
      <alignment horizontal="center" vertical="center" wrapText="1"/>
    </xf>
    <xf numFmtId="177" fontId="2" fillId="0" borderId="2" xfId="50" applyNumberFormat="1" applyFont="1" applyFill="1" applyBorder="1" applyAlignment="1">
      <alignment vertical="center" shrinkToFit="1"/>
    </xf>
    <xf numFmtId="179" fontId="2" fillId="0" borderId="2" xfId="50" applyNumberFormat="1" applyFont="1" applyFill="1" applyBorder="1" applyAlignment="1">
      <alignment horizontal="center" vertical="center" wrapText="1"/>
    </xf>
    <xf numFmtId="177" fontId="2" fillId="2" borderId="2" xfId="50" applyNumberFormat="1" applyFont="1" applyFill="1" applyBorder="1" applyAlignment="1">
      <alignment vertical="center" shrinkToFit="1"/>
    </xf>
    <xf numFmtId="9" fontId="2" fillId="0" borderId="2" xfId="19" applyFont="1" applyFill="1" applyBorder="1" applyAlignment="1">
      <alignment horizontal="center" vertical="center" wrapText="1"/>
    </xf>
    <xf numFmtId="177" fontId="2" fillId="3" borderId="2" xfId="50" applyNumberFormat="1" applyFont="1" applyFill="1" applyBorder="1" applyAlignment="1">
      <alignment horizontal="right" vertical="center" shrinkToFit="1"/>
    </xf>
    <xf numFmtId="176" fontId="2" fillId="2" borderId="2" xfId="50" applyNumberFormat="1" applyFont="1" applyFill="1" applyBorder="1" applyAlignment="1">
      <alignment horizontal="center" vertical="center" shrinkToFit="1"/>
    </xf>
    <xf numFmtId="179" fontId="2" fillId="2" borderId="2" xfId="50" applyNumberFormat="1" applyFont="1" applyFill="1" applyBorder="1" applyAlignment="1">
      <alignment horizontal="center" vertical="center" wrapText="1"/>
    </xf>
    <xf numFmtId="0" fontId="1" fillId="3" borderId="2" xfId="50" applyFont="1" applyFill="1" applyBorder="1" applyAlignment="1">
      <alignment horizontal="center" vertical="center" shrinkToFit="1"/>
    </xf>
    <xf numFmtId="177" fontId="7" fillId="3" borderId="2" xfId="50" applyNumberFormat="1" applyFont="1" applyFill="1" applyBorder="1" applyAlignment="1">
      <alignment horizontal="right" vertical="center" shrinkToFit="1"/>
    </xf>
    <xf numFmtId="177" fontId="8" fillId="3" borderId="2" xfId="50" applyNumberFormat="1" applyFont="1" applyFill="1" applyBorder="1" applyAlignment="1">
      <alignment horizontal="center" vertical="center" shrinkToFit="1"/>
    </xf>
    <xf numFmtId="177" fontId="8" fillId="0" borderId="2" xfId="50" applyNumberFormat="1" applyFont="1" applyFill="1" applyBorder="1" applyAlignment="1">
      <alignment horizontal="center" vertical="center" shrinkToFit="1"/>
    </xf>
    <xf numFmtId="0" fontId="1" fillId="0" borderId="2" xfId="50" applyFont="1" applyFill="1" applyBorder="1" applyAlignment="1">
      <alignment horizontal="center" vertical="center" wrapText="1"/>
    </xf>
    <xf numFmtId="0" fontId="1" fillId="0" borderId="2" xfId="50" applyFont="1" applyFill="1" applyBorder="1" applyAlignment="1">
      <alignment horizontal="center" vertical="top" wrapText="1"/>
    </xf>
    <xf numFmtId="0" fontId="4" fillId="0" borderId="2" xfId="50" applyFont="1" applyFill="1" applyBorder="1" applyAlignment="1">
      <alignment horizontal="center" vertical="center"/>
    </xf>
    <xf numFmtId="182" fontId="4" fillId="0" borderId="2" xfId="8" applyNumberFormat="1" applyFont="1" applyFill="1" applyBorder="1" applyAlignment="1">
      <alignment horizontal="center" vertical="center"/>
    </xf>
    <xf numFmtId="177" fontId="4" fillId="0" borderId="2" xfId="50" applyNumberFormat="1" applyFont="1" applyFill="1" applyBorder="1" applyAlignment="1">
      <alignment horizontal="center" vertical="center" shrinkToFit="1"/>
    </xf>
    <xf numFmtId="0" fontId="1" fillId="0" borderId="5" xfId="50" applyFont="1" applyFill="1" applyBorder="1" applyAlignment="1">
      <alignment horizontal="left" vertical="center" wrapText="1"/>
    </xf>
    <xf numFmtId="0" fontId="1" fillId="0" borderId="6" xfId="50" applyFont="1" applyFill="1" applyBorder="1" applyAlignment="1">
      <alignment horizontal="left" vertical="center" wrapText="1"/>
    </xf>
    <xf numFmtId="0" fontId="9" fillId="2" borderId="2" xfId="50" applyFont="1" applyFill="1" applyBorder="1" applyAlignment="1">
      <alignment horizontal="center" vertical="center" wrapText="1"/>
    </xf>
    <xf numFmtId="0" fontId="10" fillId="0" borderId="2" xfId="50" applyFont="1" applyFill="1" applyBorder="1" applyAlignment="1">
      <alignment horizontal="center" vertical="center" wrapText="1"/>
    </xf>
    <xf numFmtId="0" fontId="1" fillId="0" borderId="4" xfId="50" applyFont="1" applyFill="1" applyBorder="1" applyAlignment="1">
      <alignment horizontal="left" vertical="center" wrapText="1"/>
    </xf>
    <xf numFmtId="0" fontId="1" fillId="0" borderId="1" xfId="50" applyFont="1" applyFill="1" applyBorder="1" applyAlignment="1">
      <alignment horizontal="left" vertical="center" wrapText="1"/>
    </xf>
    <xf numFmtId="177" fontId="11" fillId="0" borderId="2" xfId="50" applyNumberFormat="1" applyFont="1" applyFill="1" applyBorder="1" applyAlignment="1">
      <alignment horizontal="center" vertical="center" wrapText="1"/>
    </xf>
    <xf numFmtId="177" fontId="1" fillId="0" borderId="2" xfId="50" applyNumberFormat="1" applyFont="1" applyFill="1" applyBorder="1" applyAlignment="1">
      <alignment horizontal="right" vertical="center" shrinkToFit="1"/>
    </xf>
    <xf numFmtId="177" fontId="1" fillId="0" borderId="2" xfId="50" applyNumberFormat="1" applyFont="1" applyFill="1" applyBorder="1" applyAlignment="1">
      <alignment horizontal="center" vertical="center" shrinkToFit="1"/>
    </xf>
    <xf numFmtId="177" fontId="12" fillId="0" borderId="2" xfId="50" applyNumberFormat="1" applyFont="1" applyFill="1" applyBorder="1" applyAlignment="1">
      <alignment horizontal="center" vertical="center" shrinkToFit="1"/>
    </xf>
    <xf numFmtId="177" fontId="12" fillId="0" borderId="2" xfId="50" applyNumberFormat="1" applyFont="1" applyFill="1" applyBorder="1" applyAlignment="1">
      <alignment horizontal="center" vertical="center" wrapText="1"/>
    </xf>
    <xf numFmtId="177" fontId="2" fillId="0" borderId="2" xfId="50" applyNumberFormat="1" applyFont="1" applyFill="1" applyBorder="1" applyAlignment="1">
      <alignment horizontal="center" vertical="center" wrapText="1"/>
    </xf>
    <xf numFmtId="49" fontId="1" fillId="2" borderId="2" xfId="50" applyNumberFormat="1" applyFont="1" applyFill="1" applyBorder="1" applyAlignment="1">
      <alignment horizontal="right" vertical="center"/>
    </xf>
    <xf numFmtId="177" fontId="1" fillId="0" borderId="2" xfId="50" applyNumberFormat="1" applyFont="1" applyFill="1" applyBorder="1" applyAlignment="1">
      <alignment horizontal="center" vertical="center" wrapText="1"/>
    </xf>
    <xf numFmtId="177" fontId="1" fillId="0" borderId="7" xfId="50" applyNumberFormat="1" applyFont="1" applyFill="1" applyBorder="1" applyAlignment="1">
      <alignment horizontal="center" vertical="center" wrapText="1" shrinkToFit="1"/>
    </xf>
    <xf numFmtId="177" fontId="1" fillId="0" borderId="2" xfId="50" applyNumberFormat="1" applyFont="1" applyFill="1" applyBorder="1" applyAlignment="1">
      <alignment horizontal="left" vertical="center" wrapText="1"/>
    </xf>
    <xf numFmtId="177" fontId="1" fillId="0" borderId="8" xfId="50" applyNumberFormat="1" applyFont="1" applyFill="1" applyBorder="1" applyAlignment="1">
      <alignment horizontal="center" vertical="center" wrapText="1" shrinkToFit="1"/>
    </xf>
    <xf numFmtId="177" fontId="2" fillId="0" borderId="2" xfId="50" applyNumberFormat="1" applyFont="1" applyFill="1" applyBorder="1" applyAlignment="1">
      <alignment horizontal="right" vertical="center" shrinkToFit="1"/>
    </xf>
    <xf numFmtId="177" fontId="2" fillId="0" borderId="2" xfId="50" applyNumberFormat="1" applyFont="1" applyFill="1" applyBorder="1" applyAlignment="1">
      <alignment horizontal="left" vertical="center" wrapText="1"/>
    </xf>
    <xf numFmtId="0" fontId="4" fillId="3" borderId="2" xfId="50" applyFont="1" applyFill="1" applyBorder="1" applyAlignment="1">
      <alignment horizontal="center" vertical="center" shrinkToFit="1"/>
    </xf>
    <xf numFmtId="14" fontId="13" fillId="0" borderId="2" xfId="50" applyNumberFormat="1" applyFont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left" vertical="center"/>
    </xf>
    <xf numFmtId="181" fontId="14" fillId="0" borderId="2" xfId="0" applyNumberFormat="1" applyFont="1" applyBorder="1" applyAlignment="1">
      <alignment horizontal="right" vertical="center"/>
    </xf>
    <xf numFmtId="181" fontId="14" fillId="0" borderId="2" xfId="0" applyNumberFormat="1" applyFont="1" applyBorder="1" applyAlignment="1">
      <alignment horizontal="center" vertical="center"/>
    </xf>
    <xf numFmtId="0" fontId="17" fillId="0" borderId="0" xfId="0" applyFont="1">
      <alignment vertical="center"/>
    </xf>
    <xf numFmtId="0" fontId="14" fillId="0" borderId="2" xfId="0" applyFont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9" fontId="2" fillId="0" borderId="2" xfId="19" applyNumberFormat="1" applyFont="1" applyFill="1" applyBorder="1" applyAlignment="1">
      <alignment horizontal="center" vertical="center" wrapText="1"/>
    </xf>
    <xf numFmtId="177" fontId="2" fillId="0" borderId="7" xfId="50" applyNumberFormat="1" applyFont="1" applyFill="1" applyBorder="1" applyAlignment="1">
      <alignment horizontal="center" vertical="center" wrapText="1" shrinkToFit="1"/>
    </xf>
    <xf numFmtId="177" fontId="2" fillId="0" borderId="8" xfId="50" applyNumberFormat="1" applyFont="1" applyFill="1" applyBorder="1" applyAlignment="1">
      <alignment horizontal="center" vertical="center" wrapText="1" shrinkToFit="1"/>
    </xf>
    <xf numFmtId="177" fontId="1" fillId="0" borderId="2" xfId="50" applyNumberFormat="1" applyFont="1" applyFill="1" applyBorder="1" applyAlignment="1">
      <alignment horizontal="right" vertical="center" wrapText="1"/>
    </xf>
    <xf numFmtId="0" fontId="2" fillId="2" borderId="2" xfId="50" applyFont="1" applyFill="1" applyBorder="1" applyAlignment="1">
      <alignment horizontal="center" vertical="center" shrinkToFit="1"/>
    </xf>
    <xf numFmtId="14" fontId="2" fillId="2" borderId="2" xfId="50" applyNumberFormat="1" applyFont="1" applyFill="1" applyBorder="1" applyAlignment="1">
      <alignment horizontal="center" vertical="center" shrinkToFit="1"/>
    </xf>
    <xf numFmtId="177" fontId="2" fillId="2" borderId="2" xfId="50" applyNumberFormat="1" applyFont="1" applyFill="1" applyBorder="1" applyAlignment="1">
      <alignment horizontal="right" vertical="center" shrinkToFit="1"/>
    </xf>
    <xf numFmtId="179" fontId="2" fillId="2" borderId="2" xfId="50" applyNumberFormat="1" applyFont="1" applyFill="1" applyBorder="1" applyAlignment="1">
      <alignment horizontal="center" vertical="center" shrinkToFit="1"/>
    </xf>
    <xf numFmtId="180" fontId="2" fillId="0" borderId="2" xfId="19" applyNumberFormat="1" applyFont="1" applyFill="1" applyBorder="1" applyAlignment="1">
      <alignment horizontal="center" vertical="center" shrinkToFit="1"/>
    </xf>
    <xf numFmtId="177" fontId="2" fillId="0" borderId="2" xfId="50" applyNumberFormat="1" applyFont="1" applyFill="1" applyBorder="1" applyAlignment="1">
      <alignment horizontal="center" vertical="center" shrinkToFit="1"/>
    </xf>
    <xf numFmtId="14" fontId="2" fillId="2" borderId="2" xfId="50" applyNumberFormat="1" applyFont="1" applyFill="1" applyBorder="1" applyAlignment="1">
      <alignment horizontal="center" vertical="center"/>
    </xf>
    <xf numFmtId="177" fontId="10" fillId="0" borderId="2" xfId="50" applyNumberFormat="1" applyFont="1" applyFill="1" applyBorder="1" applyAlignment="1">
      <alignment horizontal="center" vertical="center" wrapText="1"/>
    </xf>
    <xf numFmtId="14" fontId="2" fillId="2" borderId="2" xfId="50" applyNumberFormat="1" applyFont="1" applyFill="1" applyBorder="1" applyAlignment="1">
      <alignment horizontal="righ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7" Type="http://schemas.openxmlformats.org/officeDocument/2006/relationships/image" Target="../media/image11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Relationship Id="rId3" Type="http://schemas.openxmlformats.org/officeDocument/2006/relationships/image" Target="../media/image8.png"/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266700</xdr:colOff>
      <xdr:row>2</xdr:row>
      <xdr:rowOff>142875</xdr:rowOff>
    </xdr:from>
    <xdr:to>
      <xdr:col>19</xdr:col>
      <xdr:colOff>2113915</xdr:colOff>
      <xdr:row>4</xdr:row>
      <xdr:rowOff>160655</xdr:rowOff>
    </xdr:to>
    <xdr:pic>
      <xdr:nvPicPr>
        <xdr:cNvPr id="2" name="图片 1" descr="HXC]OV3]N){1PX{048LRWTO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7850" y="814705"/>
          <a:ext cx="3961765" cy="727710"/>
        </a:xfrm>
        <a:prstGeom prst="rect">
          <a:avLst/>
        </a:prstGeom>
      </xdr:spPr>
    </xdr:pic>
    <xdr:clientData/>
  </xdr:twoCellAnchor>
  <xdr:twoCellAnchor editAs="oneCell">
    <xdr:from>
      <xdr:col>16</xdr:col>
      <xdr:colOff>457200</xdr:colOff>
      <xdr:row>5</xdr:row>
      <xdr:rowOff>57150</xdr:rowOff>
    </xdr:from>
    <xdr:to>
      <xdr:col>25</xdr:col>
      <xdr:colOff>189230</xdr:colOff>
      <xdr:row>23</xdr:row>
      <xdr:rowOff>227965</xdr:rowOff>
    </xdr:to>
    <xdr:pic>
      <xdr:nvPicPr>
        <xdr:cNvPr id="3" name="图片 2" descr="4LPGIF005Z2BB8NO{{71~TI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658350" y="1793875"/>
          <a:ext cx="7818755" cy="522160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44</xdr:row>
      <xdr:rowOff>85725</xdr:rowOff>
    </xdr:from>
    <xdr:to>
      <xdr:col>13</xdr:col>
      <xdr:colOff>338455</xdr:colOff>
      <xdr:row>87</xdr:row>
      <xdr:rowOff>75565</xdr:rowOff>
    </xdr:to>
    <xdr:pic>
      <xdr:nvPicPr>
        <xdr:cNvPr id="4" name="图片 3" descr="G8N}9_WN5CBT990]MY{8O(I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25" y="12717145"/>
          <a:ext cx="7720330" cy="61334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266700</xdr:colOff>
      <xdr:row>2</xdr:row>
      <xdr:rowOff>142875</xdr:rowOff>
    </xdr:from>
    <xdr:to>
      <xdr:col>19</xdr:col>
      <xdr:colOff>2113915</xdr:colOff>
      <xdr:row>4</xdr:row>
      <xdr:rowOff>160655</xdr:rowOff>
    </xdr:to>
    <xdr:pic>
      <xdr:nvPicPr>
        <xdr:cNvPr id="2" name="图片 1" descr="HXC]OV3]N){1PX{048LRWTO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67850" y="814705"/>
          <a:ext cx="3961765" cy="727710"/>
        </a:xfrm>
        <a:prstGeom prst="rect">
          <a:avLst/>
        </a:prstGeom>
      </xdr:spPr>
    </xdr:pic>
    <xdr:clientData/>
  </xdr:twoCellAnchor>
  <xdr:twoCellAnchor editAs="oneCell">
    <xdr:from>
      <xdr:col>15</xdr:col>
      <xdr:colOff>619125</xdr:colOff>
      <xdr:row>4</xdr:row>
      <xdr:rowOff>323850</xdr:rowOff>
    </xdr:from>
    <xdr:to>
      <xdr:col>24</xdr:col>
      <xdr:colOff>360680</xdr:colOff>
      <xdr:row>20</xdr:row>
      <xdr:rowOff>188595</xdr:rowOff>
    </xdr:to>
    <xdr:pic>
      <xdr:nvPicPr>
        <xdr:cNvPr id="5" name="图片 4" descr="C9M7US0`GSLCBCW_@()VI{J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34475" y="1705610"/>
          <a:ext cx="7828280" cy="4813300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34</xdr:row>
      <xdr:rowOff>9525</xdr:rowOff>
    </xdr:from>
    <xdr:to>
      <xdr:col>12</xdr:col>
      <xdr:colOff>180340</xdr:colOff>
      <xdr:row>71</xdr:row>
      <xdr:rowOff>27940</xdr:rowOff>
    </xdr:to>
    <xdr:pic>
      <xdr:nvPicPr>
        <xdr:cNvPr id="3" name="图片 2" descr="(4NXH69_23U]EOL]L%MBIBB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9075" y="11501120"/>
          <a:ext cx="6924040" cy="5333365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114300</xdr:colOff>
      <xdr:row>73</xdr:row>
      <xdr:rowOff>66675</xdr:rowOff>
    </xdr:from>
    <xdr:to>
      <xdr:col>9</xdr:col>
      <xdr:colOff>466090</xdr:colOff>
      <xdr:row>96</xdr:row>
      <xdr:rowOff>37465</xdr:rowOff>
    </xdr:to>
    <xdr:pic>
      <xdr:nvPicPr>
        <xdr:cNvPr id="4" name="图片 3" descr="Y]KY4N_1P6MO$P_B{}WD9`B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295400" y="17158970"/>
          <a:ext cx="4295140" cy="3256915"/>
        </a:xfrm>
        <a:prstGeom prst="rect">
          <a:avLst/>
        </a:prstGeom>
      </xdr:spPr>
    </xdr:pic>
    <xdr:clientData/>
  </xdr:twoCellAnchor>
  <xdr:twoCellAnchor editAs="oneCell">
    <xdr:from>
      <xdr:col>16</xdr:col>
      <xdr:colOff>238125</xdr:colOff>
      <xdr:row>20</xdr:row>
      <xdr:rowOff>56515</xdr:rowOff>
    </xdr:from>
    <xdr:to>
      <xdr:col>21</xdr:col>
      <xdr:colOff>284480</xdr:colOff>
      <xdr:row>54</xdr:row>
      <xdr:rowOff>52070</xdr:rowOff>
    </xdr:to>
    <xdr:pic>
      <xdr:nvPicPr>
        <xdr:cNvPr id="6" name="图片 5" descr="YM{6}{BHC48X[5@R6Y~HNTM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439275" y="6386830"/>
          <a:ext cx="5218430" cy="80429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266700</xdr:colOff>
      <xdr:row>2</xdr:row>
      <xdr:rowOff>142875</xdr:rowOff>
    </xdr:from>
    <xdr:to>
      <xdr:col>19</xdr:col>
      <xdr:colOff>2113915</xdr:colOff>
      <xdr:row>4</xdr:row>
      <xdr:rowOff>160655</xdr:rowOff>
    </xdr:to>
    <xdr:pic>
      <xdr:nvPicPr>
        <xdr:cNvPr id="2" name="图片 1" descr="HXC]OV3]N){1PX{048LRWTO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91900" y="814705"/>
          <a:ext cx="3961765" cy="727710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33</xdr:row>
      <xdr:rowOff>9525</xdr:rowOff>
    </xdr:from>
    <xdr:to>
      <xdr:col>11</xdr:col>
      <xdr:colOff>599440</xdr:colOff>
      <xdr:row>70</xdr:row>
      <xdr:rowOff>27940</xdr:rowOff>
    </xdr:to>
    <xdr:pic>
      <xdr:nvPicPr>
        <xdr:cNvPr id="4" name="图片 3" descr="(4NXH69_23U]EOL]L%MBIBB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9075" y="11755120"/>
          <a:ext cx="6924040" cy="5333365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114300</xdr:colOff>
      <xdr:row>72</xdr:row>
      <xdr:rowOff>66675</xdr:rowOff>
    </xdr:from>
    <xdr:to>
      <xdr:col>9</xdr:col>
      <xdr:colOff>466090</xdr:colOff>
      <xdr:row>95</xdr:row>
      <xdr:rowOff>37465</xdr:rowOff>
    </xdr:to>
    <xdr:pic>
      <xdr:nvPicPr>
        <xdr:cNvPr id="5" name="图片 4" descr="Y]KY4N_1P6MO$P_B{}WD9`B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95400" y="17412970"/>
          <a:ext cx="4295140" cy="3256915"/>
        </a:xfrm>
        <a:prstGeom prst="rect">
          <a:avLst/>
        </a:prstGeom>
      </xdr:spPr>
    </xdr:pic>
    <xdr:clientData/>
  </xdr:twoCellAnchor>
  <xdr:twoCellAnchor editAs="oneCell">
    <xdr:from>
      <xdr:col>15</xdr:col>
      <xdr:colOff>142875</xdr:colOff>
      <xdr:row>4</xdr:row>
      <xdr:rowOff>200025</xdr:rowOff>
    </xdr:from>
    <xdr:to>
      <xdr:col>25</xdr:col>
      <xdr:colOff>85725</xdr:colOff>
      <xdr:row>6</xdr:row>
      <xdr:rowOff>92710</xdr:rowOff>
    </xdr:to>
    <xdr:pic>
      <xdr:nvPicPr>
        <xdr:cNvPr id="7" name="图片 6" descr="K{IZW43C([XYM6SGU01EXGI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582275" y="1581785"/>
          <a:ext cx="8715375" cy="602615"/>
        </a:xfrm>
        <a:prstGeom prst="rect">
          <a:avLst/>
        </a:prstGeom>
      </xdr:spPr>
    </xdr:pic>
    <xdr:clientData/>
  </xdr:twoCellAnchor>
  <xdr:twoCellAnchor editAs="oneCell">
    <xdr:from>
      <xdr:col>15</xdr:col>
      <xdr:colOff>180975</xdr:colOff>
      <xdr:row>6</xdr:row>
      <xdr:rowOff>161925</xdr:rowOff>
    </xdr:from>
    <xdr:to>
      <xdr:col>25</xdr:col>
      <xdr:colOff>200025</xdr:colOff>
      <xdr:row>7</xdr:row>
      <xdr:rowOff>238125</xdr:rowOff>
    </xdr:to>
    <xdr:pic>
      <xdr:nvPicPr>
        <xdr:cNvPr id="8" name="图片 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0620375" y="2253615"/>
          <a:ext cx="8791575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76200</xdr:colOff>
      <xdr:row>7</xdr:row>
      <xdr:rowOff>370205</xdr:rowOff>
    </xdr:from>
    <xdr:to>
      <xdr:col>24</xdr:col>
      <xdr:colOff>628650</xdr:colOff>
      <xdr:row>12</xdr:row>
      <xdr:rowOff>82550</xdr:rowOff>
    </xdr:to>
    <xdr:pic>
      <xdr:nvPicPr>
        <xdr:cNvPr id="9" name="图片 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0515600" y="2995295"/>
          <a:ext cx="8639175" cy="1652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66675</xdr:colOff>
      <xdr:row>13</xdr:row>
      <xdr:rowOff>76200</xdr:rowOff>
    </xdr:from>
    <xdr:to>
      <xdr:col>26</xdr:col>
      <xdr:colOff>247650</xdr:colOff>
      <xdr:row>16</xdr:row>
      <xdr:rowOff>175895</xdr:rowOff>
    </xdr:to>
    <xdr:pic>
      <xdr:nvPicPr>
        <xdr:cNvPr id="3" name="图片 2" descr="]}PQUQDS}G(EVPT7}54TNSP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0506075" y="5136515"/>
          <a:ext cx="10058400" cy="86169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266700</xdr:colOff>
      <xdr:row>2</xdr:row>
      <xdr:rowOff>142875</xdr:rowOff>
    </xdr:from>
    <xdr:to>
      <xdr:col>19</xdr:col>
      <xdr:colOff>2113915</xdr:colOff>
      <xdr:row>4</xdr:row>
      <xdr:rowOff>160655</xdr:rowOff>
    </xdr:to>
    <xdr:pic>
      <xdr:nvPicPr>
        <xdr:cNvPr id="2" name="图片 1" descr="HXC]OV3]N){1PX{048LRWTO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91900" y="814705"/>
          <a:ext cx="3961765" cy="727710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114300</xdr:colOff>
      <xdr:row>72</xdr:row>
      <xdr:rowOff>66675</xdr:rowOff>
    </xdr:from>
    <xdr:to>
      <xdr:col>9</xdr:col>
      <xdr:colOff>466090</xdr:colOff>
      <xdr:row>95</xdr:row>
      <xdr:rowOff>37465</xdr:rowOff>
    </xdr:to>
    <xdr:pic>
      <xdr:nvPicPr>
        <xdr:cNvPr id="4" name="图片 3" descr="Y]KY4N_1P6MO$P_B{}WD9`B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95400" y="17578070"/>
          <a:ext cx="4295140" cy="3256915"/>
        </a:xfrm>
        <a:prstGeom prst="rect">
          <a:avLst/>
        </a:prstGeom>
      </xdr:spPr>
    </xdr:pic>
    <xdr:clientData/>
  </xdr:twoCellAnchor>
  <xdr:twoCellAnchor editAs="oneCell">
    <xdr:from>
      <xdr:col>15</xdr:col>
      <xdr:colOff>142875</xdr:colOff>
      <xdr:row>4</xdr:row>
      <xdr:rowOff>200025</xdr:rowOff>
    </xdr:from>
    <xdr:to>
      <xdr:col>25</xdr:col>
      <xdr:colOff>85725</xdr:colOff>
      <xdr:row>6</xdr:row>
      <xdr:rowOff>92710</xdr:rowOff>
    </xdr:to>
    <xdr:pic>
      <xdr:nvPicPr>
        <xdr:cNvPr id="5" name="图片 4" descr="K{IZW43C([XYM6SGU01EXGI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582275" y="1581785"/>
          <a:ext cx="8715375" cy="602615"/>
        </a:xfrm>
        <a:prstGeom prst="rect">
          <a:avLst/>
        </a:prstGeom>
      </xdr:spPr>
    </xdr:pic>
    <xdr:clientData/>
  </xdr:twoCellAnchor>
  <xdr:twoCellAnchor editAs="oneCell">
    <xdr:from>
      <xdr:col>15</xdr:col>
      <xdr:colOff>180975</xdr:colOff>
      <xdr:row>6</xdr:row>
      <xdr:rowOff>161925</xdr:rowOff>
    </xdr:from>
    <xdr:to>
      <xdr:col>25</xdr:col>
      <xdr:colOff>200025</xdr:colOff>
      <xdr:row>7</xdr:row>
      <xdr:rowOff>238125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620375" y="2253615"/>
          <a:ext cx="8791575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76200</xdr:colOff>
      <xdr:row>7</xdr:row>
      <xdr:rowOff>370205</xdr:rowOff>
    </xdr:from>
    <xdr:to>
      <xdr:col>24</xdr:col>
      <xdr:colOff>628650</xdr:colOff>
      <xdr:row>12</xdr:row>
      <xdr:rowOff>82550</xdr:rowOff>
    </xdr:to>
    <xdr:pic>
      <xdr:nvPicPr>
        <xdr:cNvPr id="7" name="图片 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0515600" y="2995295"/>
          <a:ext cx="8639175" cy="1652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66675</xdr:colOff>
      <xdr:row>13</xdr:row>
      <xdr:rowOff>76200</xdr:rowOff>
    </xdr:from>
    <xdr:to>
      <xdr:col>26</xdr:col>
      <xdr:colOff>247650</xdr:colOff>
      <xdr:row>16</xdr:row>
      <xdr:rowOff>10795</xdr:rowOff>
    </xdr:to>
    <xdr:pic>
      <xdr:nvPicPr>
        <xdr:cNvPr id="8" name="图片 7" descr="]}PQUQDS}G(EVPT7}54TNSP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0506075" y="5136515"/>
          <a:ext cx="10058400" cy="8616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I37"/>
  <sheetViews>
    <sheetView topLeftCell="C1" workbookViewId="0">
      <selection activeCell="K9" sqref="K9"/>
    </sheetView>
  </sheetViews>
  <sheetFormatPr defaultColWidth="9" defaultRowHeight="11.25"/>
  <cols>
    <col min="1" max="1" width="3.25" style="1" customWidth="1"/>
    <col min="2" max="2" width="8.625" style="3" customWidth="1"/>
    <col min="3" max="3" width="3.625" style="1" customWidth="1"/>
    <col min="4" max="4" width="11.375" style="4" customWidth="1"/>
    <col min="5" max="5" width="6.625" style="3" customWidth="1"/>
    <col min="6" max="6" width="9.75" style="4" customWidth="1"/>
    <col min="7" max="7" width="3.625" style="1" customWidth="1"/>
    <col min="8" max="8" width="11" style="4" customWidth="1"/>
    <col min="9" max="9" width="9.375" style="1" customWidth="1"/>
    <col min="10" max="10" width="8.875" style="4" customWidth="1"/>
    <col min="11" max="11" width="5.5" style="1" customWidth="1"/>
    <col min="12" max="12" width="9.75" style="1" customWidth="1"/>
    <col min="13" max="14" width="5.625" style="1" customWidth="1"/>
    <col min="15" max="15" width="9.125" style="4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ht="24.9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Q1" s="70" t="s">
        <v>1</v>
      </c>
    </row>
    <row r="2" ht="27.95" customHeight="1" spans="1:35">
      <c r="A2" s="6" t="s">
        <v>2</v>
      </c>
      <c r="B2" s="6"/>
      <c r="C2" s="7" t="s">
        <v>3</v>
      </c>
      <c r="D2" s="7"/>
      <c r="E2" s="7"/>
      <c r="F2" s="7"/>
      <c r="G2" s="7"/>
      <c r="H2" s="7"/>
      <c r="I2" s="7"/>
      <c r="J2" s="7"/>
      <c r="K2" s="7"/>
      <c r="L2" s="47" t="s">
        <v>4</v>
      </c>
      <c r="M2" s="48">
        <v>6603</v>
      </c>
      <c r="N2" s="49" t="s">
        <v>5</v>
      </c>
      <c r="O2" s="49" t="s">
        <v>6</v>
      </c>
      <c r="Q2" s="71" t="s">
        <v>6</v>
      </c>
      <c r="R2" s="72">
        <v>18</v>
      </c>
      <c r="S2" s="73">
        <v>6603</v>
      </c>
      <c r="T2" s="74" t="s">
        <v>3</v>
      </c>
      <c r="U2" s="75" t="s">
        <v>7</v>
      </c>
      <c r="V2" s="76">
        <v>2570453.31</v>
      </c>
      <c r="W2" s="77" t="s">
        <v>8</v>
      </c>
      <c r="X2" s="77" t="s">
        <v>9</v>
      </c>
      <c r="Y2" s="79" t="s">
        <v>10</v>
      </c>
      <c r="Z2" s="80" t="s">
        <v>11</v>
      </c>
      <c r="AA2" s="81" t="s">
        <v>12</v>
      </c>
      <c r="AB2" s="82"/>
      <c r="AC2" s="83" t="s">
        <v>13</v>
      </c>
      <c r="AD2" s="84" t="s">
        <v>14</v>
      </c>
      <c r="AE2" s="85"/>
      <c r="AF2" s="86"/>
      <c r="AG2" s="86"/>
      <c r="AH2" s="84" t="s">
        <v>15</v>
      </c>
      <c r="AI2" s="86"/>
    </row>
    <row r="3" ht="27.95" customHeight="1" spans="1:15">
      <c r="A3" s="6" t="s">
        <v>16</v>
      </c>
      <c r="B3" s="6"/>
      <c r="C3" s="8">
        <v>2570453.31</v>
      </c>
      <c r="D3" s="8"/>
      <c r="E3" s="8" t="s">
        <v>17</v>
      </c>
      <c r="F3" s="9" t="s">
        <v>7</v>
      </c>
      <c r="G3" s="9"/>
      <c r="H3" s="10" t="s">
        <v>18</v>
      </c>
      <c r="I3" s="50"/>
      <c r="J3" s="51"/>
      <c r="K3" s="51"/>
      <c r="L3" s="51"/>
      <c r="M3" s="52" t="s">
        <v>19</v>
      </c>
      <c r="N3" s="6" t="s">
        <v>20</v>
      </c>
      <c r="O3" s="53" t="s">
        <v>11</v>
      </c>
    </row>
    <row r="4" ht="27.95" customHeight="1" spans="1:15">
      <c r="A4" s="6" t="s">
        <v>21</v>
      </c>
      <c r="B4" s="6"/>
      <c r="C4" s="90"/>
      <c r="D4" s="90"/>
      <c r="E4" s="8" t="s">
        <v>22</v>
      </c>
      <c r="F4" s="9"/>
      <c r="G4" s="9"/>
      <c r="H4" s="11"/>
      <c r="I4" s="54" t="s">
        <v>23</v>
      </c>
      <c r="J4" s="55"/>
      <c r="K4" s="55"/>
      <c r="L4" s="55"/>
      <c r="M4" s="52" t="s">
        <v>24</v>
      </c>
      <c r="N4" s="8" t="s">
        <v>25</v>
      </c>
      <c r="O4" s="98" t="s">
        <v>12</v>
      </c>
    </row>
    <row r="5" ht="27.95" customHeight="1" spans="1:15">
      <c r="A5" s="6" t="s">
        <v>26</v>
      </c>
      <c r="B5" s="6" t="s">
        <v>27</v>
      </c>
      <c r="C5" s="6"/>
      <c r="D5" s="6"/>
      <c r="E5" s="6" t="s">
        <v>28</v>
      </c>
      <c r="F5" s="6"/>
      <c r="G5" s="6" t="s">
        <v>29</v>
      </c>
      <c r="H5" s="6"/>
      <c r="I5" s="6" t="s">
        <v>30</v>
      </c>
      <c r="J5" s="6" t="s">
        <v>31</v>
      </c>
      <c r="K5" s="6"/>
      <c r="L5" s="6" t="s">
        <v>32</v>
      </c>
      <c r="M5" s="6"/>
      <c r="N5" s="8" t="s">
        <v>33</v>
      </c>
      <c r="O5" s="8"/>
    </row>
    <row r="6" ht="27.95" customHeight="1" spans="1:15">
      <c r="A6" s="6"/>
      <c r="B6" s="12" t="s">
        <v>34</v>
      </c>
      <c r="C6" s="6" t="s">
        <v>35</v>
      </c>
      <c r="D6" s="8" t="s">
        <v>36</v>
      </c>
      <c r="E6" s="12" t="s">
        <v>34</v>
      </c>
      <c r="F6" s="8" t="s">
        <v>36</v>
      </c>
      <c r="G6" s="6" t="s">
        <v>37</v>
      </c>
      <c r="H6" s="8" t="s">
        <v>36</v>
      </c>
      <c r="I6" s="49" t="s">
        <v>36</v>
      </c>
      <c r="J6" s="8" t="s">
        <v>36</v>
      </c>
      <c r="K6" s="6" t="s">
        <v>38</v>
      </c>
      <c r="L6" s="6" t="s">
        <v>36</v>
      </c>
      <c r="M6" s="6" t="s">
        <v>38</v>
      </c>
      <c r="N6" s="8" t="s">
        <v>39</v>
      </c>
      <c r="O6" s="8" t="s">
        <v>36</v>
      </c>
    </row>
    <row r="7" s="2" customFormat="1" ht="42" customHeight="1" spans="1:17">
      <c r="A7" s="91">
        <v>1</v>
      </c>
      <c r="B7" s="39">
        <v>43144</v>
      </c>
      <c r="C7" s="92" t="s">
        <v>40</v>
      </c>
      <c r="D7" s="93">
        <v>822480</v>
      </c>
      <c r="E7" s="94">
        <v>43136</v>
      </c>
      <c r="F7" s="93">
        <v>1028181</v>
      </c>
      <c r="G7" s="95">
        <v>0.02</v>
      </c>
      <c r="H7" s="38">
        <v>16450</v>
      </c>
      <c r="I7" s="38">
        <v>61515</v>
      </c>
      <c r="J7" s="67">
        <v>2500</v>
      </c>
      <c r="K7" s="96"/>
      <c r="L7" s="59">
        <v>20000</v>
      </c>
      <c r="M7" s="60" t="s">
        <v>41</v>
      </c>
      <c r="N7" s="96" t="s">
        <v>42</v>
      </c>
      <c r="O7" s="38">
        <f>ROUNDUP(D7-H7-I7-J7-L7-J8,2)</f>
        <v>722015</v>
      </c>
      <c r="Q7" s="78"/>
    </row>
    <row r="8" s="2" customFormat="1" ht="33.75" customHeight="1" spans="1:15">
      <c r="A8" s="31"/>
      <c r="B8" s="32"/>
      <c r="C8" s="97" t="s">
        <v>43</v>
      </c>
      <c r="D8" s="36"/>
      <c r="E8" s="40"/>
      <c r="F8" s="36"/>
      <c r="G8" s="97" t="s">
        <v>44</v>
      </c>
      <c r="H8" s="38"/>
      <c r="I8" s="38"/>
      <c r="J8" s="60"/>
      <c r="K8" s="60"/>
      <c r="L8" s="60"/>
      <c r="M8" s="60"/>
      <c r="N8" s="61"/>
      <c r="O8" s="38"/>
    </row>
    <row r="9" ht="28" customHeight="1" spans="1:15">
      <c r="A9" s="20"/>
      <c r="B9" s="21"/>
      <c r="C9" s="25"/>
      <c r="D9" s="23"/>
      <c r="E9" s="24"/>
      <c r="F9" s="23"/>
      <c r="G9" s="26"/>
      <c r="H9" s="19"/>
      <c r="I9" s="19"/>
      <c r="J9" s="57"/>
      <c r="K9" s="99" t="s">
        <v>45</v>
      </c>
      <c r="L9" s="57"/>
      <c r="M9" s="60"/>
      <c r="N9" s="63"/>
      <c r="O9" s="38"/>
    </row>
    <row r="10" ht="19" customHeight="1" spans="1:15">
      <c r="A10" s="20"/>
      <c r="B10" s="21"/>
      <c r="C10" s="25"/>
      <c r="D10" s="23"/>
      <c r="E10" s="24"/>
      <c r="F10" s="23"/>
      <c r="G10" s="26"/>
      <c r="H10" s="19"/>
      <c r="I10" s="19"/>
      <c r="J10" s="57"/>
      <c r="K10" s="61"/>
      <c r="L10" s="57"/>
      <c r="M10" s="60"/>
      <c r="N10" s="63"/>
      <c r="O10" s="38"/>
    </row>
    <row r="11" ht="19" customHeight="1" spans="1:17">
      <c r="A11" s="20"/>
      <c r="B11" s="21"/>
      <c r="C11" s="25"/>
      <c r="D11" s="23"/>
      <c r="E11" s="24"/>
      <c r="F11" s="23"/>
      <c r="G11" s="26"/>
      <c r="H11" s="19"/>
      <c r="I11" s="19"/>
      <c r="J11" s="57"/>
      <c r="K11" s="61"/>
      <c r="L11" s="57"/>
      <c r="M11" s="60"/>
      <c r="N11" s="63"/>
      <c r="O11" s="19"/>
      <c r="Q11"/>
    </row>
    <row r="12" ht="19" customHeight="1" spans="1:15">
      <c r="A12" s="20"/>
      <c r="B12" s="21"/>
      <c r="C12" s="25"/>
      <c r="D12" s="23"/>
      <c r="E12" s="24"/>
      <c r="F12" s="23"/>
      <c r="G12" s="26"/>
      <c r="H12" s="19"/>
      <c r="I12" s="19"/>
      <c r="J12" s="57"/>
      <c r="K12" s="63"/>
      <c r="L12" s="57"/>
      <c r="M12" s="63"/>
      <c r="N12" s="63"/>
      <c r="O12" s="19"/>
    </row>
    <row r="13" ht="19" customHeight="1" spans="1:15">
      <c r="A13" s="20"/>
      <c r="B13" s="21"/>
      <c r="C13" s="25"/>
      <c r="D13" s="23"/>
      <c r="E13" s="24"/>
      <c r="F13" s="23"/>
      <c r="G13" s="26"/>
      <c r="H13" s="19"/>
      <c r="I13" s="19"/>
      <c r="J13" s="57"/>
      <c r="K13" s="63"/>
      <c r="L13" s="57"/>
      <c r="M13" s="63"/>
      <c r="N13" s="63"/>
      <c r="O13" s="19"/>
    </row>
    <row r="14" ht="19" customHeight="1" spans="1:15">
      <c r="A14" s="20"/>
      <c r="B14" s="21"/>
      <c r="C14" s="25"/>
      <c r="D14" s="23"/>
      <c r="E14" s="24"/>
      <c r="F14" s="23"/>
      <c r="G14" s="26"/>
      <c r="H14" s="19"/>
      <c r="I14" s="19"/>
      <c r="J14" s="57"/>
      <c r="K14" s="63"/>
      <c r="L14" s="57"/>
      <c r="M14" s="63"/>
      <c r="N14" s="63"/>
      <c r="O14" s="19"/>
    </row>
    <row r="15" ht="19" customHeight="1" spans="1:15">
      <c r="A15" s="20"/>
      <c r="B15" s="21"/>
      <c r="C15" s="25"/>
      <c r="D15" s="23"/>
      <c r="E15" s="24"/>
      <c r="F15" s="23"/>
      <c r="G15" s="26"/>
      <c r="H15" s="19"/>
      <c r="I15" s="19"/>
      <c r="J15" s="57"/>
      <c r="K15" s="63"/>
      <c r="L15" s="57"/>
      <c r="M15" s="63"/>
      <c r="N15" s="63"/>
      <c r="O15" s="19"/>
    </row>
    <row r="16" ht="19" customHeight="1" spans="1:15">
      <c r="A16" s="20"/>
      <c r="B16" s="21"/>
      <c r="C16" s="25"/>
      <c r="D16" s="23"/>
      <c r="E16" s="24"/>
      <c r="F16" s="23"/>
      <c r="G16" s="26"/>
      <c r="H16" s="19"/>
      <c r="I16" s="19"/>
      <c r="J16" s="57"/>
      <c r="K16" s="63"/>
      <c r="L16" s="57"/>
      <c r="M16" s="63"/>
      <c r="N16" s="63"/>
      <c r="O16" s="19"/>
    </row>
    <row r="17" ht="19" customHeight="1" spans="1:15">
      <c r="A17" s="20"/>
      <c r="B17" s="21"/>
      <c r="C17" s="25"/>
      <c r="D17" s="23"/>
      <c r="E17" s="24"/>
      <c r="F17" s="23"/>
      <c r="G17" s="26"/>
      <c r="H17" s="19"/>
      <c r="I17" s="19"/>
      <c r="J17" s="57"/>
      <c r="K17" s="63"/>
      <c r="L17" s="57"/>
      <c r="M17" s="63"/>
      <c r="N17" s="63"/>
      <c r="O17" s="19"/>
    </row>
    <row r="18" ht="19" customHeight="1" spans="1:15">
      <c r="A18" s="20"/>
      <c r="B18" s="21"/>
      <c r="C18" s="25"/>
      <c r="D18" s="23"/>
      <c r="E18" s="24"/>
      <c r="F18" s="23"/>
      <c r="G18" s="26"/>
      <c r="H18" s="19"/>
      <c r="I18" s="19"/>
      <c r="J18" s="57"/>
      <c r="K18" s="63"/>
      <c r="L18" s="57"/>
      <c r="M18" s="63"/>
      <c r="N18" s="63"/>
      <c r="O18" s="19"/>
    </row>
    <row r="19" ht="19" customHeight="1" spans="1:15">
      <c r="A19" s="20"/>
      <c r="B19" s="21"/>
      <c r="C19" s="25"/>
      <c r="D19" s="23"/>
      <c r="E19" s="24"/>
      <c r="F19" s="23"/>
      <c r="G19" s="26"/>
      <c r="H19" s="19"/>
      <c r="I19" s="19"/>
      <c r="J19" s="57"/>
      <c r="K19" s="63"/>
      <c r="L19" s="57"/>
      <c r="M19" s="63"/>
      <c r="N19" s="63"/>
      <c r="O19" s="19"/>
    </row>
    <row r="20" ht="19" customHeight="1" spans="1:15">
      <c r="A20" s="20"/>
      <c r="B20" s="21"/>
      <c r="C20" s="25"/>
      <c r="D20" s="23"/>
      <c r="E20" s="24"/>
      <c r="F20" s="23"/>
      <c r="G20" s="26"/>
      <c r="H20" s="19"/>
      <c r="I20" s="19"/>
      <c r="J20" s="57"/>
      <c r="K20" s="63"/>
      <c r="L20" s="57"/>
      <c r="M20" s="63"/>
      <c r="N20" s="63"/>
      <c r="O20" s="19"/>
    </row>
    <row r="21" ht="19" customHeight="1" spans="1:15">
      <c r="A21" s="20"/>
      <c r="B21" s="21"/>
      <c r="C21" s="25"/>
      <c r="D21" s="23"/>
      <c r="E21" s="24"/>
      <c r="F21" s="23"/>
      <c r="G21" s="26"/>
      <c r="H21" s="19"/>
      <c r="I21" s="19"/>
      <c r="J21" s="57"/>
      <c r="K21" s="63"/>
      <c r="L21" s="57"/>
      <c r="M21" s="63"/>
      <c r="N21" s="63"/>
      <c r="O21" s="19"/>
    </row>
    <row r="22" ht="19" customHeight="1" spans="1:15">
      <c r="A22" s="20"/>
      <c r="B22" s="21"/>
      <c r="C22" s="25"/>
      <c r="D22" s="23"/>
      <c r="E22" s="24"/>
      <c r="F22" s="23"/>
      <c r="G22" s="26"/>
      <c r="H22" s="19"/>
      <c r="I22" s="19"/>
      <c r="J22" s="57"/>
      <c r="K22" s="63"/>
      <c r="L22" s="57"/>
      <c r="M22" s="63"/>
      <c r="N22" s="63"/>
      <c r="O22" s="19"/>
    </row>
    <row r="23" ht="19" customHeight="1" spans="1:15">
      <c r="A23" s="20"/>
      <c r="B23" s="21"/>
      <c r="C23" s="25"/>
      <c r="D23" s="23"/>
      <c r="E23" s="24"/>
      <c r="F23" s="23"/>
      <c r="G23" s="26"/>
      <c r="H23" s="19"/>
      <c r="I23" s="19"/>
      <c r="J23" s="57"/>
      <c r="K23" s="63"/>
      <c r="L23" s="57"/>
      <c r="M23" s="63"/>
      <c r="N23" s="63"/>
      <c r="O23" s="19"/>
    </row>
    <row r="24" ht="19" customHeight="1" spans="1:15">
      <c r="A24" s="20"/>
      <c r="B24" s="21"/>
      <c r="C24" s="25"/>
      <c r="D24" s="23"/>
      <c r="E24" s="24"/>
      <c r="F24" s="23"/>
      <c r="G24" s="26"/>
      <c r="H24" s="19"/>
      <c r="I24" s="19"/>
      <c r="J24" s="57"/>
      <c r="K24" s="63"/>
      <c r="L24" s="57"/>
      <c r="M24" s="63"/>
      <c r="N24" s="63"/>
      <c r="O24" s="19"/>
    </row>
    <row r="25" ht="30" customHeight="1" spans="1:15">
      <c r="A25" s="6" t="s">
        <v>46</v>
      </c>
      <c r="B25" s="6"/>
      <c r="C25" s="41" t="s">
        <v>47</v>
      </c>
      <c r="D25" s="42">
        <f t="shared" ref="D25:J25" si="0">SUM(D7:D24)</f>
        <v>822480</v>
      </c>
      <c r="E25" s="41" t="s">
        <v>47</v>
      </c>
      <c r="F25" s="42">
        <f t="shared" si="0"/>
        <v>1028181</v>
      </c>
      <c r="G25" s="41" t="s">
        <v>47</v>
      </c>
      <c r="H25" s="42">
        <f t="shared" si="0"/>
        <v>16450</v>
      </c>
      <c r="I25" s="42">
        <f t="shared" si="0"/>
        <v>61515</v>
      </c>
      <c r="J25" s="42">
        <f t="shared" si="0"/>
        <v>2500</v>
      </c>
      <c r="K25" s="41" t="s">
        <v>47</v>
      </c>
      <c r="L25" s="42">
        <f>SUM(L7:L24)</f>
        <v>20000</v>
      </c>
      <c r="M25" s="41" t="s">
        <v>47</v>
      </c>
      <c r="N25" s="41" t="s">
        <v>47</v>
      </c>
      <c r="O25" s="42">
        <f>SUM(O7:O24)</f>
        <v>722015</v>
      </c>
    </row>
    <row r="26" ht="30" customHeight="1" spans="1:19">
      <c r="A26" s="6" t="s">
        <v>48</v>
      </c>
      <c r="B26" s="6"/>
      <c r="C26" s="6" t="s">
        <v>49</v>
      </c>
      <c r="D26" s="6"/>
      <c r="E26" s="43">
        <f>O7+O8</f>
        <v>722015</v>
      </c>
      <c r="F26" s="43"/>
      <c r="G26" s="43"/>
      <c r="H26" s="43"/>
      <c r="I26" s="6" t="s">
        <v>50</v>
      </c>
      <c r="J26" s="6"/>
      <c r="K26" s="6" t="s">
        <v>51</v>
      </c>
      <c r="L26" s="43">
        <f>E26-E27</f>
        <v>722015</v>
      </c>
      <c r="M26" s="43"/>
      <c r="N26" s="43"/>
      <c r="O26" s="43"/>
      <c r="S26" s="1">
        <v>82.248</v>
      </c>
    </row>
    <row r="27" ht="30" customHeight="1" spans="1:15">
      <c r="A27" s="6"/>
      <c r="B27" s="6"/>
      <c r="C27" s="6" t="s">
        <v>52</v>
      </c>
      <c r="D27" s="6"/>
      <c r="E27" s="44">
        <f>O8</f>
        <v>0</v>
      </c>
      <c r="F27" s="44"/>
      <c r="G27" s="44"/>
      <c r="H27" s="44"/>
      <c r="I27" s="6"/>
      <c r="J27" s="6"/>
      <c r="K27" s="6" t="s">
        <v>53</v>
      </c>
      <c r="L27" s="69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柒拾贰万贰仟零壹拾伍元整</v>
      </c>
      <c r="M27" s="69"/>
      <c r="N27" s="69"/>
      <c r="O27" s="69"/>
    </row>
    <row r="28" ht="50.1" customHeight="1" spans="1:19">
      <c r="A28" s="6" t="s">
        <v>54</v>
      </c>
      <c r="B28" s="6"/>
      <c r="C28" s="45"/>
      <c r="D28" s="45"/>
      <c r="E28" s="45"/>
      <c r="F28" s="45"/>
      <c r="G28" s="45"/>
      <c r="H28" s="45"/>
      <c r="I28" s="6" t="s">
        <v>55</v>
      </c>
      <c r="J28" s="6"/>
      <c r="K28" s="6" t="s">
        <v>56</v>
      </c>
      <c r="L28" s="6"/>
      <c r="M28" s="6"/>
      <c r="N28" s="6"/>
      <c r="O28" s="6"/>
      <c r="S28" s="1">
        <v>50.4</v>
      </c>
    </row>
    <row r="29" ht="50.1" customHeight="1" spans="1:19">
      <c r="A29" s="6" t="s">
        <v>57</v>
      </c>
      <c r="B29" s="6"/>
      <c r="C29" s="45"/>
      <c r="D29" s="45"/>
      <c r="E29" s="45"/>
      <c r="F29" s="45"/>
      <c r="G29" s="45"/>
      <c r="H29" s="45"/>
      <c r="I29" s="6" t="s">
        <v>58</v>
      </c>
      <c r="J29" s="6"/>
      <c r="K29" s="45"/>
      <c r="L29" s="45"/>
      <c r="M29" s="45"/>
      <c r="N29" s="45"/>
      <c r="O29" s="45"/>
      <c r="S29" s="1">
        <v>42.4</v>
      </c>
    </row>
    <row r="30" ht="50.1" customHeight="1" spans="1:15">
      <c r="A30" s="6" t="s">
        <v>59</v>
      </c>
      <c r="B30" s="6"/>
      <c r="C30" s="46"/>
      <c r="D30" s="46"/>
      <c r="E30" s="46"/>
      <c r="F30" s="46"/>
      <c r="G30" s="46"/>
      <c r="H30" s="46"/>
      <c r="I30" s="6" t="s">
        <v>60</v>
      </c>
      <c r="J30" s="6"/>
      <c r="K30" s="46"/>
      <c r="L30" s="46"/>
      <c r="M30" s="46"/>
      <c r="N30" s="46"/>
      <c r="O30" s="46"/>
    </row>
    <row r="31" ht="50.1" customHeight="1" spans="1:15">
      <c r="A31" s="6" t="s">
        <v>61</v>
      </c>
      <c r="B31" s="6"/>
      <c r="C31" s="46"/>
      <c r="D31" s="46"/>
      <c r="E31" s="46"/>
      <c r="F31" s="46"/>
      <c r="G31" s="46"/>
      <c r="H31" s="46"/>
      <c r="I31" s="6" t="s">
        <v>62</v>
      </c>
      <c r="J31" s="6"/>
      <c r="K31" s="46"/>
      <c r="L31" s="46"/>
      <c r="M31" s="46"/>
      <c r="N31" s="46"/>
      <c r="O31" s="46"/>
    </row>
    <row r="34" ht="13.5" spans="17:17">
      <c r="Q34"/>
    </row>
    <row r="37" ht="13.5" spans="2:2">
      <c r="B37"/>
    </row>
  </sheetData>
  <mergeCells count="44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H3:H4"/>
    <mergeCell ref="A26:B27"/>
    <mergeCell ref="I26:J27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I37"/>
  <sheetViews>
    <sheetView topLeftCell="A4" workbookViewId="0">
      <selection activeCell="A4" sqref="$A1:$XFD1048576"/>
    </sheetView>
  </sheetViews>
  <sheetFormatPr defaultColWidth="9" defaultRowHeight="11.25"/>
  <cols>
    <col min="1" max="1" width="3.25" style="1" customWidth="1"/>
    <col min="2" max="2" width="8.625" style="3" customWidth="1"/>
    <col min="3" max="3" width="3.625" style="1" customWidth="1"/>
    <col min="4" max="4" width="11.375" style="4" customWidth="1"/>
    <col min="5" max="5" width="6.625" style="3" customWidth="1"/>
    <col min="6" max="6" width="9.75" style="4" customWidth="1"/>
    <col min="7" max="7" width="3.625" style="1" customWidth="1"/>
    <col min="8" max="8" width="11" style="4" customWidth="1"/>
    <col min="9" max="9" width="9.375" style="1" customWidth="1"/>
    <col min="10" max="10" width="8.875" style="4" customWidth="1"/>
    <col min="11" max="11" width="5.5" style="1" customWidth="1"/>
    <col min="12" max="12" width="9.75" style="1" customWidth="1"/>
    <col min="13" max="14" width="5.625" style="1" customWidth="1"/>
    <col min="15" max="15" width="9.125" style="4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ht="24.9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Q1" s="70" t="s">
        <v>1</v>
      </c>
    </row>
    <row r="2" ht="27.95" customHeight="1" spans="1:35">
      <c r="A2" s="6" t="s">
        <v>2</v>
      </c>
      <c r="B2" s="6"/>
      <c r="C2" s="7" t="s">
        <v>3</v>
      </c>
      <c r="D2" s="7"/>
      <c r="E2" s="7"/>
      <c r="F2" s="7"/>
      <c r="G2" s="7"/>
      <c r="H2" s="7"/>
      <c r="I2" s="7"/>
      <c r="J2" s="7"/>
      <c r="K2" s="7"/>
      <c r="L2" s="47" t="s">
        <v>4</v>
      </c>
      <c r="M2" s="48">
        <v>6603</v>
      </c>
      <c r="N2" s="49" t="s">
        <v>5</v>
      </c>
      <c r="O2" s="49" t="s">
        <v>6</v>
      </c>
      <c r="Q2" s="71" t="s">
        <v>6</v>
      </c>
      <c r="R2" s="72">
        <v>18</v>
      </c>
      <c r="S2" s="73">
        <v>6603</v>
      </c>
      <c r="T2" s="74" t="s">
        <v>3</v>
      </c>
      <c r="U2" s="75" t="s">
        <v>7</v>
      </c>
      <c r="V2" s="76">
        <v>2570453.31</v>
      </c>
      <c r="W2" s="77" t="s">
        <v>8</v>
      </c>
      <c r="X2" s="77" t="s">
        <v>9</v>
      </c>
      <c r="Y2" s="79" t="s">
        <v>10</v>
      </c>
      <c r="Z2" s="80" t="s">
        <v>11</v>
      </c>
      <c r="AA2" s="81" t="s">
        <v>12</v>
      </c>
      <c r="AB2" s="82"/>
      <c r="AC2" s="83" t="s">
        <v>13</v>
      </c>
      <c r="AD2" s="84" t="s">
        <v>14</v>
      </c>
      <c r="AE2" s="85"/>
      <c r="AF2" s="86"/>
      <c r="AG2" s="86"/>
      <c r="AH2" s="84" t="s">
        <v>15</v>
      </c>
      <c r="AI2" s="86"/>
    </row>
    <row r="3" ht="27.95" customHeight="1" spans="1:15">
      <c r="A3" s="6" t="s">
        <v>16</v>
      </c>
      <c r="B3" s="6"/>
      <c r="C3" s="8">
        <v>2570453.31</v>
      </c>
      <c r="D3" s="8"/>
      <c r="E3" s="8" t="s">
        <v>17</v>
      </c>
      <c r="F3" s="9" t="s">
        <v>7</v>
      </c>
      <c r="G3" s="9"/>
      <c r="H3" s="10" t="s">
        <v>18</v>
      </c>
      <c r="I3" s="50"/>
      <c r="J3" s="51"/>
      <c r="K3" s="51"/>
      <c r="L3" s="51"/>
      <c r="M3" s="52" t="s">
        <v>19</v>
      </c>
      <c r="N3" s="6" t="s">
        <v>20</v>
      </c>
      <c r="O3" s="53" t="s">
        <v>11</v>
      </c>
    </row>
    <row r="4" ht="27.95" customHeight="1" spans="1:15">
      <c r="A4" s="6" t="s">
        <v>21</v>
      </c>
      <c r="B4" s="6"/>
      <c r="C4" s="90"/>
      <c r="D4" s="90"/>
      <c r="E4" s="8" t="s">
        <v>22</v>
      </c>
      <c r="F4" s="9"/>
      <c r="G4" s="9"/>
      <c r="H4" s="11"/>
      <c r="I4" s="54" t="s">
        <v>23</v>
      </c>
      <c r="J4" s="55"/>
      <c r="K4" s="55"/>
      <c r="L4" s="55"/>
      <c r="M4" s="52" t="s">
        <v>24</v>
      </c>
      <c r="N4" s="8" t="s">
        <v>25</v>
      </c>
      <c r="O4" s="56" t="s">
        <v>63</v>
      </c>
    </row>
    <row r="5" ht="27.95" customHeight="1" spans="1:15">
      <c r="A5" s="6" t="s">
        <v>26</v>
      </c>
      <c r="B5" s="6" t="s">
        <v>27</v>
      </c>
      <c r="C5" s="6"/>
      <c r="D5" s="6"/>
      <c r="E5" s="6" t="s">
        <v>28</v>
      </c>
      <c r="F5" s="6"/>
      <c r="G5" s="6" t="s">
        <v>29</v>
      </c>
      <c r="H5" s="6"/>
      <c r="I5" s="6" t="s">
        <v>30</v>
      </c>
      <c r="J5" s="6" t="s">
        <v>31</v>
      </c>
      <c r="K5" s="6"/>
      <c r="L5" s="6" t="s">
        <v>32</v>
      </c>
      <c r="M5" s="6"/>
      <c r="N5" s="8" t="s">
        <v>33</v>
      </c>
      <c r="O5" s="8"/>
    </row>
    <row r="6" ht="27.95" customHeight="1" spans="1:15">
      <c r="A6" s="6"/>
      <c r="B6" s="12" t="s">
        <v>34</v>
      </c>
      <c r="C6" s="6" t="s">
        <v>35</v>
      </c>
      <c r="D6" s="8" t="s">
        <v>36</v>
      </c>
      <c r="E6" s="12" t="s">
        <v>34</v>
      </c>
      <c r="F6" s="8" t="s">
        <v>36</v>
      </c>
      <c r="G6" s="6" t="s">
        <v>37</v>
      </c>
      <c r="H6" s="8" t="s">
        <v>36</v>
      </c>
      <c r="I6" s="49" t="s">
        <v>36</v>
      </c>
      <c r="J6" s="8" t="s">
        <v>36</v>
      </c>
      <c r="K6" s="6" t="s">
        <v>38</v>
      </c>
      <c r="L6" s="6" t="s">
        <v>36</v>
      </c>
      <c r="M6" s="6" t="s">
        <v>38</v>
      </c>
      <c r="N6" s="8" t="s">
        <v>39</v>
      </c>
      <c r="O6" s="8" t="s">
        <v>36</v>
      </c>
    </row>
    <row r="7" s="2" customFormat="1" ht="42" customHeight="1" spans="1:17">
      <c r="A7" s="13">
        <v>1</v>
      </c>
      <c r="B7" s="14">
        <v>43144</v>
      </c>
      <c r="C7" s="15" t="s">
        <v>40</v>
      </c>
      <c r="D7" s="16">
        <v>822480</v>
      </c>
      <c r="E7" s="17">
        <v>43136</v>
      </c>
      <c r="F7" s="16">
        <v>1028181</v>
      </c>
      <c r="G7" s="18">
        <v>0.02</v>
      </c>
      <c r="H7" s="19">
        <v>16450</v>
      </c>
      <c r="I7" s="19">
        <v>61515</v>
      </c>
      <c r="J7" s="57">
        <v>2500</v>
      </c>
      <c r="K7" s="58"/>
      <c r="L7" s="59">
        <v>20000</v>
      </c>
      <c r="M7" s="60" t="s">
        <v>64</v>
      </c>
      <c r="N7" s="58" t="s">
        <v>42</v>
      </c>
      <c r="O7" s="57">
        <f>ROUNDUP(D7-H7-I7-J7-L7-J8,2)</f>
        <v>722015</v>
      </c>
      <c r="Q7" s="78"/>
    </row>
    <row r="8" s="2" customFormat="1" ht="33.75" customHeight="1" spans="1:15">
      <c r="A8" s="20"/>
      <c r="B8" s="21"/>
      <c r="C8" s="22" t="s">
        <v>43</v>
      </c>
      <c r="D8" s="23"/>
      <c r="E8" s="24"/>
      <c r="F8" s="23"/>
      <c r="G8" s="22" t="s">
        <v>44</v>
      </c>
      <c r="H8" s="19"/>
      <c r="I8" s="19"/>
      <c r="J8" s="8"/>
      <c r="K8" s="8"/>
      <c r="L8" s="57"/>
      <c r="M8" s="60"/>
      <c r="N8" s="61"/>
      <c r="O8" s="38"/>
    </row>
    <row r="9" ht="28" customHeight="1" spans="1:15">
      <c r="A9" s="20"/>
      <c r="B9" s="21"/>
      <c r="C9" s="25"/>
      <c r="D9" s="23"/>
      <c r="E9" s="24"/>
      <c r="F9" s="23"/>
      <c r="G9" s="26"/>
      <c r="H9" s="19"/>
      <c r="I9" s="19"/>
      <c r="J9" s="57"/>
      <c r="K9" s="62" t="s">
        <v>45</v>
      </c>
      <c r="L9" s="57"/>
      <c r="M9" s="60"/>
      <c r="N9" s="63"/>
      <c r="O9" s="38"/>
    </row>
    <row r="10" ht="19" customHeight="1" spans="1:15">
      <c r="A10" s="20"/>
      <c r="B10" s="70" t="s">
        <v>1</v>
      </c>
      <c r="C10" s="25"/>
      <c r="D10" s="23"/>
      <c r="E10" s="24"/>
      <c r="F10" s="23"/>
      <c r="G10" s="26"/>
      <c r="H10" s="19"/>
      <c r="I10" s="19"/>
      <c r="J10" s="57"/>
      <c r="K10" s="61"/>
      <c r="L10" s="57"/>
      <c r="M10" s="57"/>
      <c r="N10" s="63"/>
      <c r="O10" s="38"/>
    </row>
    <row r="11" ht="31" customHeight="1" spans="1:17">
      <c r="A11" s="91">
        <v>2</v>
      </c>
      <c r="B11" s="39">
        <v>43208</v>
      </c>
      <c r="C11" s="92" t="s">
        <v>40</v>
      </c>
      <c r="D11" s="93">
        <v>205620</v>
      </c>
      <c r="E11" s="94"/>
      <c r="F11" s="27"/>
      <c r="G11" s="95">
        <v>0.02</v>
      </c>
      <c r="H11" s="38">
        <f>ROUNDUP(D11*G11,0)</f>
        <v>4113</v>
      </c>
      <c r="I11" s="38">
        <v>0</v>
      </c>
      <c r="J11" s="67">
        <v>0</v>
      </c>
      <c r="K11" s="96"/>
      <c r="L11" s="57"/>
      <c r="M11" s="57"/>
      <c r="N11" s="96" t="s">
        <v>42</v>
      </c>
      <c r="O11" s="67">
        <f>ROUNDUP(D11-H11-I11-J11-L11-J12,2)</f>
        <v>201507</v>
      </c>
      <c r="Q11"/>
    </row>
    <row r="12" ht="20" customHeight="1" spans="1:15">
      <c r="A12" s="20"/>
      <c r="B12" s="21"/>
      <c r="C12" s="25"/>
      <c r="D12" s="23"/>
      <c r="E12" s="24"/>
      <c r="F12" s="23"/>
      <c r="G12" s="26"/>
      <c r="H12" s="19"/>
      <c r="I12" s="19"/>
      <c r="J12" s="57"/>
      <c r="K12" s="63"/>
      <c r="L12" s="57"/>
      <c r="M12" s="57"/>
      <c r="N12" s="63"/>
      <c r="O12" s="19"/>
    </row>
    <row r="13" ht="20" customHeight="1" spans="1:15">
      <c r="A13" s="20"/>
      <c r="B13" s="21"/>
      <c r="C13" s="25"/>
      <c r="D13" s="28"/>
      <c r="E13" s="29"/>
      <c r="F13" s="23"/>
      <c r="G13" s="26"/>
      <c r="H13" s="19"/>
      <c r="I13" s="19"/>
      <c r="J13" s="57"/>
      <c r="K13" s="63"/>
      <c r="L13" s="57"/>
      <c r="M13" s="57"/>
      <c r="N13" s="63"/>
      <c r="O13" s="19"/>
    </row>
    <row r="14" ht="20" customHeight="1" spans="1:15">
      <c r="A14" s="20"/>
      <c r="B14" s="21"/>
      <c r="C14" s="25"/>
      <c r="D14" s="28"/>
      <c r="E14" s="29"/>
      <c r="F14" s="23"/>
      <c r="G14" s="26"/>
      <c r="H14" s="19"/>
      <c r="I14" s="19"/>
      <c r="J14" s="57"/>
      <c r="K14" s="63"/>
      <c r="M14" s="57"/>
      <c r="N14" s="63"/>
      <c r="O14" s="19"/>
    </row>
    <row r="15" ht="20" customHeight="1" spans="1:15">
      <c r="A15" s="20"/>
      <c r="B15" s="21"/>
      <c r="C15" s="25"/>
      <c r="D15" s="28"/>
      <c r="E15" s="29"/>
      <c r="F15" s="23"/>
      <c r="G15" s="26"/>
      <c r="H15" s="19"/>
      <c r="I15" s="19"/>
      <c r="J15" s="57"/>
      <c r="K15" s="63"/>
      <c r="L15" s="57"/>
      <c r="M15" s="63"/>
      <c r="N15" s="63"/>
      <c r="O15" s="19"/>
    </row>
    <row r="16" ht="20" customHeight="1" spans="1:15">
      <c r="A16" s="20"/>
      <c r="B16" s="21"/>
      <c r="C16" s="25"/>
      <c r="D16" s="28"/>
      <c r="E16" s="29"/>
      <c r="F16" s="23"/>
      <c r="G16" s="26"/>
      <c r="H16" s="19"/>
      <c r="I16" s="19"/>
      <c r="J16" s="57"/>
      <c r="K16" s="63"/>
      <c r="L16" s="57"/>
      <c r="M16" s="63"/>
      <c r="N16" s="63"/>
      <c r="O16" s="19"/>
    </row>
    <row r="17" ht="20" customHeight="1" spans="1:15">
      <c r="A17" s="20"/>
      <c r="B17" s="21"/>
      <c r="C17" s="25"/>
      <c r="D17" s="23"/>
      <c r="E17" s="24"/>
      <c r="F17" s="23"/>
      <c r="G17" s="26"/>
      <c r="H17" s="19"/>
      <c r="I17" s="19"/>
      <c r="J17" s="57"/>
      <c r="K17" s="63"/>
      <c r="L17" s="57"/>
      <c r="M17" s="63"/>
      <c r="N17" s="63"/>
      <c r="O17" s="19"/>
    </row>
    <row r="18" ht="20" customHeight="1" spans="1:15">
      <c r="A18" s="20"/>
      <c r="B18" s="21"/>
      <c r="C18" s="25"/>
      <c r="D18" s="23"/>
      <c r="E18" s="24"/>
      <c r="F18" s="23"/>
      <c r="G18" s="26"/>
      <c r="H18" s="19"/>
      <c r="I18" s="19"/>
      <c r="J18" s="57"/>
      <c r="K18" s="63"/>
      <c r="L18" s="57"/>
      <c r="M18" s="63"/>
      <c r="N18" s="63"/>
      <c r="O18" s="19"/>
    </row>
    <row r="19" ht="20" customHeight="1" spans="1:15">
      <c r="A19" s="20"/>
      <c r="B19" s="21"/>
      <c r="C19" s="25"/>
      <c r="D19" s="23"/>
      <c r="E19" s="24"/>
      <c r="F19" s="23"/>
      <c r="G19" s="26"/>
      <c r="H19" s="19"/>
      <c r="I19" s="19"/>
      <c r="J19" s="57"/>
      <c r="K19" s="63"/>
      <c r="L19" s="57"/>
      <c r="M19" s="63"/>
      <c r="N19" s="63"/>
      <c r="O19" s="19"/>
    </row>
    <row r="20" ht="20" customHeight="1" spans="1:15">
      <c r="A20" s="20"/>
      <c r="B20" s="21"/>
      <c r="C20" s="25"/>
      <c r="D20" s="23"/>
      <c r="E20" s="24"/>
      <c r="F20" s="23"/>
      <c r="G20" s="26"/>
      <c r="H20" s="19"/>
      <c r="I20" s="19"/>
      <c r="J20" s="57"/>
      <c r="K20" s="63"/>
      <c r="L20" s="57"/>
      <c r="M20" s="63"/>
      <c r="N20" s="63"/>
      <c r="O20" s="19"/>
    </row>
    <row r="21" ht="20" customHeight="1" spans="1:15">
      <c r="A21" s="20"/>
      <c r="B21" s="21"/>
      <c r="C21" s="25"/>
      <c r="D21" s="23"/>
      <c r="E21" s="24"/>
      <c r="F21" s="23"/>
      <c r="G21" s="26"/>
      <c r="H21" s="19"/>
      <c r="I21" s="19"/>
      <c r="J21" s="57"/>
      <c r="K21" s="63"/>
      <c r="L21" s="57"/>
      <c r="M21" s="63"/>
      <c r="N21" s="63"/>
      <c r="O21" s="19"/>
    </row>
    <row r="22" ht="20" customHeight="1" spans="1:15">
      <c r="A22" s="20"/>
      <c r="B22" s="21"/>
      <c r="C22" s="25"/>
      <c r="D22" s="23"/>
      <c r="E22" s="24"/>
      <c r="F22" s="23"/>
      <c r="G22" s="26"/>
      <c r="H22" s="19"/>
      <c r="I22" s="19"/>
      <c r="J22" s="57"/>
      <c r="K22" s="63"/>
      <c r="L22" s="57"/>
      <c r="M22" s="63"/>
      <c r="N22" s="63"/>
      <c r="O22" s="19"/>
    </row>
    <row r="23" ht="20" customHeight="1" spans="1:15">
      <c r="A23" s="20"/>
      <c r="B23" s="21"/>
      <c r="C23" s="25"/>
      <c r="D23" s="23"/>
      <c r="E23" s="24"/>
      <c r="F23" s="23"/>
      <c r="G23" s="26"/>
      <c r="H23" s="19"/>
      <c r="I23" s="19"/>
      <c r="J23" s="57"/>
      <c r="K23" s="63"/>
      <c r="L23" s="57"/>
      <c r="M23" s="63"/>
      <c r="N23" s="63"/>
      <c r="O23" s="19"/>
    </row>
    <row r="24" ht="20" customHeight="1" spans="1:15">
      <c r="A24" s="20"/>
      <c r="B24" s="21"/>
      <c r="C24" s="25"/>
      <c r="D24" s="23"/>
      <c r="E24" s="24"/>
      <c r="F24" s="23"/>
      <c r="G24" s="26"/>
      <c r="H24" s="19"/>
      <c r="I24" s="19"/>
      <c r="J24" s="57"/>
      <c r="K24" s="63"/>
      <c r="L24" s="57"/>
      <c r="M24" s="63"/>
      <c r="N24" s="63"/>
      <c r="O24" s="19"/>
    </row>
    <row r="25" ht="30" customHeight="1" spans="1:15">
      <c r="A25" s="6" t="s">
        <v>46</v>
      </c>
      <c r="B25" s="6"/>
      <c r="C25" s="41" t="s">
        <v>47</v>
      </c>
      <c r="D25" s="42">
        <f t="shared" ref="D25:J25" si="0">SUM(D7:D24)</f>
        <v>1028100</v>
      </c>
      <c r="E25" s="41" t="s">
        <v>47</v>
      </c>
      <c r="F25" s="42">
        <f t="shared" si="0"/>
        <v>1028181</v>
      </c>
      <c r="G25" s="41" t="s">
        <v>47</v>
      </c>
      <c r="H25" s="42">
        <f t="shared" si="0"/>
        <v>20563</v>
      </c>
      <c r="I25" s="42">
        <f t="shared" si="0"/>
        <v>61515</v>
      </c>
      <c r="J25" s="42">
        <f t="shared" si="0"/>
        <v>2500</v>
      </c>
      <c r="K25" s="41" t="s">
        <v>47</v>
      </c>
      <c r="L25" s="42">
        <f>SUM(L7:L24)</f>
        <v>20000</v>
      </c>
      <c r="M25" s="41" t="s">
        <v>47</v>
      </c>
      <c r="N25" s="41" t="s">
        <v>47</v>
      </c>
      <c r="O25" s="42">
        <f>SUM(O7:O24)</f>
        <v>923522</v>
      </c>
    </row>
    <row r="26" ht="30" customHeight="1" spans="1:15">
      <c r="A26" s="6" t="s">
        <v>48</v>
      </c>
      <c r="B26" s="6"/>
      <c r="C26" s="6" t="s">
        <v>49</v>
      </c>
      <c r="D26" s="6"/>
      <c r="E26" s="43">
        <f>E27+L26</f>
        <v>201507</v>
      </c>
      <c r="F26" s="43"/>
      <c r="G26" s="43"/>
      <c r="H26" s="43"/>
      <c r="I26" s="6" t="s">
        <v>50</v>
      </c>
      <c r="J26" s="6"/>
      <c r="K26" s="6" t="s">
        <v>51</v>
      </c>
      <c r="L26" s="43">
        <v>0</v>
      </c>
      <c r="M26" s="43"/>
      <c r="N26" s="43"/>
      <c r="O26" s="43"/>
    </row>
    <row r="27" ht="30" customHeight="1" spans="1:15">
      <c r="A27" s="6"/>
      <c r="B27" s="6"/>
      <c r="C27" s="6" t="s">
        <v>52</v>
      </c>
      <c r="D27" s="6"/>
      <c r="E27" s="44">
        <f>O11</f>
        <v>201507</v>
      </c>
      <c r="F27" s="44"/>
      <c r="G27" s="44"/>
      <c r="H27" s="44"/>
      <c r="I27" s="6"/>
      <c r="J27" s="6"/>
      <c r="K27" s="6" t="s">
        <v>53</v>
      </c>
      <c r="L27" s="69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零元整</v>
      </c>
      <c r="M27" s="69"/>
      <c r="N27" s="69"/>
      <c r="O27" s="69"/>
    </row>
    <row r="28" ht="50.1" customHeight="1" spans="1:15">
      <c r="A28" s="6" t="s">
        <v>54</v>
      </c>
      <c r="B28" s="6"/>
      <c r="C28" s="45"/>
      <c r="D28" s="45"/>
      <c r="E28" s="45"/>
      <c r="F28" s="45"/>
      <c r="G28" s="45"/>
      <c r="H28" s="45"/>
      <c r="I28" s="6" t="s">
        <v>55</v>
      </c>
      <c r="J28" s="6"/>
      <c r="K28" s="6" t="s">
        <v>56</v>
      </c>
      <c r="L28" s="6"/>
      <c r="M28" s="6"/>
      <c r="N28" s="6"/>
      <c r="O28" s="6"/>
    </row>
    <row r="29" ht="50.1" customHeight="1" spans="1:15">
      <c r="A29" s="6" t="s">
        <v>57</v>
      </c>
      <c r="B29" s="6"/>
      <c r="C29" s="45"/>
      <c r="D29" s="45"/>
      <c r="E29" s="45"/>
      <c r="F29" s="45"/>
      <c r="G29" s="45"/>
      <c r="H29" s="45"/>
      <c r="I29" s="6" t="s">
        <v>58</v>
      </c>
      <c r="J29" s="6"/>
      <c r="K29" s="45"/>
      <c r="L29" s="45"/>
      <c r="M29" s="45"/>
      <c r="N29" s="45"/>
      <c r="O29" s="45"/>
    </row>
    <row r="30" ht="50.1" customHeight="1" spans="1:15">
      <c r="A30" s="6" t="s">
        <v>59</v>
      </c>
      <c r="B30" s="6"/>
      <c r="C30" s="46"/>
      <c r="D30" s="46"/>
      <c r="E30" s="46"/>
      <c r="F30" s="46"/>
      <c r="G30" s="46"/>
      <c r="H30" s="46"/>
      <c r="I30" s="6" t="s">
        <v>60</v>
      </c>
      <c r="J30" s="6"/>
      <c r="K30" s="46"/>
      <c r="L30" s="46"/>
      <c r="M30" s="46"/>
      <c r="N30" s="46"/>
      <c r="O30" s="46"/>
    </row>
    <row r="31" ht="50.1" customHeight="1" spans="1:15">
      <c r="A31" s="6" t="s">
        <v>61</v>
      </c>
      <c r="B31" s="6"/>
      <c r="C31" s="46"/>
      <c r="D31" s="46"/>
      <c r="E31" s="46"/>
      <c r="F31" s="46"/>
      <c r="G31" s="46"/>
      <c r="H31" s="46"/>
      <c r="I31" s="6" t="s">
        <v>62</v>
      </c>
      <c r="J31" s="6"/>
      <c r="K31" s="46"/>
      <c r="L31" s="46"/>
      <c r="M31" s="46"/>
      <c r="N31" s="46"/>
      <c r="O31" s="46"/>
    </row>
    <row r="34" ht="13.5" spans="17:17">
      <c r="Q34"/>
    </row>
    <row r="37" ht="13.5" spans="2:2">
      <c r="B37"/>
    </row>
  </sheetData>
  <mergeCells count="44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H3:H4"/>
    <mergeCell ref="A26:B27"/>
    <mergeCell ref="I26:J27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6"/>
  <sheetViews>
    <sheetView topLeftCell="A7" workbookViewId="0">
      <selection activeCell="A7" sqref="$A1:$XFD1048576"/>
    </sheetView>
  </sheetViews>
  <sheetFormatPr defaultColWidth="9" defaultRowHeight="11.25"/>
  <cols>
    <col min="1" max="1" width="3.25" style="1" customWidth="1"/>
    <col min="2" max="2" width="8.625" style="3" customWidth="1"/>
    <col min="3" max="3" width="3.625" style="1" customWidth="1"/>
    <col min="4" max="4" width="11.375" style="4" customWidth="1"/>
    <col min="5" max="5" width="6.625" style="3" customWidth="1"/>
    <col min="6" max="6" width="9.75" style="4" customWidth="1"/>
    <col min="7" max="7" width="3.625" style="1" customWidth="1"/>
    <col min="8" max="8" width="11" style="4" customWidth="1"/>
    <col min="9" max="9" width="9.375" style="1" customWidth="1"/>
    <col min="10" max="10" width="8.875" style="4" customWidth="1"/>
    <col min="11" max="12" width="9.75" style="1" customWidth="1"/>
    <col min="13" max="13" width="6.75" style="1" customWidth="1"/>
    <col min="14" max="14" width="25.5" style="1" customWidth="1"/>
    <col min="15" max="15" width="9.125" style="4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s="1" customFormat="1" ht="24.9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Q1" s="70" t="s">
        <v>1</v>
      </c>
    </row>
    <row r="2" s="1" customFormat="1" ht="27.95" customHeight="1" spans="1:35">
      <c r="A2" s="6" t="s">
        <v>2</v>
      </c>
      <c r="B2" s="6"/>
      <c r="C2" s="7" t="s">
        <v>3</v>
      </c>
      <c r="D2" s="7"/>
      <c r="E2" s="7"/>
      <c r="F2" s="7"/>
      <c r="G2" s="7"/>
      <c r="H2" s="7"/>
      <c r="I2" s="7"/>
      <c r="J2" s="7"/>
      <c r="K2" s="7"/>
      <c r="L2" s="47" t="s">
        <v>4</v>
      </c>
      <c r="M2" s="48">
        <v>6603</v>
      </c>
      <c r="N2" s="49" t="s">
        <v>5</v>
      </c>
      <c r="O2" s="49" t="s">
        <v>6</v>
      </c>
      <c r="Q2" s="71" t="s">
        <v>6</v>
      </c>
      <c r="R2" s="72">
        <v>18</v>
      </c>
      <c r="S2" s="73">
        <v>6603</v>
      </c>
      <c r="T2" s="74" t="s">
        <v>3</v>
      </c>
      <c r="U2" s="75" t="s">
        <v>7</v>
      </c>
      <c r="V2" s="76">
        <v>2570453.31</v>
      </c>
      <c r="W2" s="77" t="s">
        <v>8</v>
      </c>
      <c r="X2" s="77" t="s">
        <v>9</v>
      </c>
      <c r="Y2" s="79" t="s">
        <v>10</v>
      </c>
      <c r="Z2" s="80" t="s">
        <v>11</v>
      </c>
      <c r="AA2" s="81" t="s">
        <v>12</v>
      </c>
      <c r="AB2" s="82"/>
      <c r="AC2" s="83" t="s">
        <v>13</v>
      </c>
      <c r="AD2" s="84" t="s">
        <v>14</v>
      </c>
      <c r="AE2" s="85"/>
      <c r="AF2" s="86"/>
      <c r="AG2" s="86"/>
      <c r="AH2" s="84" t="s">
        <v>15</v>
      </c>
      <c r="AI2" s="86"/>
    </row>
    <row r="3" s="1" customFormat="1" ht="27.95" customHeight="1" spans="1:15">
      <c r="A3" s="6" t="s">
        <v>16</v>
      </c>
      <c r="B3" s="6"/>
      <c r="C3" s="8">
        <v>2570453.31</v>
      </c>
      <c r="D3" s="8"/>
      <c r="E3" s="8" t="s">
        <v>17</v>
      </c>
      <c r="F3" s="9" t="s">
        <v>7</v>
      </c>
      <c r="G3" s="9"/>
      <c r="H3" s="10" t="s">
        <v>18</v>
      </c>
      <c r="I3" s="50"/>
      <c r="J3" s="51"/>
      <c r="K3" s="51"/>
      <c r="L3" s="51"/>
      <c r="M3" s="52" t="s">
        <v>19</v>
      </c>
      <c r="N3" s="6" t="s">
        <v>20</v>
      </c>
      <c r="O3" s="53" t="s">
        <v>11</v>
      </c>
    </row>
    <row r="4" s="1" customFormat="1" ht="27.95" customHeight="1" spans="1:15">
      <c r="A4" s="6" t="s">
        <v>21</v>
      </c>
      <c r="B4" s="6"/>
      <c r="C4" s="8">
        <v>2410383</v>
      </c>
      <c r="D4" s="8"/>
      <c r="E4" s="8" t="s">
        <v>22</v>
      </c>
      <c r="F4" s="9"/>
      <c r="G4" s="9"/>
      <c r="H4" s="11"/>
      <c r="I4" s="54" t="s">
        <v>23</v>
      </c>
      <c r="J4" s="55"/>
      <c r="K4" s="55"/>
      <c r="L4" s="55"/>
      <c r="M4" s="52" t="s">
        <v>24</v>
      </c>
      <c r="N4" s="8" t="s">
        <v>25</v>
      </c>
      <c r="O4" s="56" t="s">
        <v>63</v>
      </c>
    </row>
    <row r="5" s="1" customFormat="1" ht="27.95" customHeight="1" spans="1:15">
      <c r="A5" s="6" t="s">
        <v>26</v>
      </c>
      <c r="B5" s="6" t="s">
        <v>27</v>
      </c>
      <c r="C5" s="6"/>
      <c r="D5" s="6"/>
      <c r="E5" s="6" t="s">
        <v>28</v>
      </c>
      <c r="F5" s="6"/>
      <c r="G5" s="6" t="s">
        <v>29</v>
      </c>
      <c r="H5" s="6"/>
      <c r="I5" s="6" t="s">
        <v>30</v>
      </c>
      <c r="J5" s="6" t="s">
        <v>31</v>
      </c>
      <c r="K5" s="6"/>
      <c r="L5" s="6" t="s">
        <v>32</v>
      </c>
      <c r="M5" s="6"/>
      <c r="N5" s="8" t="s">
        <v>33</v>
      </c>
      <c r="O5" s="8"/>
    </row>
    <row r="6" s="1" customFormat="1" ht="27.95" customHeight="1" spans="1:15">
      <c r="A6" s="6"/>
      <c r="B6" s="12" t="s">
        <v>34</v>
      </c>
      <c r="C6" s="6" t="s">
        <v>35</v>
      </c>
      <c r="D6" s="8" t="s">
        <v>36</v>
      </c>
      <c r="E6" s="12" t="s">
        <v>34</v>
      </c>
      <c r="F6" s="8" t="s">
        <v>36</v>
      </c>
      <c r="G6" s="6" t="s">
        <v>37</v>
      </c>
      <c r="H6" s="8" t="s">
        <v>36</v>
      </c>
      <c r="I6" s="49" t="s">
        <v>36</v>
      </c>
      <c r="J6" s="8" t="s">
        <v>36</v>
      </c>
      <c r="K6" s="6" t="s">
        <v>38</v>
      </c>
      <c r="L6" s="6" t="s">
        <v>36</v>
      </c>
      <c r="M6" s="6" t="s">
        <v>38</v>
      </c>
      <c r="N6" s="8" t="s">
        <v>39</v>
      </c>
      <c r="O6" s="8" t="s">
        <v>36</v>
      </c>
    </row>
    <row r="7" s="2" customFormat="1" ht="42" customHeight="1" spans="1:17">
      <c r="A7" s="13">
        <v>1</v>
      </c>
      <c r="B7" s="14">
        <v>43144</v>
      </c>
      <c r="C7" s="15" t="s">
        <v>40</v>
      </c>
      <c r="D7" s="16">
        <v>822480</v>
      </c>
      <c r="E7" s="17">
        <v>43136</v>
      </c>
      <c r="F7" s="16">
        <v>1028181</v>
      </c>
      <c r="G7" s="18">
        <v>0.02</v>
      </c>
      <c r="H7" s="19">
        <v>16450</v>
      </c>
      <c r="I7" s="19">
        <v>61515</v>
      </c>
      <c r="J7" s="57">
        <v>2500</v>
      </c>
      <c r="K7" s="58"/>
      <c r="L7" s="59">
        <v>20000</v>
      </c>
      <c r="M7" s="60" t="s">
        <v>64</v>
      </c>
      <c r="N7" s="58" t="s">
        <v>42</v>
      </c>
      <c r="O7" s="57">
        <f>ROUNDUP(D7-H7-I7-J7-L7-J8,2)</f>
        <v>722015</v>
      </c>
      <c r="Q7" s="78"/>
    </row>
    <row r="8" s="2" customFormat="1" ht="33.75" customHeight="1" spans="1:15">
      <c r="A8" s="20"/>
      <c r="B8" s="21"/>
      <c r="C8" s="22" t="s">
        <v>43</v>
      </c>
      <c r="D8" s="23"/>
      <c r="E8" s="24"/>
      <c r="F8" s="23"/>
      <c r="G8" s="22" t="s">
        <v>44</v>
      </c>
      <c r="H8" s="19"/>
      <c r="I8" s="19"/>
      <c r="J8" s="8"/>
      <c r="K8" s="8"/>
      <c r="L8" s="57"/>
      <c r="M8" s="60"/>
      <c r="N8" s="61"/>
      <c r="O8" s="38"/>
    </row>
    <row r="9" s="1" customFormat="1" ht="28" customHeight="1" spans="1:15">
      <c r="A9" s="20"/>
      <c r="B9" s="21"/>
      <c r="C9" s="25"/>
      <c r="D9" s="23"/>
      <c r="E9" s="24"/>
      <c r="F9" s="23"/>
      <c r="G9" s="26"/>
      <c r="H9" s="19"/>
      <c r="I9" s="19"/>
      <c r="J9" s="57"/>
      <c r="K9" s="62" t="s">
        <v>45</v>
      </c>
      <c r="L9" s="57"/>
      <c r="M9" s="60"/>
      <c r="N9" s="63"/>
      <c r="O9" s="38"/>
    </row>
    <row r="10" s="1" customFormat="1" ht="31" customHeight="1" spans="1:17">
      <c r="A10" s="13">
        <v>2</v>
      </c>
      <c r="B10" s="14">
        <v>43208</v>
      </c>
      <c r="C10" s="15" t="s">
        <v>40</v>
      </c>
      <c r="D10" s="16">
        <v>205620</v>
      </c>
      <c r="E10" s="17"/>
      <c r="F10" s="27"/>
      <c r="G10" s="18">
        <v>0.02</v>
      </c>
      <c r="H10" s="19">
        <f>ROUNDUP(D10*G10,0)</f>
        <v>4113</v>
      </c>
      <c r="I10" s="19">
        <v>0</v>
      </c>
      <c r="J10" s="57">
        <v>0</v>
      </c>
      <c r="K10" s="58"/>
      <c r="L10" s="57"/>
      <c r="M10" s="57"/>
      <c r="N10" s="58" t="s">
        <v>42</v>
      </c>
      <c r="O10" s="57">
        <f>ROUNDUP(D10-H10-I10-J10-L10-J11,2)</f>
        <v>201507</v>
      </c>
      <c r="Q10"/>
    </row>
    <row r="11" s="1" customFormat="1" ht="20" customHeight="1" spans="1:15">
      <c r="A11" s="20"/>
      <c r="B11" s="21"/>
      <c r="C11" s="25"/>
      <c r="D11" s="23"/>
      <c r="E11" s="24"/>
      <c r="F11" s="23"/>
      <c r="G11" s="26"/>
      <c r="H11" s="19"/>
      <c r="I11" s="19"/>
      <c r="J11" s="57"/>
      <c r="K11" s="63"/>
      <c r="L11" s="57"/>
      <c r="M11" s="57"/>
      <c r="N11" s="63"/>
      <c r="O11" s="19"/>
    </row>
    <row r="12" s="1" customFormat="1" ht="40" customHeight="1" spans="1:15">
      <c r="A12" s="31">
        <v>3</v>
      </c>
      <c r="B12" s="39">
        <v>44036</v>
      </c>
      <c r="C12" s="33" t="s">
        <v>65</v>
      </c>
      <c r="D12" s="34">
        <v>1260000</v>
      </c>
      <c r="E12" s="35"/>
      <c r="F12" s="36"/>
      <c r="G12" s="87">
        <v>0.02</v>
      </c>
      <c r="H12" s="38">
        <v>27644.66</v>
      </c>
      <c r="I12" s="38">
        <v>760</v>
      </c>
      <c r="J12" s="67">
        <v>500</v>
      </c>
      <c r="K12" s="61" t="s">
        <v>66</v>
      </c>
      <c r="L12" s="67">
        <v>400000</v>
      </c>
      <c r="M12" s="88" t="s">
        <v>67</v>
      </c>
      <c r="N12" s="68" t="s">
        <v>68</v>
      </c>
      <c r="O12" s="38">
        <f>D12+D13-H12-I12-J12-L12-J13-O13</f>
        <v>253176.34</v>
      </c>
    </row>
    <row r="13" s="1" customFormat="1" ht="39" customHeight="1" spans="1:15">
      <c r="A13" s="31"/>
      <c r="B13" s="39">
        <v>44076</v>
      </c>
      <c r="C13" s="33" t="s">
        <v>65</v>
      </c>
      <c r="D13" s="34">
        <v>122281</v>
      </c>
      <c r="E13" s="35"/>
      <c r="F13" s="36"/>
      <c r="G13" s="37"/>
      <c r="H13" s="38"/>
      <c r="I13" s="38"/>
      <c r="J13" s="67">
        <v>200</v>
      </c>
      <c r="K13" s="61" t="s">
        <v>69</v>
      </c>
      <c r="L13" s="2"/>
      <c r="M13" s="89"/>
      <c r="N13" s="68" t="s">
        <v>70</v>
      </c>
      <c r="O13" s="38">
        <v>700000</v>
      </c>
    </row>
    <row r="14" s="1" customFormat="1" ht="20" customHeight="1" spans="1:15">
      <c r="A14" s="31"/>
      <c r="B14" s="32"/>
      <c r="C14" s="33"/>
      <c r="D14" s="34"/>
      <c r="E14" s="35"/>
      <c r="F14" s="36"/>
      <c r="G14" s="37"/>
      <c r="H14" s="38"/>
      <c r="I14" s="38"/>
      <c r="J14" s="67"/>
      <c r="K14" s="61"/>
      <c r="L14" s="67"/>
      <c r="M14" s="61"/>
      <c r="N14" s="61"/>
      <c r="O14" s="38"/>
    </row>
    <row r="15" s="1" customFormat="1" ht="20" customHeight="1" spans="1:15">
      <c r="A15" s="20"/>
      <c r="B15" s="21"/>
      <c r="C15" s="25"/>
      <c r="D15" s="28"/>
      <c r="E15" s="29"/>
      <c r="F15" s="23"/>
      <c r="G15" s="26"/>
      <c r="H15" s="19"/>
      <c r="I15" s="19"/>
      <c r="J15" s="57"/>
      <c r="K15" s="63"/>
      <c r="L15" s="57"/>
      <c r="M15" s="63"/>
      <c r="N15" s="63"/>
      <c r="O15" s="19"/>
    </row>
    <row r="16" s="1" customFormat="1" ht="20" customHeight="1" spans="1:15">
      <c r="A16" s="20"/>
      <c r="B16" s="21"/>
      <c r="C16" s="25"/>
      <c r="D16" s="23"/>
      <c r="E16" s="24"/>
      <c r="F16" s="23"/>
      <c r="G16" s="26"/>
      <c r="H16" s="19"/>
      <c r="I16" s="19"/>
      <c r="J16" s="57"/>
      <c r="K16" s="63"/>
      <c r="L16" s="57"/>
      <c r="M16" s="63"/>
      <c r="N16" s="63"/>
      <c r="O16" s="19"/>
    </row>
    <row r="17" s="1" customFormat="1" ht="20" customHeight="1" spans="1:15">
      <c r="A17" s="20"/>
      <c r="B17" s="21"/>
      <c r="C17" s="25"/>
      <c r="D17" s="23"/>
      <c r="E17" s="24"/>
      <c r="F17" s="23"/>
      <c r="G17" s="26"/>
      <c r="H17" s="19"/>
      <c r="I17" s="19"/>
      <c r="J17" s="57"/>
      <c r="K17" s="63"/>
      <c r="L17" s="57"/>
      <c r="M17" s="63"/>
      <c r="N17" s="63"/>
      <c r="O17" s="19"/>
    </row>
    <row r="18" s="1" customFormat="1" ht="20" customHeight="1" spans="1:15">
      <c r="A18" s="20"/>
      <c r="B18" s="21"/>
      <c r="C18" s="25"/>
      <c r="D18" s="23"/>
      <c r="E18" s="24"/>
      <c r="F18" s="23"/>
      <c r="G18" s="26"/>
      <c r="H18" s="19"/>
      <c r="I18" s="19"/>
      <c r="J18" s="57"/>
      <c r="K18" s="63"/>
      <c r="L18" s="57"/>
      <c r="M18" s="63"/>
      <c r="N18" s="63"/>
      <c r="O18" s="19"/>
    </row>
    <row r="19" s="1" customFormat="1" ht="20" customHeight="1" spans="1:15">
      <c r="A19" s="20"/>
      <c r="B19" s="21"/>
      <c r="C19" s="25"/>
      <c r="D19" s="23"/>
      <c r="E19" s="24"/>
      <c r="F19" s="23"/>
      <c r="G19" s="26"/>
      <c r="H19" s="19"/>
      <c r="I19" s="19"/>
      <c r="J19" s="57"/>
      <c r="K19" s="63"/>
      <c r="L19" s="57"/>
      <c r="M19" s="63"/>
      <c r="N19" s="63"/>
      <c r="O19" s="19"/>
    </row>
    <row r="20" s="1" customFormat="1" ht="20" customHeight="1" spans="1:15">
      <c r="A20" s="20"/>
      <c r="B20" s="21"/>
      <c r="C20" s="25"/>
      <c r="D20" s="23"/>
      <c r="E20" s="24"/>
      <c r="F20" s="23"/>
      <c r="G20" s="26"/>
      <c r="H20" s="19"/>
      <c r="I20" s="19"/>
      <c r="J20" s="57"/>
      <c r="K20" s="63"/>
      <c r="L20" s="57"/>
      <c r="M20" s="63"/>
      <c r="N20" s="63"/>
      <c r="O20" s="19"/>
    </row>
    <row r="21" s="1" customFormat="1" ht="20" customHeight="1" spans="1:15">
      <c r="A21" s="20"/>
      <c r="B21" s="21"/>
      <c r="C21" s="25"/>
      <c r="D21" s="23"/>
      <c r="E21" s="24"/>
      <c r="F21" s="23"/>
      <c r="G21" s="26"/>
      <c r="H21" s="19"/>
      <c r="I21" s="19"/>
      <c r="J21" s="57"/>
      <c r="K21" s="63"/>
      <c r="L21" s="57"/>
      <c r="M21" s="63"/>
      <c r="N21" s="63"/>
      <c r="O21" s="19"/>
    </row>
    <row r="22" s="1" customFormat="1" ht="20" customHeight="1" spans="1:16">
      <c r="A22" s="20"/>
      <c r="B22" s="21"/>
      <c r="C22" s="25"/>
      <c r="D22" s="23"/>
      <c r="E22" s="24"/>
      <c r="F22" s="23"/>
      <c r="G22" s="26"/>
      <c r="H22" s="19"/>
      <c r="I22" s="19"/>
      <c r="J22" s="57"/>
      <c r="K22" s="63"/>
      <c r="L22" s="57"/>
      <c r="M22" s="63"/>
      <c r="N22" s="63"/>
      <c r="O22" s="19"/>
      <c r="P22" s="1">
        <f>D12+D13-H12-I12-J12-J13-L12-O12-O13</f>
        <v>0</v>
      </c>
    </row>
    <row r="23" s="1" customFormat="1" ht="20" customHeight="1" spans="1:15">
      <c r="A23" s="20"/>
      <c r="B23" s="21"/>
      <c r="C23" s="25"/>
      <c r="D23" s="23"/>
      <c r="E23" s="24"/>
      <c r="F23" s="23"/>
      <c r="G23" s="26"/>
      <c r="H23" s="19"/>
      <c r="I23" s="19"/>
      <c r="J23" s="57"/>
      <c r="K23" s="63"/>
      <c r="L23" s="57"/>
      <c r="M23" s="63"/>
      <c r="N23" s="63"/>
      <c r="O23" s="19"/>
    </row>
    <row r="24" s="1" customFormat="1" ht="30" customHeight="1" spans="1:15">
      <c r="A24" s="6" t="s">
        <v>46</v>
      </c>
      <c r="B24" s="6"/>
      <c r="C24" s="41" t="s">
        <v>47</v>
      </c>
      <c r="D24" s="42">
        <f>SUM(D7:D23)</f>
        <v>2410381</v>
      </c>
      <c r="E24" s="41" t="s">
        <v>47</v>
      </c>
      <c r="F24" s="42">
        <f>SUM(F7:F23)</f>
        <v>1028181</v>
      </c>
      <c r="G24" s="41" t="s">
        <v>47</v>
      </c>
      <c r="H24" s="42">
        <f>SUM(H7:H23)</f>
        <v>48207.66</v>
      </c>
      <c r="I24" s="42">
        <f>SUM(I7:I23)</f>
        <v>62275</v>
      </c>
      <c r="J24" s="42">
        <f>SUM(J7:J23)</f>
        <v>3200</v>
      </c>
      <c r="K24" s="41" t="s">
        <v>47</v>
      </c>
      <c r="L24" s="42">
        <f>SUM(L7:L23)</f>
        <v>420000</v>
      </c>
      <c r="M24" s="41" t="s">
        <v>47</v>
      </c>
      <c r="N24" s="41" t="s">
        <v>47</v>
      </c>
      <c r="O24" s="42">
        <f>SUM(O7:O23)</f>
        <v>1876698.34</v>
      </c>
    </row>
    <row r="25" s="1" customFormat="1" ht="30" customHeight="1" spans="1:15">
      <c r="A25" s="6" t="s">
        <v>48</v>
      </c>
      <c r="B25" s="6"/>
      <c r="C25" s="6" t="s">
        <v>49</v>
      </c>
      <c r="D25" s="6"/>
      <c r="E25" s="43">
        <f>O12+O13</f>
        <v>953176.34</v>
      </c>
      <c r="F25" s="43"/>
      <c r="G25" s="43"/>
      <c r="H25" s="43"/>
      <c r="I25" s="6" t="s">
        <v>50</v>
      </c>
      <c r="J25" s="6"/>
      <c r="K25" s="6" t="s">
        <v>51</v>
      </c>
      <c r="L25" s="43">
        <v>0</v>
      </c>
      <c r="M25" s="43"/>
      <c r="N25" s="43"/>
      <c r="O25" s="43"/>
    </row>
    <row r="26" s="1" customFormat="1" ht="30" customHeight="1" spans="1:15">
      <c r="A26" s="6"/>
      <c r="B26" s="6"/>
      <c r="C26" s="6" t="s">
        <v>52</v>
      </c>
      <c r="D26" s="6"/>
      <c r="E26" s="44">
        <v>0</v>
      </c>
      <c r="F26" s="44"/>
      <c r="G26" s="44"/>
      <c r="H26" s="44"/>
      <c r="I26" s="6"/>
      <c r="J26" s="6"/>
      <c r="K26" s="6" t="s">
        <v>53</v>
      </c>
      <c r="L26" s="69" t="str">
        <f>SUBSTITUTE(SUBSTITUTE(TEXT(INT(L25),"[DBNum2][$-804]G/通用格式元"&amp;IF(INT(L25)=L25,"整",""))&amp;TEXT(MID(L25,FIND(".",L25&amp;".0")+1,1),"[DBNum2][$-804]G/通用格式角")&amp;TEXT(MID(L25,FIND(".",L25&amp;".0")+2,1),"[DBNum2][$-804]G/通用格式分"),"零角","零"),"零分","")</f>
        <v>零元整</v>
      </c>
      <c r="M26" s="69"/>
      <c r="N26" s="69"/>
      <c r="O26" s="69"/>
    </row>
    <row r="27" s="1" customFormat="1" ht="50.1" customHeight="1" spans="1:15">
      <c r="A27" s="6" t="s">
        <v>54</v>
      </c>
      <c r="B27" s="6"/>
      <c r="C27" s="45"/>
      <c r="D27" s="45"/>
      <c r="E27" s="45"/>
      <c r="F27" s="45"/>
      <c r="G27" s="45"/>
      <c r="H27" s="45"/>
      <c r="I27" s="6" t="s">
        <v>55</v>
      </c>
      <c r="J27" s="6"/>
      <c r="K27" s="6" t="s">
        <v>56</v>
      </c>
      <c r="L27" s="6"/>
      <c r="M27" s="6"/>
      <c r="N27" s="6"/>
      <c r="O27" s="6"/>
    </row>
    <row r="28" s="1" customFormat="1" ht="50.1" customHeight="1" spans="1:15">
      <c r="A28" s="6" t="s">
        <v>57</v>
      </c>
      <c r="B28" s="6"/>
      <c r="C28" s="45"/>
      <c r="D28" s="45"/>
      <c r="E28" s="45"/>
      <c r="F28" s="45"/>
      <c r="G28" s="45"/>
      <c r="H28" s="45"/>
      <c r="I28" s="6" t="s">
        <v>58</v>
      </c>
      <c r="J28" s="6"/>
      <c r="K28" s="45"/>
      <c r="L28" s="45"/>
      <c r="M28" s="45"/>
      <c r="N28" s="45"/>
      <c r="O28" s="45"/>
    </row>
    <row r="29" s="1" customFormat="1" ht="50.1" customHeight="1" spans="1:15">
      <c r="A29" s="6" t="s">
        <v>59</v>
      </c>
      <c r="B29" s="6"/>
      <c r="C29" s="46"/>
      <c r="D29" s="46"/>
      <c r="E29" s="46"/>
      <c r="F29" s="46"/>
      <c r="G29" s="46"/>
      <c r="H29" s="46"/>
      <c r="I29" s="6" t="s">
        <v>60</v>
      </c>
      <c r="J29" s="6"/>
      <c r="K29" s="46"/>
      <c r="L29" s="46"/>
      <c r="M29" s="46"/>
      <c r="N29" s="46"/>
      <c r="O29" s="46"/>
    </row>
    <row r="30" s="1" customFormat="1" ht="50.1" customHeight="1" spans="1:15">
      <c r="A30" s="6" t="s">
        <v>61</v>
      </c>
      <c r="B30" s="6"/>
      <c r="C30" s="46"/>
      <c r="D30" s="46"/>
      <c r="E30" s="46"/>
      <c r="F30" s="46"/>
      <c r="G30" s="46"/>
      <c r="H30" s="46"/>
      <c r="I30" s="6" t="s">
        <v>62</v>
      </c>
      <c r="J30" s="6"/>
      <c r="K30" s="46"/>
      <c r="L30" s="46"/>
      <c r="M30" s="46"/>
      <c r="N30" s="46"/>
      <c r="O30" s="46"/>
    </row>
    <row r="31" s="1" customFormat="1" spans="2:15">
      <c r="B31" s="3"/>
      <c r="D31" s="4"/>
      <c r="E31" s="3"/>
      <c r="F31" s="4"/>
      <c r="H31" s="4"/>
      <c r="J31" s="4"/>
      <c r="O31" s="4"/>
    </row>
    <row r="32" s="1" customFormat="1" spans="2:15">
      <c r="B32" s="3"/>
      <c r="D32" s="4"/>
      <c r="E32" s="3"/>
      <c r="F32" s="4"/>
      <c r="H32" s="4"/>
      <c r="J32" s="4"/>
      <c r="O32" s="4"/>
    </row>
    <row r="33" s="1" customFormat="1" ht="13.5" spans="2:17">
      <c r="B33" s="3"/>
      <c r="D33" s="4"/>
      <c r="E33" s="3"/>
      <c r="F33" s="4"/>
      <c r="H33" s="4"/>
      <c r="J33" s="4"/>
      <c r="O33" s="4"/>
      <c r="Q33"/>
    </row>
    <row r="34" s="1" customFormat="1" spans="2:15">
      <c r="B34" s="3"/>
      <c r="D34" s="4"/>
      <c r="E34" s="3"/>
      <c r="F34" s="4"/>
      <c r="H34" s="4"/>
      <c r="J34" s="4"/>
      <c r="O34" s="4"/>
    </row>
    <row r="35" s="1" customFormat="1" spans="2:15">
      <c r="B35" s="3"/>
      <c r="D35" s="4"/>
      <c r="E35" s="3"/>
      <c r="F35" s="4"/>
      <c r="H35" s="4"/>
      <c r="J35" s="4"/>
      <c r="O35" s="4"/>
    </row>
    <row r="36" s="1" customFormat="1" ht="13.5" spans="2:15">
      <c r="B36"/>
      <c r="D36" s="4"/>
      <c r="E36" s="3"/>
      <c r="F36" s="4"/>
      <c r="H36" s="4"/>
      <c r="J36" s="4"/>
      <c r="O36" s="4"/>
    </row>
  </sheetData>
  <mergeCells count="45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4:B24"/>
    <mergeCell ref="C25:D25"/>
    <mergeCell ref="E25:H25"/>
    <mergeCell ref="L25:O25"/>
    <mergeCell ref="C26:D26"/>
    <mergeCell ref="E26:H26"/>
    <mergeCell ref="L26:O26"/>
    <mergeCell ref="A27:B27"/>
    <mergeCell ref="C27:H27"/>
    <mergeCell ref="I27:J27"/>
    <mergeCell ref="K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5:A6"/>
    <mergeCell ref="H3:H4"/>
    <mergeCell ref="M12:M13"/>
    <mergeCell ref="A25:B26"/>
    <mergeCell ref="I25:J26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6"/>
  <sheetViews>
    <sheetView tabSelected="1" workbookViewId="0">
      <selection activeCell="S28" sqref="S28"/>
    </sheetView>
  </sheetViews>
  <sheetFormatPr defaultColWidth="9" defaultRowHeight="11.25"/>
  <cols>
    <col min="1" max="1" width="3.25" style="1" customWidth="1"/>
    <col min="2" max="2" width="8.625" style="3" customWidth="1"/>
    <col min="3" max="3" width="3.625" style="1" customWidth="1"/>
    <col min="4" max="4" width="11.375" style="4" customWidth="1"/>
    <col min="5" max="5" width="6.625" style="3" customWidth="1"/>
    <col min="6" max="6" width="9.75" style="4" customWidth="1"/>
    <col min="7" max="7" width="3.625" style="1" customWidth="1"/>
    <col min="8" max="8" width="11" style="4" customWidth="1"/>
    <col min="9" max="9" width="9.375" style="1" customWidth="1"/>
    <col min="10" max="10" width="8.875" style="4" customWidth="1"/>
    <col min="11" max="12" width="9.75" style="1" customWidth="1"/>
    <col min="13" max="13" width="6.75" style="1" customWidth="1"/>
    <col min="14" max="14" width="25.5" style="1" customWidth="1"/>
    <col min="15" max="15" width="9.125" style="4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s="1" customFormat="1" ht="24.9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Q1" s="70" t="s">
        <v>1</v>
      </c>
    </row>
    <row r="2" s="1" customFormat="1" ht="27.95" customHeight="1" spans="1:35">
      <c r="A2" s="6" t="s">
        <v>2</v>
      </c>
      <c r="B2" s="6"/>
      <c r="C2" s="7" t="s">
        <v>3</v>
      </c>
      <c r="D2" s="7"/>
      <c r="E2" s="7"/>
      <c r="F2" s="7"/>
      <c r="G2" s="7"/>
      <c r="H2" s="7"/>
      <c r="I2" s="7"/>
      <c r="J2" s="7"/>
      <c r="K2" s="7"/>
      <c r="L2" s="47" t="s">
        <v>4</v>
      </c>
      <c r="M2" s="48">
        <v>6603</v>
      </c>
      <c r="N2" s="49" t="s">
        <v>5</v>
      </c>
      <c r="O2" s="49" t="s">
        <v>6</v>
      </c>
      <c r="Q2" s="71" t="s">
        <v>6</v>
      </c>
      <c r="R2" s="72">
        <v>18</v>
      </c>
      <c r="S2" s="73">
        <v>6603</v>
      </c>
      <c r="T2" s="74" t="s">
        <v>3</v>
      </c>
      <c r="U2" s="75" t="s">
        <v>7</v>
      </c>
      <c r="V2" s="76">
        <v>2570453.31</v>
      </c>
      <c r="W2" s="77" t="s">
        <v>8</v>
      </c>
      <c r="X2" s="77" t="s">
        <v>9</v>
      </c>
      <c r="Y2" s="79" t="s">
        <v>10</v>
      </c>
      <c r="Z2" s="80" t="s">
        <v>11</v>
      </c>
      <c r="AA2" s="81" t="s">
        <v>12</v>
      </c>
      <c r="AB2" s="82"/>
      <c r="AC2" s="83" t="s">
        <v>13</v>
      </c>
      <c r="AD2" s="84" t="s">
        <v>14</v>
      </c>
      <c r="AE2" s="85"/>
      <c r="AF2" s="86"/>
      <c r="AG2" s="86"/>
      <c r="AH2" s="84" t="s">
        <v>15</v>
      </c>
      <c r="AI2" s="86"/>
    </row>
    <row r="3" s="1" customFormat="1" ht="27.95" customHeight="1" spans="1:15">
      <c r="A3" s="6" t="s">
        <v>16</v>
      </c>
      <c r="B3" s="6"/>
      <c r="C3" s="8">
        <v>2570453.31</v>
      </c>
      <c r="D3" s="8"/>
      <c r="E3" s="8" t="s">
        <v>17</v>
      </c>
      <c r="F3" s="9" t="s">
        <v>7</v>
      </c>
      <c r="G3" s="9"/>
      <c r="H3" s="10" t="s">
        <v>18</v>
      </c>
      <c r="I3" s="50"/>
      <c r="J3" s="51"/>
      <c r="K3" s="51"/>
      <c r="L3" s="51"/>
      <c r="M3" s="52" t="s">
        <v>19</v>
      </c>
      <c r="N3" s="6" t="s">
        <v>20</v>
      </c>
      <c r="O3" s="53" t="s">
        <v>11</v>
      </c>
    </row>
    <row r="4" s="1" customFormat="1" ht="27.95" customHeight="1" spans="1:15">
      <c r="A4" s="6" t="s">
        <v>21</v>
      </c>
      <c r="B4" s="6"/>
      <c r="C4" s="8">
        <v>2410383</v>
      </c>
      <c r="D4" s="8"/>
      <c r="E4" s="8" t="s">
        <v>22</v>
      </c>
      <c r="F4" s="9"/>
      <c r="G4" s="9"/>
      <c r="H4" s="11"/>
      <c r="I4" s="54" t="s">
        <v>23</v>
      </c>
      <c r="J4" s="55"/>
      <c r="K4" s="55"/>
      <c r="L4" s="55"/>
      <c r="M4" s="52" t="s">
        <v>24</v>
      </c>
      <c r="N4" s="8" t="s">
        <v>25</v>
      </c>
      <c r="O4" s="56" t="s">
        <v>63</v>
      </c>
    </row>
    <row r="5" s="1" customFormat="1" ht="27.95" customHeight="1" spans="1:15">
      <c r="A5" s="6" t="s">
        <v>26</v>
      </c>
      <c r="B5" s="6" t="s">
        <v>27</v>
      </c>
      <c r="C5" s="6"/>
      <c r="D5" s="6"/>
      <c r="E5" s="6" t="s">
        <v>28</v>
      </c>
      <c r="F5" s="6"/>
      <c r="G5" s="6" t="s">
        <v>29</v>
      </c>
      <c r="H5" s="6"/>
      <c r="I5" s="6" t="s">
        <v>30</v>
      </c>
      <c r="J5" s="6" t="s">
        <v>31</v>
      </c>
      <c r="K5" s="6"/>
      <c r="L5" s="6" t="s">
        <v>32</v>
      </c>
      <c r="M5" s="6"/>
      <c r="N5" s="8" t="s">
        <v>33</v>
      </c>
      <c r="O5" s="8"/>
    </row>
    <row r="6" s="1" customFormat="1" ht="27.95" customHeight="1" spans="1:15">
      <c r="A6" s="6"/>
      <c r="B6" s="12" t="s">
        <v>34</v>
      </c>
      <c r="C6" s="6" t="s">
        <v>35</v>
      </c>
      <c r="D6" s="8" t="s">
        <v>36</v>
      </c>
      <c r="E6" s="12" t="s">
        <v>34</v>
      </c>
      <c r="F6" s="8" t="s">
        <v>36</v>
      </c>
      <c r="G6" s="6" t="s">
        <v>37</v>
      </c>
      <c r="H6" s="8" t="s">
        <v>36</v>
      </c>
      <c r="I6" s="49" t="s">
        <v>36</v>
      </c>
      <c r="J6" s="8" t="s">
        <v>36</v>
      </c>
      <c r="K6" s="6" t="s">
        <v>38</v>
      </c>
      <c r="L6" s="6" t="s">
        <v>36</v>
      </c>
      <c r="M6" s="6" t="s">
        <v>38</v>
      </c>
      <c r="N6" s="8" t="s">
        <v>39</v>
      </c>
      <c r="O6" s="8" t="s">
        <v>36</v>
      </c>
    </row>
    <row r="7" s="2" customFormat="1" ht="42" customHeight="1" spans="1:17">
      <c r="A7" s="13">
        <v>1</v>
      </c>
      <c r="B7" s="14">
        <v>43144</v>
      </c>
      <c r="C7" s="15" t="s">
        <v>40</v>
      </c>
      <c r="D7" s="16">
        <v>822480</v>
      </c>
      <c r="E7" s="17">
        <v>43136</v>
      </c>
      <c r="F7" s="16">
        <v>1028181</v>
      </c>
      <c r="G7" s="18">
        <v>0.02</v>
      </c>
      <c r="H7" s="19">
        <v>16450</v>
      </c>
      <c r="I7" s="19">
        <v>61515</v>
      </c>
      <c r="J7" s="57">
        <v>2500</v>
      </c>
      <c r="K7" s="58"/>
      <c r="L7" s="59">
        <v>20000</v>
      </c>
      <c r="M7" s="60" t="s">
        <v>64</v>
      </c>
      <c r="N7" s="58" t="s">
        <v>42</v>
      </c>
      <c r="O7" s="57">
        <f>ROUNDUP(D7-H7-I7-J7-L7-J8,2)</f>
        <v>722015</v>
      </c>
      <c r="Q7" s="78"/>
    </row>
    <row r="8" s="2" customFormat="1" ht="33.75" customHeight="1" spans="1:15">
      <c r="A8" s="20"/>
      <c r="B8" s="21"/>
      <c r="C8" s="22" t="s">
        <v>43</v>
      </c>
      <c r="D8" s="23"/>
      <c r="E8" s="24"/>
      <c r="F8" s="23"/>
      <c r="G8" s="22" t="s">
        <v>44</v>
      </c>
      <c r="H8" s="19"/>
      <c r="I8" s="19"/>
      <c r="J8" s="8"/>
      <c r="K8" s="8"/>
      <c r="L8" s="57"/>
      <c r="M8" s="60"/>
      <c r="N8" s="61"/>
      <c r="O8" s="38"/>
    </row>
    <row r="9" s="1" customFormat="1" ht="28" customHeight="1" spans="1:15">
      <c r="A9" s="20"/>
      <c r="B9" s="21"/>
      <c r="C9" s="25"/>
      <c r="D9" s="23"/>
      <c r="E9" s="24"/>
      <c r="F9" s="23"/>
      <c r="G9" s="26"/>
      <c r="H9" s="19"/>
      <c r="I9" s="19"/>
      <c r="J9" s="57"/>
      <c r="K9" s="62" t="s">
        <v>45</v>
      </c>
      <c r="L9" s="57"/>
      <c r="M9" s="60"/>
      <c r="N9" s="63"/>
      <c r="O9" s="38"/>
    </row>
    <row r="10" s="1" customFormat="1" ht="31" customHeight="1" spans="1:17">
      <c r="A10" s="13">
        <v>2</v>
      </c>
      <c r="B10" s="14">
        <v>43208</v>
      </c>
      <c r="C10" s="15" t="s">
        <v>40</v>
      </c>
      <c r="D10" s="16">
        <v>205620</v>
      </c>
      <c r="E10" s="17"/>
      <c r="F10" s="27"/>
      <c r="G10" s="18">
        <v>0.02</v>
      </c>
      <c r="H10" s="19">
        <f>ROUNDUP(D10*G10,0)</f>
        <v>4113</v>
      </c>
      <c r="I10" s="19">
        <v>0</v>
      </c>
      <c r="J10" s="57">
        <v>0</v>
      </c>
      <c r="K10" s="58"/>
      <c r="L10" s="57"/>
      <c r="M10" s="57"/>
      <c r="N10" s="58" t="s">
        <v>42</v>
      </c>
      <c r="O10" s="57">
        <f>ROUNDUP(D10-H10-I10-J10-L10-J11,2)</f>
        <v>201507</v>
      </c>
      <c r="Q10"/>
    </row>
    <row r="11" s="1" customFormat="1" ht="20" customHeight="1" spans="1:15">
      <c r="A11" s="20"/>
      <c r="B11" s="21"/>
      <c r="C11" s="25"/>
      <c r="D11" s="23"/>
      <c r="E11" s="24"/>
      <c r="F11" s="23"/>
      <c r="G11" s="26"/>
      <c r="H11" s="19"/>
      <c r="I11" s="19"/>
      <c r="J11" s="57"/>
      <c r="K11" s="63"/>
      <c r="L11" s="57"/>
      <c r="M11" s="57"/>
      <c r="N11" s="63"/>
      <c r="O11" s="19"/>
    </row>
    <row r="12" s="1" customFormat="1" ht="40" customHeight="1" spans="1:15">
      <c r="A12" s="20">
        <v>3</v>
      </c>
      <c r="B12" s="14">
        <v>44036</v>
      </c>
      <c r="C12" s="25" t="s">
        <v>65</v>
      </c>
      <c r="D12" s="28">
        <v>1260000</v>
      </c>
      <c r="E12" s="29"/>
      <c r="F12" s="23"/>
      <c r="G12" s="30">
        <v>0.02</v>
      </c>
      <c r="H12" s="19">
        <v>27644.66</v>
      </c>
      <c r="I12" s="19">
        <v>760</v>
      </c>
      <c r="J12" s="57">
        <v>500</v>
      </c>
      <c r="K12" s="63" t="s">
        <v>66</v>
      </c>
      <c r="L12" s="57">
        <v>400000</v>
      </c>
      <c r="M12" s="64" t="s">
        <v>67</v>
      </c>
      <c r="N12" s="65" t="s">
        <v>68</v>
      </c>
      <c r="O12" s="19">
        <f>D12+D13-H12-I12-J12-L12-J13-O13</f>
        <v>253176.34</v>
      </c>
    </row>
    <row r="13" s="1" customFormat="1" ht="39" customHeight="1" spans="1:15">
      <c r="A13" s="20"/>
      <c r="B13" s="14">
        <v>44076</v>
      </c>
      <c r="C13" s="25" t="s">
        <v>65</v>
      </c>
      <c r="D13" s="28">
        <v>122281</v>
      </c>
      <c r="E13" s="29"/>
      <c r="F13" s="23"/>
      <c r="G13" s="26"/>
      <c r="H13" s="19"/>
      <c r="I13" s="19"/>
      <c r="J13" s="57">
        <v>200</v>
      </c>
      <c r="K13" s="63" t="s">
        <v>69</v>
      </c>
      <c r="L13" s="1"/>
      <c r="M13" s="66"/>
      <c r="N13" s="65" t="s">
        <v>70</v>
      </c>
      <c r="O13" s="19">
        <v>700000</v>
      </c>
    </row>
    <row r="14" s="1" customFormat="1" ht="20" customHeight="1" spans="1:15">
      <c r="A14" s="31"/>
      <c r="B14" s="32"/>
      <c r="C14" s="33"/>
      <c r="D14" s="34"/>
      <c r="E14" s="35"/>
      <c r="F14" s="36"/>
      <c r="G14" s="37"/>
      <c r="H14" s="38"/>
      <c r="I14" s="38"/>
      <c r="J14" s="67"/>
      <c r="K14" s="61"/>
      <c r="L14" s="67"/>
      <c r="M14" s="61"/>
      <c r="N14" s="61"/>
      <c r="O14" s="38"/>
    </row>
    <row r="15" s="1" customFormat="1" ht="33" customHeight="1" spans="1:15">
      <c r="A15" s="31">
        <v>4</v>
      </c>
      <c r="B15" s="39">
        <v>44386</v>
      </c>
      <c r="C15" s="33"/>
      <c r="D15" s="34"/>
      <c r="E15" s="35"/>
      <c r="F15" s="36"/>
      <c r="G15" s="37"/>
      <c r="H15" s="38"/>
      <c r="I15" s="38"/>
      <c r="J15" s="67">
        <v>100</v>
      </c>
      <c r="K15" s="61" t="s">
        <v>69</v>
      </c>
      <c r="L15" s="67">
        <v>-200000</v>
      </c>
      <c r="M15" s="61" t="s">
        <v>71</v>
      </c>
      <c r="N15" s="68" t="s">
        <v>68</v>
      </c>
      <c r="O15" s="38">
        <v>200000</v>
      </c>
    </row>
    <row r="16" s="1" customFormat="1" ht="20" customHeight="1" spans="1:15">
      <c r="A16" s="31"/>
      <c r="B16" s="32"/>
      <c r="C16" s="33"/>
      <c r="D16" s="36"/>
      <c r="E16" s="40"/>
      <c r="F16" s="36"/>
      <c r="G16" s="37"/>
      <c r="H16" s="38"/>
      <c r="I16" s="38"/>
      <c r="J16" s="67"/>
      <c r="K16" s="61"/>
      <c r="L16" s="67"/>
      <c r="M16" s="61"/>
      <c r="N16" s="61"/>
      <c r="O16" s="38"/>
    </row>
    <row r="17" s="1" customFormat="1" ht="20" customHeight="1" spans="1:15">
      <c r="A17" s="31"/>
      <c r="B17" s="32"/>
      <c r="C17" s="33"/>
      <c r="D17" s="36"/>
      <c r="E17" s="40"/>
      <c r="F17" s="36"/>
      <c r="G17" s="37"/>
      <c r="H17" s="38"/>
      <c r="I17" s="38"/>
      <c r="J17" s="67"/>
      <c r="K17" s="61"/>
      <c r="L17" s="67"/>
      <c r="M17" s="61"/>
      <c r="N17" s="61"/>
      <c r="O17" s="38"/>
    </row>
    <row r="18" s="1" customFormat="1" ht="20" customHeight="1" spans="1:15">
      <c r="A18" s="20"/>
      <c r="B18" s="21"/>
      <c r="C18" s="25"/>
      <c r="D18" s="23"/>
      <c r="E18" s="24"/>
      <c r="F18" s="23"/>
      <c r="G18" s="26"/>
      <c r="H18" s="19"/>
      <c r="I18" s="19"/>
      <c r="J18" s="57"/>
      <c r="K18" s="63"/>
      <c r="L18" s="57"/>
      <c r="M18" s="63"/>
      <c r="N18" s="63"/>
      <c r="O18" s="19"/>
    </row>
    <row r="19" s="1" customFormat="1" ht="20" customHeight="1" spans="1:15">
      <c r="A19" s="20"/>
      <c r="B19" s="21"/>
      <c r="C19" s="25"/>
      <c r="D19" s="23"/>
      <c r="E19" s="24"/>
      <c r="F19" s="23"/>
      <c r="G19" s="26"/>
      <c r="H19" s="19"/>
      <c r="I19" s="19"/>
      <c r="J19" s="57"/>
      <c r="K19" s="63"/>
      <c r="L19" s="57"/>
      <c r="M19" s="63"/>
      <c r="N19" s="63"/>
      <c r="O19" s="19"/>
    </row>
    <row r="20" s="1" customFormat="1" ht="20" customHeight="1" spans="1:15">
      <c r="A20" s="20"/>
      <c r="B20" s="21"/>
      <c r="C20" s="25"/>
      <c r="D20" s="23"/>
      <c r="E20" s="24"/>
      <c r="F20" s="23"/>
      <c r="G20" s="26"/>
      <c r="H20" s="19"/>
      <c r="I20" s="19"/>
      <c r="J20" s="57"/>
      <c r="K20" s="63"/>
      <c r="L20" s="57"/>
      <c r="M20" s="63"/>
      <c r="N20" s="63"/>
      <c r="O20" s="19"/>
    </row>
    <row r="21" s="1" customFormat="1" ht="20" customHeight="1" spans="1:15">
      <c r="A21" s="20"/>
      <c r="B21" s="21"/>
      <c r="C21" s="25"/>
      <c r="D21" s="23"/>
      <c r="E21" s="24"/>
      <c r="F21" s="23"/>
      <c r="G21" s="26"/>
      <c r="H21" s="19"/>
      <c r="I21" s="19"/>
      <c r="J21" s="57"/>
      <c r="K21" s="63"/>
      <c r="L21" s="57"/>
      <c r="M21" s="63"/>
      <c r="N21" s="63"/>
      <c r="O21" s="19"/>
    </row>
    <row r="22" s="1" customFormat="1" ht="20" customHeight="1" spans="1:15">
      <c r="A22" s="20"/>
      <c r="B22" s="21"/>
      <c r="C22" s="25"/>
      <c r="D22" s="23"/>
      <c r="E22" s="24"/>
      <c r="F22" s="23"/>
      <c r="G22" s="26"/>
      <c r="H22" s="19"/>
      <c r="I22" s="19"/>
      <c r="J22" s="57"/>
      <c r="K22" s="63"/>
      <c r="L22" s="57"/>
      <c r="M22" s="63"/>
      <c r="N22" s="63"/>
      <c r="O22" s="19"/>
    </row>
    <row r="23" s="1" customFormat="1" ht="20" customHeight="1" spans="1:15">
      <c r="A23" s="20"/>
      <c r="B23" s="21"/>
      <c r="C23" s="25"/>
      <c r="D23" s="23"/>
      <c r="E23" s="24"/>
      <c r="F23" s="23"/>
      <c r="G23" s="26"/>
      <c r="H23" s="19"/>
      <c r="I23" s="19"/>
      <c r="J23" s="57"/>
      <c r="K23" s="63"/>
      <c r="L23" s="57"/>
      <c r="M23" s="63"/>
      <c r="N23" s="63"/>
      <c r="O23" s="19"/>
    </row>
    <row r="24" s="1" customFormat="1" ht="30" customHeight="1" spans="1:15">
      <c r="A24" s="6" t="s">
        <v>46</v>
      </c>
      <c r="B24" s="6"/>
      <c r="C24" s="41" t="s">
        <v>47</v>
      </c>
      <c r="D24" s="42">
        <f t="shared" ref="D24:J24" si="0">SUM(D7:D23)</f>
        <v>2410381</v>
      </c>
      <c r="E24" s="41" t="s">
        <v>47</v>
      </c>
      <c r="F24" s="42">
        <f t="shared" si="0"/>
        <v>1028181</v>
      </c>
      <c r="G24" s="41" t="s">
        <v>47</v>
      </c>
      <c r="H24" s="42">
        <f t="shared" si="0"/>
        <v>48207.66</v>
      </c>
      <c r="I24" s="42">
        <f t="shared" si="0"/>
        <v>62275</v>
      </c>
      <c r="J24" s="42">
        <f t="shared" si="0"/>
        <v>3300</v>
      </c>
      <c r="K24" s="41" t="s">
        <v>47</v>
      </c>
      <c r="L24" s="42">
        <f>SUM(L7:L23)</f>
        <v>220000</v>
      </c>
      <c r="M24" s="41" t="s">
        <v>47</v>
      </c>
      <c r="N24" s="41" t="s">
        <v>47</v>
      </c>
      <c r="O24" s="42">
        <f>SUM(O7:O23)</f>
        <v>2076698.34</v>
      </c>
    </row>
    <row r="25" s="1" customFormat="1" ht="30" customHeight="1" spans="1:15">
      <c r="A25" s="6" t="s">
        <v>48</v>
      </c>
      <c r="B25" s="6"/>
      <c r="C25" s="6" t="s">
        <v>49</v>
      </c>
      <c r="D25" s="6"/>
      <c r="E25" s="43">
        <v>200000</v>
      </c>
      <c r="F25" s="43"/>
      <c r="G25" s="43"/>
      <c r="H25" s="43"/>
      <c r="I25" s="6" t="s">
        <v>50</v>
      </c>
      <c r="J25" s="6"/>
      <c r="K25" s="6" t="s">
        <v>51</v>
      </c>
      <c r="L25" s="43">
        <v>0</v>
      </c>
      <c r="M25" s="43"/>
      <c r="N25" s="43"/>
      <c r="O25" s="43"/>
    </row>
    <row r="26" s="1" customFormat="1" ht="30" customHeight="1" spans="1:15">
      <c r="A26" s="6"/>
      <c r="B26" s="6"/>
      <c r="C26" s="6" t="s">
        <v>52</v>
      </c>
      <c r="D26" s="6"/>
      <c r="E26" s="44">
        <v>0</v>
      </c>
      <c r="F26" s="44"/>
      <c r="G26" s="44"/>
      <c r="H26" s="44"/>
      <c r="I26" s="6"/>
      <c r="J26" s="6"/>
      <c r="K26" s="6" t="s">
        <v>53</v>
      </c>
      <c r="L26" s="69" t="str">
        <f>SUBSTITUTE(SUBSTITUTE(TEXT(INT(L25),"[DBNum2][$-804]G/通用格式元"&amp;IF(INT(L25)=L25,"整",""))&amp;TEXT(MID(L25,FIND(".",L25&amp;".0")+1,1),"[DBNum2][$-804]G/通用格式角")&amp;TEXT(MID(L25,FIND(".",L25&amp;".0")+2,1),"[DBNum2][$-804]G/通用格式分"),"零角","零"),"零分","")</f>
        <v>零元整</v>
      </c>
      <c r="M26" s="69"/>
      <c r="N26" s="69"/>
      <c r="O26" s="69"/>
    </row>
    <row r="27" s="1" customFormat="1" ht="50.1" customHeight="1" spans="1:15">
      <c r="A27" s="6" t="s">
        <v>54</v>
      </c>
      <c r="B27" s="6"/>
      <c r="C27" s="45"/>
      <c r="D27" s="45"/>
      <c r="E27" s="45"/>
      <c r="F27" s="45"/>
      <c r="G27" s="45"/>
      <c r="H27" s="45"/>
      <c r="I27" s="6" t="s">
        <v>55</v>
      </c>
      <c r="J27" s="6"/>
      <c r="K27" s="6"/>
      <c r="L27" s="6"/>
      <c r="M27" s="6"/>
      <c r="N27" s="6"/>
      <c r="O27" s="6"/>
    </row>
    <row r="28" s="1" customFormat="1" ht="50.1" customHeight="1" spans="1:15">
      <c r="A28" s="6" t="s">
        <v>57</v>
      </c>
      <c r="B28" s="6"/>
      <c r="C28" s="45"/>
      <c r="D28" s="45"/>
      <c r="E28" s="45"/>
      <c r="F28" s="45"/>
      <c r="G28" s="45"/>
      <c r="H28" s="45"/>
      <c r="I28" s="6" t="s">
        <v>58</v>
      </c>
      <c r="J28" s="6"/>
      <c r="K28" s="45"/>
      <c r="L28" s="45"/>
      <c r="M28" s="45"/>
      <c r="N28" s="45"/>
      <c r="O28" s="45"/>
    </row>
    <row r="29" s="1" customFormat="1" ht="50.1" customHeight="1" spans="1:15">
      <c r="A29" s="6" t="s">
        <v>59</v>
      </c>
      <c r="B29" s="6"/>
      <c r="C29" s="46"/>
      <c r="D29" s="46"/>
      <c r="E29" s="46"/>
      <c r="F29" s="46"/>
      <c r="G29" s="46"/>
      <c r="H29" s="46"/>
      <c r="I29" s="6" t="s">
        <v>60</v>
      </c>
      <c r="J29" s="6"/>
      <c r="K29" s="46"/>
      <c r="L29" s="46"/>
      <c r="M29" s="46"/>
      <c r="N29" s="46"/>
      <c r="O29" s="46"/>
    </row>
    <row r="30" s="1" customFormat="1" ht="50.1" customHeight="1" spans="1:15">
      <c r="A30" s="6" t="s">
        <v>61</v>
      </c>
      <c r="B30" s="6"/>
      <c r="C30" s="46"/>
      <c r="D30" s="46"/>
      <c r="E30" s="46"/>
      <c r="F30" s="46"/>
      <c r="G30" s="46"/>
      <c r="H30" s="46"/>
      <c r="I30" s="6" t="s">
        <v>62</v>
      </c>
      <c r="J30" s="6"/>
      <c r="K30" s="46"/>
      <c r="L30" s="46"/>
      <c r="M30" s="46"/>
      <c r="N30" s="46"/>
      <c r="O30" s="46"/>
    </row>
    <row r="31" s="1" customFormat="1" spans="2:15">
      <c r="B31" s="3"/>
      <c r="D31" s="4"/>
      <c r="E31" s="3"/>
      <c r="F31" s="4"/>
      <c r="H31" s="4"/>
      <c r="J31" s="4"/>
      <c r="O31" s="4"/>
    </row>
    <row r="32" s="1" customFormat="1" spans="2:15">
      <c r="B32" s="3"/>
      <c r="D32" s="4"/>
      <c r="E32" s="3"/>
      <c r="F32" s="4"/>
      <c r="H32" s="4"/>
      <c r="J32" s="4"/>
      <c r="O32" s="4"/>
    </row>
    <row r="33" s="1" customFormat="1" ht="13.5" spans="2:17">
      <c r="B33" s="3"/>
      <c r="D33" s="4"/>
      <c r="E33" s="3"/>
      <c r="F33" s="4"/>
      <c r="H33" s="4"/>
      <c r="J33" s="4"/>
      <c r="O33" s="4"/>
      <c r="Q33"/>
    </row>
    <row r="34" s="1" customFormat="1" spans="2:15">
      <c r="B34" s="3"/>
      <c r="D34" s="4"/>
      <c r="E34" s="3"/>
      <c r="F34" s="4"/>
      <c r="H34" s="4"/>
      <c r="J34" s="4"/>
      <c r="O34" s="4"/>
    </row>
    <row r="35" s="1" customFormat="1" spans="2:15">
      <c r="B35" s="3"/>
      <c r="D35" s="4"/>
      <c r="E35" s="3"/>
      <c r="F35" s="4"/>
      <c r="H35" s="4"/>
      <c r="J35" s="4"/>
      <c r="O35" s="4"/>
    </row>
    <row r="36" s="1" customFormat="1" ht="13.5" spans="2:15">
      <c r="B36"/>
      <c r="D36" s="4"/>
      <c r="E36" s="3"/>
      <c r="F36" s="4"/>
      <c r="H36" s="4"/>
      <c r="J36" s="4"/>
      <c r="O36" s="4"/>
    </row>
  </sheetData>
  <mergeCells count="45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4:B24"/>
    <mergeCell ref="C25:D25"/>
    <mergeCell ref="E25:H25"/>
    <mergeCell ref="L25:O25"/>
    <mergeCell ref="C26:D26"/>
    <mergeCell ref="E26:H26"/>
    <mergeCell ref="L26:O26"/>
    <mergeCell ref="A27:B27"/>
    <mergeCell ref="C27:H27"/>
    <mergeCell ref="I27:J27"/>
    <mergeCell ref="K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5:A6"/>
    <mergeCell ref="H3:H4"/>
    <mergeCell ref="M12:M13"/>
    <mergeCell ref="A25:B26"/>
    <mergeCell ref="I25:J2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</vt:lpstr>
      <vt:lpstr>2</vt:lpstr>
      <vt:lpstr>3</vt:lpstr>
      <vt:lpstr>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朱敏</cp:lastModifiedBy>
  <dcterms:created xsi:type="dcterms:W3CDTF">2018-02-05T08:49:00Z</dcterms:created>
  <dcterms:modified xsi:type="dcterms:W3CDTF">2021-07-09T06:34:51Z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850BD2628BE0433E8BE0D7FC691F9FC7</vt:lpwstr>
  </property>
</Properties>
</file>