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5"/>
  </bookViews>
  <sheets>
    <sheet name="0" sheetId="7" r:id="rId1"/>
    <sheet name="6460-(1)" sheetId="8" r:id="rId2"/>
    <sheet name="6460-(2)" sheetId="9" r:id="rId3"/>
    <sheet name="6460-(3)" sheetId="10" r:id="rId4"/>
    <sheet name="4" sheetId="11" r:id="rId5"/>
    <sheet name="5" sheetId="12" r:id="rId6"/>
  </sheets>
  <calcPr calcId="144525"/>
</workbook>
</file>

<file path=xl/sharedStrings.xml><?xml version="1.0" encoding="utf-8"?>
<sst xmlns="http://schemas.openxmlformats.org/spreadsheetml/2006/main" count="480" uniqueCount="79">
  <si>
    <t xml:space="preserve">工程款支付证书 </t>
  </si>
  <si>
    <t>工程名称</t>
  </si>
  <si>
    <t>ERP编号</t>
  </si>
  <si>
    <t>档案编号</t>
  </si>
  <si>
    <t>CD2017-024</t>
  </si>
  <si>
    <t>宿松县宇洁生态养殖有限公司2016年规模化大型沼气池工程</t>
  </si>
  <si>
    <t>2017.2.16</t>
  </si>
  <si>
    <t>顾大强</t>
  </si>
  <si>
    <t>120日历天</t>
  </si>
  <si>
    <t>宿松县</t>
  </si>
  <si>
    <t>宿松公司吴瑞祥13855696129</t>
  </si>
  <si>
    <t>吴瑞祥13855696129</t>
  </si>
  <si>
    <t>中标书和施
工合同原件</t>
  </si>
  <si>
    <t>中标（公示2017.4.14）</t>
  </si>
  <si>
    <t>合同金额</t>
  </si>
  <si>
    <t>中标  日期</t>
  </si>
  <si>
    <t>已    供       工程资料</t>
  </si>
  <si>
    <t>庐江</t>
  </si>
  <si>
    <t>责任  单位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</si>
  <si>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</si>
  <si>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</si>
  <si>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</si>
  <si>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</si>
  <si>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</si>
  <si>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</si>
  <si>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</si>
  <si>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</si>
  <si>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</si>
  <si>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</si>
  <si>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</si>
  <si>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</si>
  <si>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</si>
  <si>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</si>
  <si>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</si>
  <si>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</si>
  <si>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</si>
  <si>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</si>
  <si>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</si>
  <si>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？</t>
  </si>
  <si>
    <t>2017.4.25办理外经证费用504</t>
  </si>
  <si>
    <t>成本不够暂扣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</si>
  <si>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</si>
  <si>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</si>
  <si>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</si>
  <si>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</si>
  <si>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</si>
  <si>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</si>
  <si>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</si>
  <si>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</si>
  <si>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</si>
  <si>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</si>
  <si>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</si>
  <si>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</si>
  <si>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</si>
  <si>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</si>
  <si>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</si>
  <si>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</si>
  <si>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</si>
  <si>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中标书和施工合同、承包协议书原件</t>
  </si>
  <si>
    <t>宿松公司</t>
  </si>
  <si>
    <t>2017.6.7办理外经证费用500</t>
  </si>
  <si>
    <t>吴瑞祥</t>
  </si>
  <si>
    <t>本次</t>
  </si>
  <si>
    <t>8.22、25材料188300+379800</t>
  </si>
  <si>
    <t>2017.12.13办理涉税事项报告表费用500</t>
  </si>
  <si>
    <t>材料</t>
  </si>
  <si>
    <t>工资</t>
  </si>
  <si>
    <t>中标书和施工合同、承包协议书原件、交工、审计、不领章承诺书</t>
  </si>
  <si>
    <t>合肥</t>
  </si>
  <si>
    <t>王贵玉13908665826</t>
  </si>
  <si>
    <t>外经证</t>
  </si>
  <si>
    <t>暂扣，待年后办理剩余手续</t>
  </si>
  <si>
    <t>殷发菊</t>
  </si>
  <si>
    <t>建造师占用费</t>
  </si>
  <si>
    <t>手续费</t>
  </si>
  <si>
    <t>河南卓纳企业管理咨询有限公司</t>
  </si>
  <si>
    <t>劳务</t>
  </si>
  <si>
    <t>退异地预缴税金</t>
  </si>
  <si>
    <t>付吴瑞祥代开发票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</si>
</sst>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176" formatCode="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  <numFmt numFmtId="178" formatCode="yyyy/m/d;@"/>
    <numFmt numFmtId="179" formatCode="m/d;@"/>
    <numFmt numFmtId="180" formatCode="0_ "/>
    <numFmt numFmtId="181" formatCode="0.00_ "/>
  </numFmts>
  <fonts count="44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sz val="9"/>
      <color rgb="FFFF0000"/>
      <name val="宋体"/>
      <charset val="134"/>
    </font>
    <font>
      <sz val="9"/>
      <name val="Arial"/>
      <charset val="134"/>
    </font>
    <font>
      <b/>
      <sz val="11"/>
      <name val="宋体"/>
      <charset val="134"/>
    </font>
    <font>
      <sz val="9"/>
      <color rgb="FF00B05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rgb="FF00B050"/>
      <name val="宋体"/>
      <charset val="134"/>
      <scheme val="minor"/>
    </font>
    <font>
      <b/>
      <sz val="9"/>
      <color rgb="FF7030A0"/>
      <name val="宋体"/>
      <charset val="134"/>
    </font>
    <font>
      <sz val="11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8"/>
      <color rgb="FFFF0000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40" fillId="19" borderId="14" applyNumberFormat="0" applyAlignment="0" applyProtection="0">
      <alignment vertical="center"/>
    </xf>
    <xf numFmtId="0" fontId="34" fillId="19" borderId="9" applyNumberFormat="0" applyAlignment="0" applyProtection="0">
      <alignment vertical="center"/>
    </xf>
    <xf numFmtId="0" fontId="39" fillId="24" borderId="13" applyNumberForma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8" fillId="0" borderId="0"/>
    <xf numFmtId="0" fontId="28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176" fontId="1" fillId="0" borderId="0" xfId="55" applyNumberFormat="1" applyFont="1" applyFill="1" applyBorder="1" applyAlignment="1">
      <alignment horizontal="center" vertical="center"/>
    </xf>
    <xf numFmtId="177" fontId="1" fillId="0" borderId="0" xfId="55" applyNumberFormat="1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0" fontId="3" fillId="0" borderId="2" xfId="55" applyFont="1" applyFill="1" applyBorder="1" applyAlignment="1">
      <alignment horizontal="center" vertical="center" wrapText="1"/>
    </xf>
    <xf numFmtId="0" fontId="4" fillId="0" borderId="2" xfId="55" applyFont="1" applyFill="1" applyBorder="1" applyAlignment="1">
      <alignment horizontal="center" vertical="center" shrinkToFit="1"/>
    </xf>
    <xf numFmtId="177" fontId="3" fillId="0" borderId="2" xfId="55" applyNumberFormat="1" applyFont="1" applyFill="1" applyBorder="1" applyAlignment="1">
      <alignment horizontal="center" vertical="center" wrapText="1"/>
    </xf>
    <xf numFmtId="178" fontId="1" fillId="0" borderId="2" xfId="55" applyNumberFormat="1" applyFont="1" applyFill="1" applyBorder="1" applyAlignment="1">
      <alignment horizontal="center" vertical="center" wrapText="1"/>
    </xf>
    <xf numFmtId="0" fontId="3" fillId="2" borderId="3" xfId="55" applyFont="1" applyFill="1" applyBorder="1" applyAlignment="1">
      <alignment horizontal="center" vertical="center" wrapText="1"/>
    </xf>
    <xf numFmtId="0" fontId="3" fillId="2" borderId="4" xfId="55" applyFont="1" applyFill="1" applyBorder="1" applyAlignment="1">
      <alignment horizontal="center" vertical="center" wrapText="1"/>
    </xf>
    <xf numFmtId="176" fontId="3" fillId="0" borderId="2" xfId="55" applyNumberFormat="1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horizontal="center" vertical="center" wrapText="1"/>
    </xf>
    <xf numFmtId="176" fontId="1" fillId="2" borderId="2" xfId="55" applyNumberFormat="1" applyFont="1" applyFill="1" applyBorder="1" applyAlignment="1">
      <alignment horizontal="center" vertical="center" shrinkToFit="1"/>
    </xf>
    <xf numFmtId="14" fontId="1" fillId="2" borderId="2" xfId="55" applyNumberFormat="1" applyFont="1" applyFill="1" applyBorder="1" applyAlignment="1">
      <alignment horizontal="center" vertical="center" wrapText="1"/>
    </xf>
    <xf numFmtId="177" fontId="1" fillId="2" borderId="2" xfId="55" applyNumberFormat="1" applyFont="1" applyFill="1" applyBorder="1" applyAlignment="1">
      <alignment horizontal="right" vertical="center" shrinkToFit="1"/>
    </xf>
    <xf numFmtId="179" fontId="1" fillId="2" borderId="2" xfId="55" applyNumberFormat="1" applyFont="1" applyFill="1" applyBorder="1" applyAlignment="1">
      <alignment horizontal="center" vertical="center" wrapText="1"/>
    </xf>
    <xf numFmtId="9" fontId="1" fillId="0" borderId="2" xfId="21" applyFont="1" applyFill="1" applyBorder="1" applyAlignment="1">
      <alignment horizontal="center" vertical="center" wrapText="1"/>
    </xf>
    <xf numFmtId="177" fontId="1" fillId="3" borderId="2" xfId="55" applyNumberFormat="1" applyFont="1" applyFill="1" applyBorder="1" applyAlignment="1">
      <alignment horizontal="right" vertical="center" shrinkToFit="1"/>
    </xf>
    <xf numFmtId="176" fontId="5" fillId="2" borderId="2" xfId="55" applyNumberFormat="1" applyFont="1" applyFill="1" applyBorder="1" applyAlignment="1">
      <alignment vertical="center" shrinkToFit="1"/>
    </xf>
    <xf numFmtId="177" fontId="1" fillId="2" borderId="2" xfId="55" applyNumberFormat="1" applyFont="1" applyFill="1" applyBorder="1" applyAlignment="1">
      <alignment vertical="center" shrinkToFit="1"/>
    </xf>
    <xf numFmtId="176" fontId="1" fillId="2" borderId="2" xfId="55" applyNumberFormat="1" applyFont="1" applyFill="1" applyBorder="1" applyAlignment="1">
      <alignment vertical="center" shrinkToFit="1"/>
    </xf>
    <xf numFmtId="177" fontId="1" fillId="2" borderId="2" xfId="55" applyNumberFormat="1" applyFont="1" applyFill="1" applyBorder="1" applyAlignment="1">
      <alignment horizontal="center" vertical="center" shrinkToFit="1"/>
    </xf>
    <xf numFmtId="9" fontId="1" fillId="0" borderId="2" xfId="21" applyNumberFormat="1" applyFont="1" applyFill="1" applyBorder="1" applyAlignment="1">
      <alignment horizontal="center" vertical="center" wrapText="1"/>
    </xf>
    <xf numFmtId="0" fontId="6" fillId="2" borderId="2" xfId="55" applyFont="1" applyFill="1" applyBorder="1" applyAlignment="1">
      <alignment horizontal="center" vertical="center" wrapText="1"/>
    </xf>
    <xf numFmtId="176" fontId="6" fillId="2" borderId="2" xfId="55" applyNumberFormat="1" applyFont="1" applyFill="1" applyBorder="1" applyAlignment="1">
      <alignment vertical="center" shrinkToFit="1"/>
    </xf>
    <xf numFmtId="14" fontId="6" fillId="2" borderId="2" xfId="55" applyNumberFormat="1" applyFont="1" applyFill="1" applyBorder="1" applyAlignment="1">
      <alignment horizontal="center" vertical="center" wrapText="1"/>
    </xf>
    <xf numFmtId="177" fontId="6" fillId="2" borderId="2" xfId="55" applyNumberFormat="1" applyFont="1" applyFill="1" applyBorder="1" applyAlignment="1">
      <alignment vertical="center" shrinkToFit="1"/>
    </xf>
    <xf numFmtId="179" fontId="6" fillId="2" borderId="2" xfId="55" applyNumberFormat="1" applyFont="1" applyFill="1" applyBorder="1" applyAlignment="1">
      <alignment horizontal="center" vertical="center" wrapText="1"/>
    </xf>
    <xf numFmtId="9" fontId="6" fillId="0" borderId="2" xfId="21" applyFont="1" applyFill="1" applyBorder="1" applyAlignment="1">
      <alignment horizontal="center" vertical="center" wrapText="1"/>
    </xf>
    <xf numFmtId="177" fontId="6" fillId="3" borderId="2" xfId="55" applyNumberFormat="1" applyFont="1" applyFill="1" applyBorder="1" applyAlignment="1">
      <alignment horizontal="right" vertical="center" shrinkToFit="1"/>
    </xf>
    <xf numFmtId="0" fontId="1" fillId="3" borderId="2" xfId="55" applyFont="1" applyFill="1" applyBorder="1" applyAlignment="1">
      <alignment horizontal="center" vertical="center" shrinkToFit="1"/>
    </xf>
    <xf numFmtId="177" fontId="7" fillId="3" borderId="2" xfId="55" applyNumberFormat="1" applyFont="1" applyFill="1" applyBorder="1" applyAlignment="1">
      <alignment horizontal="right" vertical="center" shrinkToFit="1"/>
    </xf>
    <xf numFmtId="177" fontId="8" fillId="3" borderId="2" xfId="55" applyNumberFormat="1" applyFont="1" applyFill="1" applyBorder="1" applyAlignment="1">
      <alignment horizontal="center" vertical="center" wrapText="1"/>
    </xf>
    <xf numFmtId="177" fontId="8" fillId="0" borderId="2" xfId="55" applyNumberFormat="1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top" wrapText="1"/>
    </xf>
    <xf numFmtId="0" fontId="3" fillId="0" borderId="2" xfId="55" applyFont="1" applyFill="1" applyBorder="1" applyAlignment="1">
      <alignment horizontal="center" vertical="center"/>
    </xf>
    <xf numFmtId="180" fontId="3" fillId="0" borderId="2" xfId="8" applyNumberFormat="1" applyFont="1" applyFill="1" applyBorder="1" applyAlignment="1">
      <alignment horizontal="center" vertical="center"/>
    </xf>
    <xf numFmtId="177" fontId="3" fillId="0" borderId="2" xfId="55" applyNumberFormat="1" applyFont="1" applyFill="1" applyBorder="1" applyAlignment="1">
      <alignment horizontal="center" vertical="center" shrinkToFit="1"/>
    </xf>
    <xf numFmtId="0" fontId="9" fillId="2" borderId="2" xfId="55" applyFont="1" applyFill="1" applyBorder="1" applyAlignment="1">
      <alignment horizontal="left" vertical="center" wrapText="1"/>
    </xf>
    <xf numFmtId="0" fontId="10" fillId="2" borderId="5" xfId="55" applyFont="1" applyFill="1" applyBorder="1" applyAlignment="1">
      <alignment horizontal="center" vertical="center" wrapText="1"/>
    </xf>
    <xf numFmtId="0" fontId="11" fillId="0" borderId="2" xfId="55" applyFont="1" applyFill="1" applyBorder="1" applyAlignment="1">
      <alignment horizontal="center" vertical="center" wrapText="1"/>
    </xf>
    <xf numFmtId="0" fontId="10" fillId="2" borderId="6" xfId="55" applyFont="1" applyFill="1" applyBorder="1" applyAlignment="1">
      <alignment horizontal="center" vertical="center" wrapText="1"/>
    </xf>
    <xf numFmtId="177" fontId="11" fillId="0" borderId="2" xfId="55" applyNumberFormat="1" applyFont="1" applyFill="1" applyBorder="1" applyAlignment="1">
      <alignment horizontal="center" vertical="center" wrapText="1"/>
    </xf>
    <xf numFmtId="177" fontId="1" fillId="0" borderId="2" xfId="55" applyNumberFormat="1" applyFont="1" applyFill="1" applyBorder="1" applyAlignment="1">
      <alignment horizontal="right" vertical="center" shrinkToFit="1"/>
    </xf>
    <xf numFmtId="177" fontId="1" fillId="0" borderId="2" xfId="55" applyNumberFormat="1" applyFont="1" applyFill="1" applyBorder="1" applyAlignment="1">
      <alignment horizontal="center" vertical="center" wrapText="1"/>
    </xf>
    <xf numFmtId="177" fontId="3" fillId="0" borderId="2" xfId="55" applyNumberFormat="1" applyFont="1" applyFill="1" applyBorder="1" applyAlignment="1">
      <alignment horizontal="right" vertical="center" shrinkToFit="1"/>
    </xf>
    <xf numFmtId="177" fontId="1" fillId="2" borderId="2" xfId="55" applyNumberFormat="1" applyFont="1" applyFill="1" applyBorder="1" applyAlignment="1">
      <alignment horizontal="center" vertical="center" wrapText="1"/>
    </xf>
    <xf numFmtId="177" fontId="1" fillId="2" borderId="2" xfId="55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177" fontId="1" fillId="2" borderId="2" xfId="55" applyNumberFormat="1" applyFont="1" applyFill="1" applyBorder="1" applyAlignment="1">
      <alignment horizontal="center" vertical="center"/>
    </xf>
    <xf numFmtId="177" fontId="1" fillId="0" borderId="2" xfId="55" applyNumberFormat="1" applyFont="1" applyFill="1" applyBorder="1" applyAlignment="1">
      <alignment horizontal="center" vertical="center"/>
    </xf>
    <xf numFmtId="177" fontId="6" fillId="0" borderId="2" xfId="55" applyNumberFormat="1" applyFont="1" applyFill="1" applyBorder="1" applyAlignment="1">
      <alignment horizontal="right" vertical="center" shrinkToFit="1"/>
    </xf>
    <xf numFmtId="177" fontId="6" fillId="0" borderId="2" xfId="55" applyNumberFormat="1" applyFont="1" applyFill="1" applyBorder="1" applyAlignment="1">
      <alignment horizontal="center" vertical="center" wrapText="1"/>
    </xf>
    <xf numFmtId="177" fontId="3" fillId="3" borderId="2" xfId="55" applyNumberFormat="1" applyFont="1" applyFill="1" applyBorder="1" applyAlignment="1">
      <alignment horizontal="center" vertical="center" wrapText="1"/>
    </xf>
    <xf numFmtId="0" fontId="3" fillId="3" borderId="2" xfId="55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181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77" fontId="6" fillId="2" borderId="2" xfId="55" applyNumberFormat="1" applyFont="1" applyFill="1" applyBorder="1" applyAlignment="1">
      <alignment horizontal="center" vertical="center" shrinkToFit="1"/>
    </xf>
    <xf numFmtId="9" fontId="6" fillId="0" borderId="2" xfId="21" applyNumberFormat="1" applyFont="1" applyFill="1" applyBorder="1" applyAlignment="1">
      <alignment horizontal="center" vertical="center" wrapText="1"/>
    </xf>
    <xf numFmtId="176" fontId="6" fillId="2" borderId="2" xfId="55" applyNumberFormat="1" applyFont="1" applyFill="1" applyBorder="1" applyAlignment="1">
      <alignment horizontal="center" vertical="center" shrinkToFit="1"/>
    </xf>
    <xf numFmtId="177" fontId="6" fillId="2" borderId="2" xfId="55" applyNumberFormat="1" applyFont="1" applyFill="1" applyBorder="1" applyAlignment="1">
      <alignment horizontal="right" vertical="center" shrinkToFit="1"/>
    </xf>
    <xf numFmtId="177" fontId="5" fillId="0" borderId="2" xfId="55" applyNumberFormat="1" applyFont="1" applyFill="1" applyBorder="1" applyAlignment="1">
      <alignment horizontal="right" vertical="center" shrinkToFit="1"/>
    </xf>
    <xf numFmtId="177" fontId="5" fillId="0" borderId="2" xfId="55" applyNumberFormat="1" applyFont="1" applyFill="1" applyBorder="1" applyAlignment="1">
      <alignment horizontal="center" vertical="center" wrapText="1"/>
    </xf>
    <xf numFmtId="177" fontId="6" fillId="2" borderId="2" xfId="55" applyNumberFormat="1" applyFont="1" applyFill="1" applyBorder="1" applyAlignment="1">
      <alignment horizontal="center" vertical="center"/>
    </xf>
    <xf numFmtId="177" fontId="6" fillId="0" borderId="2" xfId="55" applyNumberFormat="1" applyFont="1" applyFill="1" applyBorder="1" applyAlignment="1">
      <alignment horizontal="center" vertical="center"/>
    </xf>
    <xf numFmtId="0" fontId="6" fillId="0" borderId="0" xfId="55" applyFont="1" applyFill="1" applyBorder="1" applyAlignment="1">
      <alignment horizontal="center" vertical="center"/>
    </xf>
    <xf numFmtId="177" fontId="1" fillId="0" borderId="2" xfId="55" applyNumberFormat="1" applyFont="1" applyFill="1" applyBorder="1" applyAlignment="1">
      <alignment horizontal="right" vertical="center" wrapText="1"/>
    </xf>
    <xf numFmtId="0" fontId="9" fillId="2" borderId="7" xfId="55" applyFont="1" applyFill="1" applyBorder="1" applyAlignment="1">
      <alignment horizontal="left" vertical="center" wrapText="1"/>
    </xf>
    <xf numFmtId="0" fontId="9" fillId="2" borderId="8" xfId="55" applyFont="1" applyFill="1" applyBorder="1" applyAlignment="1">
      <alignment horizontal="left" vertical="center" wrapText="1"/>
    </xf>
    <xf numFmtId="0" fontId="9" fillId="2" borderId="4" xfId="55" applyFont="1" applyFill="1" applyBorder="1" applyAlignment="1">
      <alignment horizontal="left" vertical="center" wrapText="1"/>
    </xf>
    <xf numFmtId="0" fontId="9" fillId="2" borderId="1" xfId="55" applyFont="1" applyFill="1" applyBorder="1" applyAlignment="1">
      <alignment horizontal="left" vertical="center" wrapText="1"/>
    </xf>
    <xf numFmtId="177" fontId="6" fillId="2" borderId="2" xfId="55" applyNumberFormat="1" applyFont="1" applyFill="1" applyBorder="1" applyAlignment="1">
      <alignment horizontal="right" vertical="center"/>
    </xf>
    <xf numFmtId="177" fontId="19" fillId="0" borderId="2" xfId="55" applyNumberFormat="1" applyFont="1" applyFill="1" applyBorder="1" applyAlignment="1">
      <alignment horizontal="right" vertical="center" shrinkToFit="1"/>
    </xf>
    <xf numFmtId="177" fontId="19" fillId="0" borderId="2" xfId="55" applyNumberFormat="1" applyFont="1" applyFill="1" applyBorder="1" applyAlignment="1">
      <alignment horizontal="center" vertical="center" wrapText="1"/>
    </xf>
    <xf numFmtId="177" fontId="6" fillId="2" borderId="2" xfId="55" applyNumberFormat="1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21" fillId="0" borderId="2" xfId="55" applyFont="1" applyFill="1" applyBorder="1" applyAlignment="1">
      <alignment horizontal="center" vertical="center" shrinkToFit="1"/>
    </xf>
    <xf numFmtId="178" fontId="6" fillId="0" borderId="2" xfId="55" applyNumberFormat="1" applyFont="1" applyFill="1" applyBorder="1" applyAlignment="1">
      <alignment horizontal="center" vertical="center" wrapText="1"/>
    </xf>
    <xf numFmtId="177" fontId="1" fillId="3" borderId="2" xfId="55" applyNumberFormat="1" applyFont="1" applyFill="1" applyBorder="1" applyAlignment="1">
      <alignment horizontal="center" vertical="center" wrapText="1"/>
    </xf>
    <xf numFmtId="180" fontId="5" fillId="0" borderId="2" xfId="8" applyNumberFormat="1" applyFont="1" applyFill="1" applyBorder="1" applyAlignment="1">
      <alignment horizontal="center" vertical="center"/>
    </xf>
    <xf numFmtId="177" fontId="5" fillId="0" borderId="2" xfId="55" applyNumberFormat="1" applyFont="1" applyFill="1" applyBorder="1" applyAlignment="1">
      <alignment horizontal="center" vertical="center" shrinkToFit="1"/>
    </xf>
    <xf numFmtId="0" fontId="6" fillId="4" borderId="7" xfId="55" applyFont="1" applyFill="1" applyBorder="1" applyAlignment="1">
      <alignment horizontal="left" vertical="center" wrapText="1"/>
    </xf>
    <xf numFmtId="0" fontId="6" fillId="4" borderId="8" xfId="55" applyFont="1" applyFill="1" applyBorder="1" applyAlignment="1">
      <alignment horizontal="left" vertical="center" wrapText="1"/>
    </xf>
    <xf numFmtId="0" fontId="22" fillId="0" borderId="2" xfId="55" applyFont="1" applyFill="1" applyBorder="1" applyAlignment="1">
      <alignment horizontal="center" vertical="center" wrapText="1"/>
    </xf>
    <xf numFmtId="0" fontId="6" fillId="4" borderId="4" xfId="55" applyFont="1" applyFill="1" applyBorder="1" applyAlignment="1">
      <alignment horizontal="left" vertical="center" wrapText="1"/>
    </xf>
    <xf numFmtId="0" fontId="6" fillId="4" borderId="1" xfId="55" applyFont="1" applyFill="1" applyBorder="1" applyAlignment="1">
      <alignment horizontal="left" vertical="center" wrapText="1"/>
    </xf>
    <xf numFmtId="177" fontId="22" fillId="0" borderId="2" xfId="55" applyNumberFormat="1" applyFont="1" applyFill="1" applyBorder="1" applyAlignment="1">
      <alignment horizontal="center" vertical="center" wrapText="1"/>
    </xf>
    <xf numFmtId="177" fontId="6" fillId="4" borderId="2" xfId="55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0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666750</xdr:colOff>
      <xdr:row>4</xdr:row>
      <xdr:rowOff>257176</xdr:rowOff>
    </xdr:from>
    <xdr:to>
      <xdr:col>21</xdr:col>
      <xdr:colOff>695325</xdr:colOff>
      <xdr:row>16</xdr:row>
      <xdr:rowOff>103750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2050" y="1638935"/>
          <a:ext cx="5886450" cy="3550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571500</xdr:colOff>
      <xdr:row>2</xdr:row>
      <xdr:rowOff>161925</xdr:rowOff>
    </xdr:from>
    <xdr:to>
      <xdr:col>20</xdr:col>
      <xdr:colOff>257175</xdr:colOff>
      <xdr:row>4</xdr:row>
      <xdr:rowOff>114300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86800" y="833755"/>
          <a:ext cx="4857750" cy="662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47625</xdr:colOff>
      <xdr:row>25</xdr:row>
      <xdr:rowOff>352425</xdr:rowOff>
    </xdr:from>
    <xdr:to>
      <xdr:col>20</xdr:col>
      <xdr:colOff>447675</xdr:colOff>
      <xdr:row>29</xdr:row>
      <xdr:rowOff>514350</xdr:rowOff>
    </xdr:to>
    <xdr:pic>
      <xdr:nvPicPr>
        <xdr:cNvPr id="4" name="图片 3" descr="C:\Users\Administrator\AppData\Roaming\Tencent\Users\501232853\QQ\WinTemp\RichOle\(H5S21$L6QC2[))X6HWZB5P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8725" y="7877175"/>
          <a:ext cx="4886325" cy="2196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7</xdr:row>
      <xdr:rowOff>28575</xdr:rowOff>
    </xdr:from>
    <xdr:to>
      <xdr:col>8</xdr:col>
      <xdr:colOff>733425</xdr:colOff>
      <xdr:row>11</xdr:row>
      <xdr:rowOff>238125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57425" y="2634615"/>
          <a:ext cx="2286000" cy="1403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39</xdr:row>
      <xdr:rowOff>114300</xdr:rowOff>
    </xdr:from>
    <xdr:to>
      <xdr:col>14</xdr:col>
      <xdr:colOff>171450</xdr:colOff>
      <xdr:row>86</xdr:row>
      <xdr:rowOff>38100</xdr:rowOff>
    </xdr:to>
    <xdr:pic>
      <xdr:nvPicPr>
        <xdr:cNvPr id="6" name="图片 5" descr="C:\Users\Administrator\AppData\Roaming\Tencent\Users\501232853\QQ\WinTemp\RichOle\%7Y0F%_5BVQ$JV{R3YR{7B8.png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8125" y="12146280"/>
          <a:ext cx="7353300" cy="666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161925</xdr:colOff>
      <xdr:row>2</xdr:row>
      <xdr:rowOff>152400</xdr:rowOff>
    </xdr:from>
    <xdr:to>
      <xdr:col>20</xdr:col>
      <xdr:colOff>533400</xdr:colOff>
      <xdr:row>4</xdr:row>
      <xdr:rowOff>104775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63025" y="824230"/>
          <a:ext cx="4857750" cy="662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370876</xdr:colOff>
      <xdr:row>3</xdr:row>
      <xdr:rowOff>333375</xdr:rowOff>
    </xdr:from>
    <xdr:to>
      <xdr:col>24</xdr:col>
      <xdr:colOff>85725</xdr:colOff>
      <xdr:row>17</xdr:row>
      <xdr:rowOff>28575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76815" y="1360170"/>
          <a:ext cx="6210935" cy="3964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114300</xdr:rowOff>
    </xdr:from>
    <xdr:to>
      <xdr:col>14</xdr:col>
      <xdr:colOff>583091</xdr:colOff>
      <xdr:row>82</xdr:row>
      <xdr:rowOff>28575</xdr:rowOff>
    </xdr:to>
    <xdr:pic>
      <xdr:nvPicPr>
        <xdr:cNvPr id="4" name="图片 3" descr="C:\Users\Administrator\AppData\Roaming\Tencent\Users\501232853\QQ\WinTemp\RichOle\J_3K_QPMNLWJE)R_~G@Q_8T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11858625"/>
          <a:ext cx="7755255" cy="622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161925</xdr:colOff>
      <xdr:row>2</xdr:row>
      <xdr:rowOff>152400</xdr:rowOff>
    </xdr:from>
    <xdr:to>
      <xdr:col>20</xdr:col>
      <xdr:colOff>533400</xdr:colOff>
      <xdr:row>4</xdr:row>
      <xdr:rowOff>104775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39200" y="824230"/>
          <a:ext cx="4857750" cy="662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</xdr:row>
      <xdr:rowOff>342900</xdr:rowOff>
    </xdr:from>
    <xdr:to>
      <xdr:col>24</xdr:col>
      <xdr:colOff>436880</xdr:colOff>
      <xdr:row>19</xdr:row>
      <xdr:rowOff>224155</xdr:rowOff>
    </xdr:to>
    <xdr:pic>
      <xdr:nvPicPr>
        <xdr:cNvPr id="6" name="图片 5" descr="{_J]~CHPK$EN$X5$AYB(LF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77275" y="1369695"/>
          <a:ext cx="7837805" cy="5015230"/>
        </a:xfrm>
        <a:prstGeom prst="rect">
          <a:avLst/>
        </a:prstGeom>
      </xdr:spPr>
    </xdr:pic>
    <xdr:clientData/>
  </xdr:twoCellAnchor>
  <xdr:twoCellAnchor editAs="oneCell">
    <xdr:from>
      <xdr:col>15</xdr:col>
      <xdr:colOff>581025</xdr:colOff>
      <xdr:row>13</xdr:row>
      <xdr:rowOff>76200</xdr:rowOff>
    </xdr:from>
    <xdr:to>
      <xdr:col>20</xdr:col>
      <xdr:colOff>666115</xdr:colOff>
      <xdr:row>25</xdr:row>
      <xdr:rowOff>277495</xdr:rowOff>
    </xdr:to>
    <xdr:pic>
      <xdr:nvPicPr>
        <xdr:cNvPr id="3" name="图片 2" descr="OAWDR[(3~KN[$}9X1%}GCDJ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72500" y="4705350"/>
          <a:ext cx="5257165" cy="3515995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35</xdr:row>
      <xdr:rowOff>152400</xdr:rowOff>
    </xdr:from>
    <xdr:to>
      <xdr:col>11</xdr:col>
      <xdr:colOff>466090</xdr:colOff>
      <xdr:row>83</xdr:row>
      <xdr:rowOff>132715</xdr:rowOff>
    </xdr:to>
    <xdr:pic>
      <xdr:nvPicPr>
        <xdr:cNvPr id="5" name="图片 4" descr="Q8~`IU0V_NUL{YSU)%VS0B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2025" y="11793855"/>
          <a:ext cx="5438140" cy="6895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161925</xdr:colOff>
      <xdr:row>2</xdr:row>
      <xdr:rowOff>152400</xdr:rowOff>
    </xdr:from>
    <xdr:to>
      <xdr:col>20</xdr:col>
      <xdr:colOff>533400</xdr:colOff>
      <xdr:row>4</xdr:row>
      <xdr:rowOff>104775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34500" y="824230"/>
          <a:ext cx="4857750" cy="662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771525</xdr:colOff>
      <xdr:row>22</xdr:row>
      <xdr:rowOff>152400</xdr:rowOff>
    </xdr:from>
    <xdr:to>
      <xdr:col>21</xdr:col>
      <xdr:colOff>856615</xdr:colOff>
      <xdr:row>28</xdr:row>
      <xdr:rowOff>616585</xdr:rowOff>
    </xdr:to>
    <xdr:pic>
      <xdr:nvPicPr>
        <xdr:cNvPr id="4" name="图片 3" descr="OAWDR[(3~KN[$}9X1%}GCDJ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44100" y="7192010"/>
          <a:ext cx="5257165" cy="3515995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34</xdr:row>
      <xdr:rowOff>152400</xdr:rowOff>
    </xdr:from>
    <xdr:to>
      <xdr:col>11</xdr:col>
      <xdr:colOff>399415</xdr:colOff>
      <xdr:row>82</xdr:row>
      <xdr:rowOff>132715</xdr:rowOff>
    </xdr:to>
    <xdr:pic>
      <xdr:nvPicPr>
        <xdr:cNvPr id="5" name="图片 4" descr="Q8~`IU0V_NUL{YSU)%VS0B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2025" y="11651615"/>
          <a:ext cx="5438140" cy="6895465"/>
        </a:xfrm>
        <a:prstGeom prst="rect">
          <a:avLst/>
        </a:prstGeom>
      </xdr:spPr>
    </xdr:pic>
    <xdr:clientData/>
  </xdr:twoCellAnchor>
  <xdr:twoCellAnchor editAs="oneCell">
    <xdr:from>
      <xdr:col>16</xdr:col>
      <xdr:colOff>161925</xdr:colOff>
      <xdr:row>0</xdr:row>
      <xdr:rowOff>57150</xdr:rowOff>
    </xdr:from>
    <xdr:to>
      <xdr:col>24</xdr:col>
      <xdr:colOff>571500</xdr:colOff>
      <xdr:row>13</xdr:row>
      <xdr:rowOff>358140</xdr:rowOff>
    </xdr:to>
    <xdr:pic>
      <xdr:nvPicPr>
        <xdr:cNvPr id="6" name="图片 5" descr="沼气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334500" y="57150"/>
          <a:ext cx="7810500" cy="4930140"/>
        </a:xfrm>
        <a:prstGeom prst="rect">
          <a:avLst/>
        </a:prstGeom>
      </xdr:spPr>
    </xdr:pic>
    <xdr:clientData/>
  </xdr:twoCellAnchor>
  <xdr:twoCellAnchor editAs="oneCell">
    <xdr:from>
      <xdr:col>16</xdr:col>
      <xdr:colOff>209550</xdr:colOff>
      <xdr:row>5</xdr:row>
      <xdr:rowOff>276225</xdr:rowOff>
    </xdr:from>
    <xdr:to>
      <xdr:col>25</xdr:col>
      <xdr:colOff>0</xdr:colOff>
      <xdr:row>21</xdr:row>
      <xdr:rowOff>130175</xdr:rowOff>
    </xdr:to>
    <xdr:pic>
      <xdr:nvPicPr>
        <xdr:cNvPr id="7" name="图片 6" descr="沼气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382125" y="2012950"/>
          <a:ext cx="7877175" cy="4901565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15</xdr:row>
      <xdr:rowOff>219075</xdr:rowOff>
    </xdr:from>
    <xdr:to>
      <xdr:col>11</xdr:col>
      <xdr:colOff>9525</xdr:colOff>
      <xdr:row>17</xdr:row>
      <xdr:rowOff>219075</xdr:rowOff>
    </xdr:to>
    <xdr:pic>
      <xdr:nvPicPr>
        <xdr:cNvPr id="3" name="图片 2" descr="B2T[D1B9K(%R`_S1IY0`R9W"/>
        <xdr:cNvPicPr>
          <a:picLocks noChangeAspect="1"/>
        </xdr:cNvPicPr>
      </xdr:nvPicPr>
      <xdr:blipFill>
        <a:blip r:embed="rId6"/>
        <a:srcRect r="25735"/>
        <a:stretch>
          <a:fillRect/>
        </a:stretch>
      </xdr:blipFill>
      <xdr:spPr>
        <a:xfrm>
          <a:off x="2162175" y="5471795"/>
          <a:ext cx="3848100" cy="5105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161925</xdr:colOff>
      <xdr:row>2</xdr:row>
      <xdr:rowOff>152400</xdr:rowOff>
    </xdr:from>
    <xdr:to>
      <xdr:col>20</xdr:col>
      <xdr:colOff>533400</xdr:colOff>
      <xdr:row>4</xdr:row>
      <xdr:rowOff>104775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20250" y="824230"/>
          <a:ext cx="4857750" cy="662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771525</xdr:colOff>
      <xdr:row>22</xdr:row>
      <xdr:rowOff>152400</xdr:rowOff>
    </xdr:from>
    <xdr:to>
      <xdr:col>21</xdr:col>
      <xdr:colOff>856615</xdr:colOff>
      <xdr:row>28</xdr:row>
      <xdr:rowOff>616585</xdr:rowOff>
    </xdr:to>
    <xdr:pic>
      <xdr:nvPicPr>
        <xdr:cNvPr id="3" name="图片 2" descr="OAWDR[(3~KN[$}9X1%}GCDJ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29850" y="7192010"/>
          <a:ext cx="5257165" cy="3515995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34</xdr:row>
      <xdr:rowOff>152400</xdr:rowOff>
    </xdr:from>
    <xdr:to>
      <xdr:col>11</xdr:col>
      <xdr:colOff>399415</xdr:colOff>
      <xdr:row>82</xdr:row>
      <xdr:rowOff>132715</xdr:rowOff>
    </xdr:to>
    <xdr:pic>
      <xdr:nvPicPr>
        <xdr:cNvPr id="4" name="图片 3" descr="Q8~`IU0V_NUL{YSU)%VS0B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2025" y="11651615"/>
          <a:ext cx="5438140" cy="6895465"/>
        </a:xfrm>
        <a:prstGeom prst="rect">
          <a:avLst/>
        </a:prstGeom>
      </xdr:spPr>
    </xdr:pic>
    <xdr:clientData/>
  </xdr:twoCellAnchor>
  <xdr:twoCellAnchor editAs="oneCell">
    <xdr:from>
      <xdr:col>16</xdr:col>
      <xdr:colOff>161925</xdr:colOff>
      <xdr:row>0</xdr:row>
      <xdr:rowOff>57150</xdr:rowOff>
    </xdr:from>
    <xdr:to>
      <xdr:col>24</xdr:col>
      <xdr:colOff>571500</xdr:colOff>
      <xdr:row>13</xdr:row>
      <xdr:rowOff>358140</xdr:rowOff>
    </xdr:to>
    <xdr:pic>
      <xdr:nvPicPr>
        <xdr:cNvPr id="5" name="图片 4" descr="沼气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20250" y="57150"/>
          <a:ext cx="7810500" cy="4930140"/>
        </a:xfrm>
        <a:prstGeom prst="rect">
          <a:avLst/>
        </a:prstGeom>
      </xdr:spPr>
    </xdr:pic>
    <xdr:clientData/>
  </xdr:twoCellAnchor>
  <xdr:twoCellAnchor editAs="oneCell">
    <xdr:from>
      <xdr:col>16</xdr:col>
      <xdr:colOff>209550</xdr:colOff>
      <xdr:row>5</xdr:row>
      <xdr:rowOff>276225</xdr:rowOff>
    </xdr:from>
    <xdr:to>
      <xdr:col>25</xdr:col>
      <xdr:colOff>0</xdr:colOff>
      <xdr:row>21</xdr:row>
      <xdr:rowOff>130175</xdr:rowOff>
    </xdr:to>
    <xdr:pic>
      <xdr:nvPicPr>
        <xdr:cNvPr id="6" name="图片 5" descr="沼气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667875" y="2012950"/>
          <a:ext cx="7877175" cy="4901565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15</xdr:row>
      <xdr:rowOff>219075</xdr:rowOff>
    </xdr:from>
    <xdr:to>
      <xdr:col>11</xdr:col>
      <xdr:colOff>9525</xdr:colOff>
      <xdr:row>17</xdr:row>
      <xdr:rowOff>219075</xdr:rowOff>
    </xdr:to>
    <xdr:pic>
      <xdr:nvPicPr>
        <xdr:cNvPr id="7" name="图片 6" descr="B2T[D1B9K(%R`_S1IY0`R9W"/>
        <xdr:cNvPicPr>
          <a:picLocks noChangeAspect="1"/>
        </xdr:cNvPicPr>
      </xdr:nvPicPr>
      <xdr:blipFill>
        <a:blip r:embed="rId6"/>
        <a:srcRect r="25735"/>
        <a:stretch>
          <a:fillRect/>
        </a:stretch>
      </xdr:blipFill>
      <xdr:spPr>
        <a:xfrm>
          <a:off x="2162175" y="5471795"/>
          <a:ext cx="3848100" cy="510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37"/>
  <sheetViews>
    <sheetView workbookViewId="0">
      <selection activeCell="S15" sqref="S15"/>
    </sheetView>
  </sheetViews>
  <sheetFormatPr defaultColWidth="9" defaultRowHeight="11.25"/>
  <cols>
    <col min="1" max="1" width="3.25" style="1" customWidth="1"/>
    <col min="2" max="2" width="4.875" style="2" customWidth="1"/>
    <col min="3" max="3" width="3.625" style="1" customWidth="1"/>
    <col min="4" max="4" width="9" style="3" customWidth="1"/>
    <col min="5" max="5" width="6.625" style="2" customWidth="1"/>
    <col min="6" max="6" width="8.125" style="3" customWidth="1"/>
    <col min="7" max="7" width="3.625" style="1" customWidth="1"/>
    <col min="8" max="8" width="11" style="3" customWidth="1"/>
    <col min="9" max="9" width="9.375" style="1" customWidth="1"/>
    <col min="10" max="10" width="9.625" style="3" customWidth="1"/>
    <col min="11" max="11" width="9" style="1" customWidth="1"/>
    <col min="12" max="12" width="8.25" style="1" customWidth="1"/>
    <col min="13" max="14" width="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7.95" customHeight="1" spans="1:30">
      <c r="A2" s="5" t="s">
        <v>1</v>
      </c>
      <c r="B2" s="5"/>
      <c r="C2" s="87" t="str">
        <f>T2</f>
        <v>宿松县宇洁生态养殖有限公司2016年规模化大型沼气池工程</v>
      </c>
      <c r="D2" s="87"/>
      <c r="E2" s="87"/>
      <c r="F2" s="87"/>
      <c r="G2" s="87"/>
      <c r="H2" s="87"/>
      <c r="I2" s="87"/>
      <c r="J2" s="87"/>
      <c r="K2" s="87"/>
      <c r="L2" s="37" t="s">
        <v>2</v>
      </c>
      <c r="M2" s="90">
        <f>S2</f>
        <v>6460</v>
      </c>
      <c r="N2" s="39" t="s">
        <v>3</v>
      </c>
      <c r="O2" s="91" t="str">
        <f>Q2</f>
        <v>CD2017-024</v>
      </c>
      <c r="Q2" s="57" t="s">
        <v>4</v>
      </c>
      <c r="R2" s="58">
        <v>24</v>
      </c>
      <c r="S2" s="59">
        <v>6460</v>
      </c>
      <c r="T2" s="60" t="s">
        <v>5</v>
      </c>
      <c r="U2" s="61" t="s">
        <v>6</v>
      </c>
      <c r="V2" s="62">
        <v>2008974.69</v>
      </c>
      <c r="W2" s="62" t="s">
        <v>7</v>
      </c>
      <c r="X2" s="62" t="s">
        <v>8</v>
      </c>
      <c r="Y2" s="63" t="s">
        <v>9</v>
      </c>
      <c r="Z2" s="64" t="s">
        <v>10</v>
      </c>
      <c r="AA2" s="65" t="s">
        <v>11</v>
      </c>
      <c r="AB2" s="66" t="s">
        <v>12</v>
      </c>
      <c r="AC2" s="65"/>
      <c r="AD2" s="67" t="s">
        <v>13</v>
      </c>
    </row>
    <row r="3" ht="27.95" customHeight="1" spans="1:15">
      <c r="A3" s="5" t="s">
        <v>14</v>
      </c>
      <c r="B3" s="5"/>
      <c r="C3" s="73">
        <f>V2</f>
        <v>2008974.69</v>
      </c>
      <c r="D3" s="73"/>
      <c r="E3" s="7" t="s">
        <v>15</v>
      </c>
      <c r="F3" s="88" t="str">
        <f>U2</f>
        <v>2017.2.16</v>
      </c>
      <c r="G3" s="88"/>
      <c r="H3" s="9" t="s">
        <v>16</v>
      </c>
      <c r="I3" s="92" t="str">
        <f>AB2</f>
        <v>中标书和施
工合同原件</v>
      </c>
      <c r="J3" s="93"/>
      <c r="K3" s="93"/>
      <c r="L3" s="93"/>
      <c r="M3" s="41" t="s">
        <v>17</v>
      </c>
      <c r="N3" s="5" t="s">
        <v>18</v>
      </c>
      <c r="O3" s="94" t="str">
        <f>Z2</f>
        <v>宿松公司吴瑞祥13855696129</v>
      </c>
    </row>
    <row r="4" ht="27.95" customHeight="1" spans="1:15">
      <c r="A4" s="5" t="s">
        <v>19</v>
      </c>
      <c r="B4" s="5"/>
      <c r="C4" s="77"/>
      <c r="D4" s="77"/>
      <c r="E4" s="7" t="s">
        <v>20</v>
      </c>
      <c r="F4" s="8"/>
      <c r="G4" s="8"/>
      <c r="H4" s="10"/>
      <c r="I4" s="95">
        <f>AC2</f>
        <v>0</v>
      </c>
      <c r="J4" s="96"/>
      <c r="K4" s="96"/>
      <c r="L4" s="96"/>
      <c r="M4" s="43" t="s">
        <v>21</v>
      </c>
      <c r="N4" s="7" t="s">
        <v>22</v>
      </c>
      <c r="O4" s="97" t="str">
        <f>AA2</f>
        <v>吴瑞祥13855696129</v>
      </c>
    </row>
    <row r="5" ht="27.95" customHeight="1" spans="1:15">
      <c r="A5" s="5" t="s">
        <v>23</v>
      </c>
      <c r="B5" s="5" t="s">
        <v>24</v>
      </c>
      <c r="C5" s="5"/>
      <c r="D5" s="5"/>
      <c r="E5" s="5" t="s">
        <v>25</v>
      </c>
      <c r="F5" s="5"/>
      <c r="G5" s="5" t="s">
        <v>26</v>
      </c>
      <c r="H5" s="5"/>
      <c r="I5" s="5" t="s">
        <v>27</v>
      </c>
      <c r="J5" s="5" t="s">
        <v>28</v>
      </c>
      <c r="K5" s="5"/>
      <c r="L5" s="5" t="s">
        <v>29</v>
      </c>
      <c r="M5" s="5"/>
      <c r="N5" s="7" t="s">
        <v>30</v>
      </c>
      <c r="O5" s="7"/>
    </row>
    <row r="6" ht="27.95" customHeight="1" spans="1:15">
      <c r="A6" s="5"/>
      <c r="B6" s="11" t="s">
        <v>31</v>
      </c>
      <c r="C6" s="5" t="s">
        <v>32</v>
      </c>
      <c r="D6" s="7" t="s">
        <v>33</v>
      </c>
      <c r="E6" s="11" t="s">
        <v>31</v>
      </c>
      <c r="F6" s="7" t="s">
        <v>33</v>
      </c>
      <c r="G6" s="5" t="s">
        <v>34</v>
      </c>
      <c r="H6" s="7" t="s">
        <v>33</v>
      </c>
      <c r="I6" s="39" t="s">
        <v>33</v>
      </c>
      <c r="J6" s="7" t="s">
        <v>33</v>
      </c>
      <c r="K6" s="5" t="s">
        <v>35</v>
      </c>
      <c r="L6" s="5" t="s">
        <v>33</v>
      </c>
      <c r="M6" s="5" t="s">
        <v>35</v>
      </c>
      <c r="N6" s="7" t="s">
        <v>36</v>
      </c>
      <c r="O6" s="7" t="s">
        <v>33</v>
      </c>
    </row>
    <row r="7" s="76" customFormat="1" ht="34.5" customHeight="1" spans="1:17">
      <c r="A7" s="24">
        <v>1</v>
      </c>
      <c r="B7" s="70"/>
      <c r="C7" s="26" t="s">
        <v>37</v>
      </c>
      <c r="D7" s="71"/>
      <c r="E7" s="28"/>
      <c r="F7" s="71"/>
      <c r="G7" s="29">
        <v>0</v>
      </c>
      <c r="H7" s="30">
        <f>ROUNDUP(D7*G7,2)</f>
        <v>0</v>
      </c>
      <c r="I7" s="30">
        <v>0</v>
      </c>
      <c r="J7" s="53">
        <v>0</v>
      </c>
      <c r="K7" s="54" t="s">
        <v>38</v>
      </c>
      <c r="L7" s="83" t="s">
        <v>38</v>
      </c>
      <c r="M7" s="84"/>
      <c r="N7" s="98"/>
      <c r="O7" s="30" t="e">
        <f>ROUNDUP(D7-H7-J7-L7-O8,2)</f>
        <v>#VALUE!</v>
      </c>
      <c r="Q7" s="86"/>
    </row>
    <row r="8" s="76" customFormat="1" ht="33.75" customHeight="1" spans="1:15">
      <c r="A8" s="24"/>
      <c r="B8" s="25"/>
      <c r="C8" s="26"/>
      <c r="D8" s="27"/>
      <c r="E8" s="28"/>
      <c r="F8" s="27"/>
      <c r="G8" s="29"/>
      <c r="H8" s="30"/>
      <c r="I8" s="30"/>
      <c r="J8" s="53"/>
      <c r="K8" s="54"/>
      <c r="L8" s="53"/>
      <c r="M8" s="84"/>
      <c r="N8" s="54"/>
      <c r="O8" s="30"/>
    </row>
    <row r="9" ht="20.1" customHeight="1" spans="1:15">
      <c r="A9" s="12"/>
      <c r="B9" s="21"/>
      <c r="C9" s="14"/>
      <c r="D9" s="20"/>
      <c r="E9" s="16"/>
      <c r="F9" s="20"/>
      <c r="G9" s="17"/>
      <c r="H9" s="18"/>
      <c r="I9" s="18"/>
      <c r="J9" s="45"/>
      <c r="K9" s="54"/>
      <c r="L9" s="45"/>
      <c r="M9" s="84"/>
      <c r="N9" s="46"/>
      <c r="O9" s="30"/>
    </row>
    <row r="10" ht="20.1" customHeight="1" spans="1:15">
      <c r="A10" s="12"/>
      <c r="B10" s="21"/>
      <c r="C10" s="14"/>
      <c r="D10" s="20"/>
      <c r="E10" s="16"/>
      <c r="F10" s="20"/>
      <c r="G10" s="17"/>
      <c r="H10" s="18"/>
      <c r="I10" s="18"/>
      <c r="J10" s="45"/>
      <c r="K10" s="54"/>
      <c r="L10" s="45"/>
      <c r="M10" s="84"/>
      <c r="N10" s="46"/>
      <c r="O10" s="30"/>
    </row>
    <row r="11" ht="20.1" customHeight="1" spans="1:17">
      <c r="A11" s="12"/>
      <c r="B11" s="21"/>
      <c r="C11" s="14"/>
      <c r="D11" s="20"/>
      <c r="E11" s="16"/>
      <c r="F11" s="20"/>
      <c r="G11" s="17"/>
      <c r="H11" s="18"/>
      <c r="I11" s="18"/>
      <c r="J11" s="45"/>
      <c r="K11" s="54" t="s">
        <v>39</v>
      </c>
      <c r="L11" s="45"/>
      <c r="M11" s="84" t="s">
        <v>40</v>
      </c>
      <c r="N11" s="46"/>
      <c r="O11" s="18"/>
      <c r="Q11"/>
    </row>
    <row r="12" ht="21" customHeight="1" spans="1:15">
      <c r="A12" s="12"/>
      <c r="B12" s="21"/>
      <c r="C12" s="14"/>
      <c r="D12" s="20"/>
      <c r="E12" s="16"/>
      <c r="F12" s="20"/>
      <c r="G12" s="17"/>
      <c r="H12" s="18"/>
      <c r="I12" s="18"/>
      <c r="J12" s="45"/>
      <c r="K12" s="46"/>
      <c r="L12" s="45"/>
      <c r="M12" s="46"/>
      <c r="N12" s="46"/>
      <c r="O12" s="18"/>
    </row>
    <row r="13" ht="20.1" customHeight="1" spans="1:15">
      <c r="A13" s="12"/>
      <c r="B13" s="21"/>
      <c r="C13" s="14"/>
      <c r="D13" s="20"/>
      <c r="E13" s="16"/>
      <c r="F13" s="20"/>
      <c r="G13" s="17"/>
      <c r="H13" s="18"/>
      <c r="I13" s="18"/>
      <c r="J13" s="45"/>
      <c r="K13" s="46"/>
      <c r="L13" s="45"/>
      <c r="M13" s="46"/>
      <c r="N13" s="46"/>
      <c r="O13" s="18"/>
    </row>
    <row r="14" ht="20.1" customHeight="1" spans="1:15">
      <c r="A14" s="12"/>
      <c r="B14" s="21"/>
      <c r="C14" s="14"/>
      <c r="D14" s="20"/>
      <c r="E14" s="16"/>
      <c r="F14" s="20"/>
      <c r="G14" s="17"/>
      <c r="H14" s="18"/>
      <c r="I14" s="18"/>
      <c r="J14" s="45"/>
      <c r="K14" s="46"/>
      <c r="L14" s="45"/>
      <c r="M14" s="46"/>
      <c r="N14" s="46"/>
      <c r="O14" s="18"/>
    </row>
    <row r="15" ht="20.1" customHeight="1" spans="1:15">
      <c r="A15" s="12"/>
      <c r="B15" s="21"/>
      <c r="C15" s="14"/>
      <c r="D15" s="20"/>
      <c r="E15" s="16"/>
      <c r="F15" s="20"/>
      <c r="G15" s="17"/>
      <c r="H15" s="18"/>
      <c r="I15" s="18"/>
      <c r="J15" s="45"/>
      <c r="K15" s="46"/>
      <c r="L15" s="45"/>
      <c r="M15" s="46"/>
      <c r="N15" s="46"/>
      <c r="O15" s="18"/>
    </row>
    <row r="16" ht="20.1" customHeight="1" spans="1:15">
      <c r="A16" s="12"/>
      <c r="B16" s="21"/>
      <c r="C16" s="14"/>
      <c r="D16" s="20"/>
      <c r="E16" s="16"/>
      <c r="F16" s="20"/>
      <c r="G16" s="17"/>
      <c r="H16" s="18"/>
      <c r="I16" s="18"/>
      <c r="J16" s="45"/>
      <c r="K16" s="46"/>
      <c r="L16" s="45"/>
      <c r="M16" s="46"/>
      <c r="N16" s="46"/>
      <c r="O16" s="18"/>
    </row>
    <row r="17" ht="20.1" customHeight="1" spans="1:15">
      <c r="A17" s="12"/>
      <c r="B17" s="21"/>
      <c r="C17" s="14"/>
      <c r="D17" s="20"/>
      <c r="E17" s="16"/>
      <c r="F17" s="20"/>
      <c r="G17" s="17"/>
      <c r="H17" s="18"/>
      <c r="I17" s="18"/>
      <c r="J17" s="45"/>
      <c r="K17" s="46"/>
      <c r="L17" s="45"/>
      <c r="M17" s="46"/>
      <c r="N17" s="46"/>
      <c r="O17" s="18"/>
    </row>
    <row r="18" ht="20.1" customHeight="1" spans="1:15">
      <c r="A18" s="12"/>
      <c r="B18" s="21"/>
      <c r="C18" s="14"/>
      <c r="D18" s="20"/>
      <c r="E18" s="16"/>
      <c r="F18" s="20"/>
      <c r="G18" s="17"/>
      <c r="H18" s="18"/>
      <c r="I18" s="18"/>
      <c r="J18" s="45"/>
      <c r="K18" s="46"/>
      <c r="L18" s="45"/>
      <c r="M18" s="46"/>
      <c r="N18" s="46"/>
      <c r="O18" s="18"/>
    </row>
    <row r="19" ht="20.1" customHeight="1" spans="1:15">
      <c r="A19" s="12"/>
      <c r="B19" s="21"/>
      <c r="C19" s="14"/>
      <c r="D19" s="20"/>
      <c r="E19" s="16"/>
      <c r="F19" s="20"/>
      <c r="G19" s="17"/>
      <c r="H19" s="18"/>
      <c r="I19" s="18"/>
      <c r="J19" s="45"/>
      <c r="K19" s="46"/>
      <c r="L19" s="45"/>
      <c r="M19" s="46"/>
      <c r="N19" s="46"/>
      <c r="O19" s="18"/>
    </row>
    <row r="20" ht="20.1" customHeight="1" spans="1:15">
      <c r="A20" s="12"/>
      <c r="B20" s="21"/>
      <c r="C20" s="14"/>
      <c r="D20" s="20"/>
      <c r="E20" s="16"/>
      <c r="F20" s="20"/>
      <c r="G20" s="17"/>
      <c r="H20" s="18"/>
      <c r="I20" s="18"/>
      <c r="J20" s="45"/>
      <c r="K20" s="46"/>
      <c r="L20" s="45"/>
      <c r="M20" s="46"/>
      <c r="N20" s="46"/>
      <c r="O20" s="18"/>
    </row>
    <row r="21" ht="20.1" customHeight="1" spans="1:15">
      <c r="A21" s="12"/>
      <c r="B21" s="21"/>
      <c r="C21" s="14"/>
      <c r="D21" s="20"/>
      <c r="E21" s="16"/>
      <c r="F21" s="20"/>
      <c r="G21" s="17"/>
      <c r="H21" s="18"/>
      <c r="I21" s="18"/>
      <c r="J21" s="45"/>
      <c r="K21" s="46"/>
      <c r="L21" s="45"/>
      <c r="M21" s="46"/>
      <c r="N21" s="46"/>
      <c r="O21" s="18"/>
    </row>
    <row r="22" ht="20.1" customHeight="1" spans="1:15">
      <c r="A22" s="12"/>
      <c r="B22" s="21"/>
      <c r="C22" s="14"/>
      <c r="D22" s="20"/>
      <c r="E22" s="16"/>
      <c r="F22" s="20"/>
      <c r="G22" s="17"/>
      <c r="H22" s="18"/>
      <c r="I22" s="18"/>
      <c r="J22" s="45"/>
      <c r="K22" s="46"/>
      <c r="L22" s="45"/>
      <c r="M22" s="46"/>
      <c r="N22" s="46"/>
      <c r="O22" s="18"/>
    </row>
    <row r="23" ht="20.1" customHeight="1" spans="1:15">
      <c r="A23" s="12"/>
      <c r="B23" s="21"/>
      <c r="C23" s="14"/>
      <c r="D23" s="20"/>
      <c r="E23" s="16"/>
      <c r="F23" s="20"/>
      <c r="G23" s="17"/>
      <c r="H23" s="18"/>
      <c r="I23" s="18"/>
      <c r="J23" s="45"/>
      <c r="K23" s="46"/>
      <c r="L23" s="45"/>
      <c r="M23" s="46"/>
      <c r="N23" s="46"/>
      <c r="O23" s="18"/>
    </row>
    <row r="24" ht="20.1" customHeight="1" spans="1:15">
      <c r="A24" s="12"/>
      <c r="B24" s="21"/>
      <c r="C24" s="14"/>
      <c r="D24" s="20"/>
      <c r="E24" s="16"/>
      <c r="F24" s="20"/>
      <c r="G24" s="17"/>
      <c r="H24" s="18"/>
      <c r="I24" s="18"/>
      <c r="J24" s="45"/>
      <c r="K24" s="46"/>
      <c r="L24" s="45"/>
      <c r="M24" s="46"/>
      <c r="N24" s="46"/>
      <c r="O24" s="18"/>
    </row>
    <row r="25" ht="30" customHeight="1" spans="1:15">
      <c r="A25" s="5" t="s">
        <v>41</v>
      </c>
      <c r="B25" s="5"/>
      <c r="C25" s="31" t="s">
        <v>42</v>
      </c>
      <c r="D25" s="32">
        <f>SUM(D7:D24)</f>
        <v>0</v>
      </c>
      <c r="E25" s="31" t="s">
        <v>42</v>
      </c>
      <c r="F25" s="32">
        <f>SUM(F7:F24)</f>
        <v>0</v>
      </c>
      <c r="G25" s="31" t="s">
        <v>42</v>
      </c>
      <c r="H25" s="32">
        <f>SUM(H7:H24)</f>
        <v>0</v>
      </c>
      <c r="I25" s="32">
        <f>SUM(I7:I24)</f>
        <v>0</v>
      </c>
      <c r="J25" s="32">
        <f>SUM(J7:J24)</f>
        <v>0</v>
      </c>
      <c r="K25" s="31" t="s">
        <v>42</v>
      </c>
      <c r="L25" s="32">
        <f>SUM(L7:L24)</f>
        <v>0</v>
      </c>
      <c r="M25" s="31" t="s">
        <v>42</v>
      </c>
      <c r="N25" s="31" t="s">
        <v>42</v>
      </c>
      <c r="O25" s="32" t="e">
        <f>SUM(O7:O24)</f>
        <v>#VALUE!</v>
      </c>
    </row>
    <row r="26" ht="30" customHeight="1" spans="1:15">
      <c r="A26" s="5" t="s">
        <v>43</v>
      </c>
      <c r="B26" s="5"/>
      <c r="C26" s="5" t="s">
        <v>44</v>
      </c>
      <c r="D26" s="5"/>
      <c r="E26" s="89" t="e">
        <f>O7+O8</f>
        <v>#VALUE!</v>
      </c>
      <c r="F26" s="89"/>
      <c r="G26" s="89"/>
      <c r="H26" s="89"/>
      <c r="I26" s="5" t="s">
        <v>45</v>
      </c>
      <c r="J26" s="5"/>
      <c r="K26" s="5" t="s">
        <v>46</v>
      </c>
      <c r="L26" s="55" t="e">
        <f>E26-E27</f>
        <v>#VALUE!</v>
      </c>
      <c r="M26" s="55"/>
      <c r="N26" s="55"/>
      <c r="O26" s="55"/>
    </row>
    <row r="27" ht="30" customHeight="1" spans="1:15">
      <c r="A27" s="5"/>
      <c r="B27" s="5"/>
      <c r="C27" s="5" t="s">
        <v>47</v>
      </c>
      <c r="D27" s="5"/>
      <c r="E27" s="46">
        <f>O8</f>
        <v>0</v>
      </c>
      <c r="F27" s="46"/>
      <c r="G27" s="46"/>
      <c r="H27" s="46"/>
      <c r="I27" s="5"/>
      <c r="J27" s="5"/>
      <c r="K27" s="5" t="s">
        <v>48</v>
      </c>
      <c r="L27" s="56" t="e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#VALUE!</v>
      </c>
      <c r="M27" s="56"/>
      <c r="N27" s="56"/>
      <c r="O27" s="56"/>
    </row>
    <row r="28" ht="50.1" customHeight="1" spans="1:15">
      <c r="A28" s="5" t="s">
        <v>49</v>
      </c>
      <c r="B28" s="5"/>
      <c r="C28" s="35"/>
      <c r="D28" s="35"/>
      <c r="E28" s="35"/>
      <c r="F28" s="35"/>
      <c r="G28" s="35"/>
      <c r="H28" s="35"/>
      <c r="I28" s="5" t="s">
        <v>50</v>
      </c>
      <c r="J28" s="5"/>
      <c r="K28" s="5" t="s">
        <v>51</v>
      </c>
      <c r="L28" s="5"/>
      <c r="M28" s="5"/>
      <c r="N28" s="5"/>
      <c r="O28" s="5"/>
    </row>
    <row r="29" ht="50.1" customHeight="1" spans="1:15">
      <c r="A29" s="5" t="s">
        <v>52</v>
      </c>
      <c r="B29" s="5"/>
      <c r="C29" s="35"/>
      <c r="D29" s="35"/>
      <c r="E29" s="35"/>
      <c r="F29" s="35"/>
      <c r="G29" s="35"/>
      <c r="H29" s="35"/>
      <c r="I29" s="5" t="s">
        <v>53</v>
      </c>
      <c r="J29" s="5"/>
      <c r="K29" s="35"/>
      <c r="L29" s="35"/>
      <c r="M29" s="35"/>
      <c r="N29" s="35"/>
      <c r="O29" s="35"/>
    </row>
    <row r="30" ht="50.1" customHeight="1" spans="1:15">
      <c r="A30" s="5" t="s">
        <v>54</v>
      </c>
      <c r="B30" s="5"/>
      <c r="C30" s="36"/>
      <c r="D30" s="36"/>
      <c r="E30" s="36"/>
      <c r="F30" s="36"/>
      <c r="G30" s="36"/>
      <c r="H30" s="36"/>
      <c r="I30" s="5" t="s">
        <v>55</v>
      </c>
      <c r="J30" s="5"/>
      <c r="K30" s="36"/>
      <c r="L30" s="36"/>
      <c r="M30" s="36"/>
      <c r="N30" s="36"/>
      <c r="O30" s="36"/>
    </row>
    <row r="31" ht="50.1" customHeight="1" spans="1:15">
      <c r="A31" s="5" t="s">
        <v>56</v>
      </c>
      <c r="B31" s="5"/>
      <c r="C31" s="36"/>
      <c r="D31" s="36"/>
      <c r="E31" s="36"/>
      <c r="F31" s="36"/>
      <c r="G31" s="36"/>
      <c r="H31" s="36"/>
      <c r="I31" s="5" t="s">
        <v>57</v>
      </c>
      <c r="J31" s="5"/>
      <c r="K31" s="36"/>
      <c r="L31" s="36"/>
      <c r="M31" s="36"/>
      <c r="N31" s="36"/>
      <c r="O31" s="36"/>
    </row>
    <row r="34" ht="13.5" spans="17:17">
      <c r="Q34"/>
    </row>
    <row r="37" ht="13.5" spans="2:2"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43"/>
  <sheetViews>
    <sheetView workbookViewId="0">
      <selection activeCell="S20" sqref="S20"/>
    </sheetView>
  </sheetViews>
  <sheetFormatPr defaultColWidth="9" defaultRowHeight="11.25"/>
  <cols>
    <col min="1" max="1" width="3.25" style="1" customWidth="1"/>
    <col min="2" max="2" width="4.875" style="2" customWidth="1"/>
    <col min="3" max="3" width="3.625" style="1" customWidth="1"/>
    <col min="4" max="4" width="9" style="3" customWidth="1"/>
    <col min="5" max="5" width="6.625" style="2" customWidth="1"/>
    <col min="6" max="6" width="8.125" style="3" customWidth="1"/>
    <col min="7" max="7" width="4.375" style="1" customWidth="1"/>
    <col min="8" max="8" width="10.125" style="3" customWidth="1"/>
    <col min="9" max="9" width="10.375" style="1" customWidth="1"/>
    <col min="10" max="10" width="8.5" style="3" customWidth="1"/>
    <col min="11" max="11" width="9" style="1" customWidth="1"/>
    <col min="12" max="12" width="8.25" style="1" customWidth="1"/>
    <col min="13" max="14" width="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7.95" customHeight="1" spans="1:30">
      <c r="A2" s="5" t="s">
        <v>1</v>
      </c>
      <c r="B2" s="5"/>
      <c r="C2" s="6" t="s">
        <v>5</v>
      </c>
      <c r="D2" s="6"/>
      <c r="E2" s="6"/>
      <c r="F2" s="6"/>
      <c r="G2" s="6"/>
      <c r="H2" s="6"/>
      <c r="I2" s="6"/>
      <c r="J2" s="6"/>
      <c r="K2" s="6"/>
      <c r="L2" s="37" t="s">
        <v>2</v>
      </c>
      <c r="M2" s="38">
        <v>6460</v>
      </c>
      <c r="N2" s="39" t="s">
        <v>3</v>
      </c>
      <c r="O2" s="39" t="s">
        <v>4</v>
      </c>
      <c r="Q2" s="57" t="s">
        <v>4</v>
      </c>
      <c r="R2" s="58">
        <v>24</v>
      </c>
      <c r="S2" s="59">
        <v>6460</v>
      </c>
      <c r="T2" s="60" t="s">
        <v>5</v>
      </c>
      <c r="U2" s="61" t="s">
        <v>6</v>
      </c>
      <c r="V2" s="62">
        <v>2008974.69</v>
      </c>
      <c r="W2" s="62" t="s">
        <v>7</v>
      </c>
      <c r="X2" s="62" t="s">
        <v>8</v>
      </c>
      <c r="Y2" s="63" t="s">
        <v>9</v>
      </c>
      <c r="Z2" s="64" t="s">
        <v>10</v>
      </c>
      <c r="AA2" s="65" t="s">
        <v>11</v>
      </c>
      <c r="AB2" s="66" t="s">
        <v>12</v>
      </c>
      <c r="AC2" s="65"/>
      <c r="AD2" s="67" t="s">
        <v>13</v>
      </c>
    </row>
    <row r="3" ht="27.95" customHeight="1" spans="1:15">
      <c r="A3" s="5" t="s">
        <v>14</v>
      </c>
      <c r="B3" s="5"/>
      <c r="C3" s="7">
        <v>2008974.69</v>
      </c>
      <c r="D3" s="7"/>
      <c r="E3" s="7" t="s">
        <v>15</v>
      </c>
      <c r="F3" s="8" t="s">
        <v>6</v>
      </c>
      <c r="G3" s="8"/>
      <c r="H3" s="9" t="s">
        <v>16</v>
      </c>
      <c r="I3" s="78" t="s">
        <v>58</v>
      </c>
      <c r="J3" s="79"/>
      <c r="K3" s="79"/>
      <c r="L3" s="79"/>
      <c r="M3" s="41" t="s">
        <v>17</v>
      </c>
      <c r="N3" s="5" t="s">
        <v>18</v>
      </c>
      <c r="O3" s="42" t="s">
        <v>59</v>
      </c>
    </row>
    <row r="4" ht="27.95" customHeight="1" spans="1:15">
      <c r="A4" s="5" t="s">
        <v>19</v>
      </c>
      <c r="B4" s="5"/>
      <c r="C4" s="77"/>
      <c r="D4" s="77"/>
      <c r="E4" s="7" t="s">
        <v>20</v>
      </c>
      <c r="F4" s="8"/>
      <c r="G4" s="8"/>
      <c r="H4" s="10"/>
      <c r="I4" s="80"/>
      <c r="J4" s="81"/>
      <c r="K4" s="81"/>
      <c r="L4" s="81"/>
      <c r="M4" s="43" t="s">
        <v>21</v>
      </c>
      <c r="N4" s="7" t="s">
        <v>22</v>
      </c>
      <c r="O4" s="44" t="s">
        <v>11</v>
      </c>
    </row>
    <row r="5" ht="27.95" customHeight="1" spans="1:15">
      <c r="A5" s="5" t="s">
        <v>23</v>
      </c>
      <c r="B5" s="5" t="s">
        <v>24</v>
      </c>
      <c r="C5" s="5"/>
      <c r="D5" s="5"/>
      <c r="E5" s="5" t="s">
        <v>25</v>
      </c>
      <c r="F5" s="5"/>
      <c r="G5" s="5" t="s">
        <v>26</v>
      </c>
      <c r="H5" s="5"/>
      <c r="I5" s="5" t="s">
        <v>27</v>
      </c>
      <c r="J5" s="5" t="s">
        <v>28</v>
      </c>
      <c r="K5" s="5"/>
      <c r="L5" s="5" t="s">
        <v>29</v>
      </c>
      <c r="M5" s="5"/>
      <c r="N5" s="7" t="s">
        <v>30</v>
      </c>
      <c r="O5" s="7"/>
    </row>
    <row r="6" ht="27.95" customHeight="1" spans="1:15">
      <c r="A6" s="5"/>
      <c r="B6" s="11" t="s">
        <v>31</v>
      </c>
      <c r="C6" s="5" t="s">
        <v>32</v>
      </c>
      <c r="D6" s="7" t="s">
        <v>33</v>
      </c>
      <c r="E6" s="11" t="s">
        <v>31</v>
      </c>
      <c r="F6" s="7" t="s">
        <v>33</v>
      </c>
      <c r="G6" s="5" t="s">
        <v>34</v>
      </c>
      <c r="H6" s="7" t="s">
        <v>33</v>
      </c>
      <c r="I6" s="39" t="s">
        <v>33</v>
      </c>
      <c r="J6" s="7" t="s">
        <v>33</v>
      </c>
      <c r="K6" s="5" t="s">
        <v>35</v>
      </c>
      <c r="L6" s="5" t="s">
        <v>33</v>
      </c>
      <c r="M6" s="5" t="s">
        <v>35</v>
      </c>
      <c r="N6" s="7" t="s">
        <v>36</v>
      </c>
      <c r="O6" s="7" t="s">
        <v>33</v>
      </c>
    </row>
    <row r="7" s="76" customFormat="1" ht="40.5" customHeight="1" spans="1:17">
      <c r="A7" s="24">
        <v>1</v>
      </c>
      <c r="B7" s="70">
        <v>42915</v>
      </c>
      <c r="C7" s="26" t="s">
        <v>37</v>
      </c>
      <c r="D7" s="71">
        <v>201000</v>
      </c>
      <c r="E7" s="28">
        <v>42909</v>
      </c>
      <c r="F7" s="71">
        <v>201000</v>
      </c>
      <c r="G7" s="29">
        <v>0.02</v>
      </c>
      <c r="H7" s="30">
        <f>ROUNDUP(D7*G7,2)</f>
        <v>4020</v>
      </c>
      <c r="I7" s="30">
        <v>14524.51</v>
      </c>
      <c r="J7" s="53">
        <v>500</v>
      </c>
      <c r="K7" s="54" t="s">
        <v>60</v>
      </c>
      <c r="L7" s="83">
        <v>0</v>
      </c>
      <c r="M7" s="84"/>
      <c r="N7" s="85" t="s">
        <v>61</v>
      </c>
      <c r="O7" s="30">
        <f>ROUNDUP(D7-H7-I7-J7-L7,2)</f>
        <v>181955.49</v>
      </c>
      <c r="Q7" s="86"/>
    </row>
    <row r="8" s="76" customFormat="1" ht="33.75" customHeight="1" spans="1:15">
      <c r="A8" s="24"/>
      <c r="B8" s="25"/>
      <c r="C8" s="26"/>
      <c r="D8" s="27"/>
      <c r="E8" s="28"/>
      <c r="F8" s="27"/>
      <c r="G8" s="29"/>
      <c r="H8" s="30"/>
      <c r="I8" s="30"/>
      <c r="J8" s="53"/>
      <c r="K8" s="54"/>
      <c r="L8" s="53"/>
      <c r="M8" s="84"/>
      <c r="N8" s="54"/>
      <c r="O8" s="30"/>
    </row>
    <row r="9" ht="20.1" customHeight="1" spans="1:15">
      <c r="A9" s="12"/>
      <c r="B9" s="21"/>
      <c r="C9" s="14"/>
      <c r="D9" s="20"/>
      <c r="E9" s="16"/>
      <c r="F9" s="20"/>
      <c r="G9" s="17"/>
      <c r="H9" s="18"/>
      <c r="I9" s="18"/>
      <c r="J9" s="45"/>
      <c r="K9" s="54"/>
      <c r="L9" s="45"/>
      <c r="M9" s="84"/>
      <c r="N9" s="46"/>
      <c r="O9" s="30"/>
    </row>
    <row r="10" ht="20.1" customHeight="1" spans="1:15">
      <c r="A10" s="12"/>
      <c r="B10" s="21"/>
      <c r="C10" s="14"/>
      <c r="D10" s="20"/>
      <c r="E10" s="16"/>
      <c r="F10" s="20"/>
      <c r="G10" s="17"/>
      <c r="H10" s="18"/>
      <c r="I10" s="18"/>
      <c r="J10" s="45"/>
      <c r="K10" s="54"/>
      <c r="L10" s="45"/>
      <c r="M10" s="84"/>
      <c r="N10" s="46"/>
      <c r="O10" s="30"/>
    </row>
    <row r="11" ht="20.1" customHeight="1" spans="1:17">
      <c r="A11" s="12"/>
      <c r="B11" s="21"/>
      <c r="C11" s="14"/>
      <c r="D11" s="20"/>
      <c r="E11" s="16"/>
      <c r="F11" s="20"/>
      <c r="G11" s="17"/>
      <c r="H11" s="18"/>
      <c r="I11" s="18"/>
      <c r="J11" s="45"/>
      <c r="K11" s="54"/>
      <c r="L11" s="45"/>
      <c r="M11" s="84"/>
      <c r="N11" s="46"/>
      <c r="O11" s="18"/>
      <c r="Q11"/>
    </row>
    <row r="12" ht="20.25" customHeight="1" spans="1:15">
      <c r="A12" s="12"/>
      <c r="B12" s="21"/>
      <c r="C12" s="14"/>
      <c r="D12" s="20"/>
      <c r="E12" s="16"/>
      <c r="F12" s="20"/>
      <c r="G12" s="17"/>
      <c r="H12" s="18"/>
      <c r="I12" s="18"/>
      <c r="J12" s="45"/>
      <c r="K12" s="46"/>
      <c r="L12" s="45"/>
      <c r="M12" s="46"/>
      <c r="N12" s="46"/>
      <c r="O12" s="18"/>
    </row>
    <row r="13" ht="20.25" customHeight="1" spans="1:15">
      <c r="A13" s="12"/>
      <c r="B13" s="21"/>
      <c r="C13" s="14"/>
      <c r="D13" s="20"/>
      <c r="E13" s="16"/>
      <c r="F13" s="20"/>
      <c r="G13" s="17"/>
      <c r="H13" s="18"/>
      <c r="I13" s="18"/>
      <c r="J13" s="45"/>
      <c r="K13" s="46"/>
      <c r="L13" s="45"/>
      <c r="M13" s="46"/>
      <c r="N13" s="46"/>
      <c r="O13" s="18"/>
    </row>
    <row r="14" ht="20.25" customHeight="1" spans="1:15">
      <c r="A14" s="12"/>
      <c r="B14" s="21"/>
      <c r="C14" s="14"/>
      <c r="D14" s="20"/>
      <c r="E14" s="16"/>
      <c r="F14" s="20"/>
      <c r="G14" s="17"/>
      <c r="H14" s="18"/>
      <c r="I14" s="18"/>
      <c r="J14" s="45"/>
      <c r="K14" s="46"/>
      <c r="L14" s="45"/>
      <c r="M14" s="46"/>
      <c r="N14" s="46"/>
      <c r="O14" s="18"/>
    </row>
    <row r="15" ht="20.25" customHeight="1" spans="1:15">
      <c r="A15" s="12"/>
      <c r="B15" s="21"/>
      <c r="C15" s="14"/>
      <c r="D15" s="20"/>
      <c r="E15" s="16"/>
      <c r="F15" s="20"/>
      <c r="G15" s="17"/>
      <c r="H15" s="18"/>
      <c r="I15" s="18"/>
      <c r="J15" s="45"/>
      <c r="K15" s="46"/>
      <c r="L15" s="45"/>
      <c r="M15" s="46"/>
      <c r="N15" s="46"/>
      <c r="O15" s="18"/>
    </row>
    <row r="16" ht="20.25" customHeight="1" spans="1:15">
      <c r="A16" s="12"/>
      <c r="B16" s="21"/>
      <c r="C16" s="14"/>
      <c r="D16" s="20"/>
      <c r="E16" s="16"/>
      <c r="F16" s="20"/>
      <c r="G16" s="17"/>
      <c r="H16" s="18"/>
      <c r="I16" s="18"/>
      <c r="J16" s="45"/>
      <c r="K16" s="46"/>
      <c r="L16" s="45"/>
      <c r="M16" s="46"/>
      <c r="N16" s="46"/>
      <c r="O16" s="18"/>
    </row>
    <row r="17" ht="20.25" customHeight="1" spans="1:15">
      <c r="A17" s="12"/>
      <c r="B17" s="21"/>
      <c r="C17" s="14"/>
      <c r="D17" s="20"/>
      <c r="E17" s="16"/>
      <c r="F17" s="20"/>
      <c r="G17" s="17"/>
      <c r="H17" s="18"/>
      <c r="I17" s="18"/>
      <c r="J17" s="45"/>
      <c r="K17" s="46"/>
      <c r="L17" s="45"/>
      <c r="M17" s="46"/>
      <c r="N17" s="46"/>
      <c r="O17" s="18"/>
    </row>
    <row r="18" ht="20.25" customHeight="1" spans="1:15">
      <c r="A18" s="12"/>
      <c r="B18" s="21"/>
      <c r="C18" s="14"/>
      <c r="D18" s="20"/>
      <c r="E18" s="16"/>
      <c r="F18" s="20"/>
      <c r="G18" s="17"/>
      <c r="H18" s="18"/>
      <c r="I18" s="18"/>
      <c r="J18" s="45"/>
      <c r="K18" s="46"/>
      <c r="L18" s="45"/>
      <c r="M18" s="46"/>
      <c r="N18" s="46"/>
      <c r="O18" s="18"/>
    </row>
    <row r="19" ht="20.25" customHeight="1" spans="1:15">
      <c r="A19" s="12"/>
      <c r="B19" s="21"/>
      <c r="C19" s="14"/>
      <c r="D19" s="20"/>
      <c r="E19" s="16"/>
      <c r="F19" s="20"/>
      <c r="G19" s="17"/>
      <c r="H19" s="18"/>
      <c r="I19" s="18"/>
      <c r="J19" s="45"/>
      <c r="K19" s="46"/>
      <c r="L19" s="45"/>
      <c r="M19" s="46"/>
      <c r="N19" s="46"/>
      <c r="O19" s="18"/>
    </row>
    <row r="20" ht="20.25" customHeight="1" spans="1:15">
      <c r="A20" s="12"/>
      <c r="B20" s="21"/>
      <c r="C20" s="14"/>
      <c r="D20" s="20"/>
      <c r="E20" s="16"/>
      <c r="F20" s="20"/>
      <c r="G20" s="17"/>
      <c r="H20" s="18"/>
      <c r="I20" s="18"/>
      <c r="J20" s="45"/>
      <c r="K20" s="46"/>
      <c r="L20" s="45"/>
      <c r="M20" s="46"/>
      <c r="N20" s="46"/>
      <c r="O20" s="18"/>
    </row>
    <row r="21" ht="20.25" customHeight="1" spans="1:15">
      <c r="A21" s="12"/>
      <c r="B21" s="21"/>
      <c r="C21" s="14"/>
      <c r="D21" s="20"/>
      <c r="E21" s="16"/>
      <c r="F21" s="20"/>
      <c r="G21" s="17"/>
      <c r="H21" s="18"/>
      <c r="I21" s="18"/>
      <c r="J21" s="45"/>
      <c r="K21" s="46"/>
      <c r="L21" s="45"/>
      <c r="M21" s="46"/>
      <c r="N21" s="46"/>
      <c r="O21" s="18"/>
    </row>
    <row r="22" ht="20.25" customHeight="1" spans="1:15">
      <c r="A22" s="12"/>
      <c r="B22" s="21"/>
      <c r="C22" s="14"/>
      <c r="D22" s="20"/>
      <c r="E22" s="16"/>
      <c r="F22" s="20"/>
      <c r="G22" s="17"/>
      <c r="H22" s="18"/>
      <c r="I22" s="18"/>
      <c r="J22" s="45"/>
      <c r="K22" s="46"/>
      <c r="L22" s="45"/>
      <c r="M22" s="46"/>
      <c r="N22" s="46"/>
      <c r="O22" s="18"/>
    </row>
    <row r="23" ht="20.25" customHeight="1" spans="1:15">
      <c r="A23" s="12"/>
      <c r="B23" s="21"/>
      <c r="C23" s="14"/>
      <c r="D23" s="20"/>
      <c r="E23" s="16"/>
      <c r="F23" s="20"/>
      <c r="G23" s="17"/>
      <c r="H23" s="18"/>
      <c r="I23" s="18"/>
      <c r="J23" s="45"/>
      <c r="K23" s="46"/>
      <c r="L23" s="45"/>
      <c r="M23" s="46"/>
      <c r="N23" s="46"/>
      <c r="O23" s="18"/>
    </row>
    <row r="24" ht="20.25" customHeight="1" spans="1:15">
      <c r="A24" s="12"/>
      <c r="B24" s="21"/>
      <c r="C24" s="14"/>
      <c r="D24" s="20"/>
      <c r="E24" s="16"/>
      <c r="F24" s="20"/>
      <c r="G24" s="17"/>
      <c r="H24" s="18"/>
      <c r="I24" s="18"/>
      <c r="J24" s="45"/>
      <c r="K24" s="46"/>
      <c r="L24" s="45"/>
      <c r="M24" s="46"/>
      <c r="N24" s="46"/>
      <c r="O24" s="18"/>
    </row>
    <row r="25" ht="30" customHeight="1" spans="1:15">
      <c r="A25" s="5" t="s">
        <v>41</v>
      </c>
      <c r="B25" s="5"/>
      <c r="C25" s="31" t="s">
        <v>42</v>
      </c>
      <c r="D25" s="32">
        <f>SUM(D7:D24)</f>
        <v>201000</v>
      </c>
      <c r="E25" s="31" t="s">
        <v>42</v>
      </c>
      <c r="F25" s="32">
        <f>SUM(F7:F24)</f>
        <v>201000</v>
      </c>
      <c r="G25" s="31" t="s">
        <v>42</v>
      </c>
      <c r="H25" s="32">
        <f>SUM(H7:H24)</f>
        <v>4020</v>
      </c>
      <c r="I25" s="32">
        <f>SUM(I7:I24)</f>
        <v>14524.51</v>
      </c>
      <c r="J25" s="32">
        <f>SUM(J7:J24)</f>
        <v>500</v>
      </c>
      <c r="K25" s="31" t="s">
        <v>42</v>
      </c>
      <c r="L25" s="32">
        <f>SUM(L7:L24)</f>
        <v>0</v>
      </c>
      <c r="M25" s="31" t="s">
        <v>42</v>
      </c>
      <c r="N25" s="31" t="s">
        <v>42</v>
      </c>
      <c r="O25" s="32">
        <f>SUM(O7:O24)</f>
        <v>181955.49</v>
      </c>
    </row>
    <row r="26" ht="30" customHeight="1" spans="1:15">
      <c r="A26" s="5" t="s">
        <v>43</v>
      </c>
      <c r="B26" s="5"/>
      <c r="C26" s="5" t="s">
        <v>44</v>
      </c>
      <c r="D26" s="5"/>
      <c r="E26" s="33">
        <f>O7+O8</f>
        <v>181955.49</v>
      </c>
      <c r="F26" s="33"/>
      <c r="G26" s="33"/>
      <c r="H26" s="33"/>
      <c r="I26" s="5" t="s">
        <v>45</v>
      </c>
      <c r="J26" s="5"/>
      <c r="K26" s="5" t="s">
        <v>46</v>
      </c>
      <c r="L26" s="55">
        <f>E26-E27</f>
        <v>181955.49</v>
      </c>
      <c r="M26" s="55"/>
      <c r="N26" s="55"/>
      <c r="O26" s="55"/>
    </row>
    <row r="27" ht="30" customHeight="1" spans="1:15">
      <c r="A27" s="5"/>
      <c r="B27" s="5"/>
      <c r="C27" s="5" t="s">
        <v>47</v>
      </c>
      <c r="D27" s="5"/>
      <c r="E27" s="34">
        <f>O8</f>
        <v>0</v>
      </c>
      <c r="F27" s="34"/>
      <c r="G27" s="34"/>
      <c r="H27" s="34"/>
      <c r="I27" s="5"/>
      <c r="J27" s="5"/>
      <c r="K27" s="5" t="s">
        <v>48</v>
      </c>
      <c r="L27" s="56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壹拾捌万壹仟玖佰伍拾伍元肆角玖分</v>
      </c>
      <c r="M27" s="56"/>
      <c r="N27" s="56"/>
      <c r="O27" s="56"/>
    </row>
    <row r="28" ht="50.1" customHeight="1" spans="1:17">
      <c r="A28" s="5" t="s">
        <v>49</v>
      </c>
      <c r="B28" s="5"/>
      <c r="C28" s="35"/>
      <c r="D28" s="35"/>
      <c r="E28" s="35"/>
      <c r="F28" s="35"/>
      <c r="G28" s="35"/>
      <c r="H28" s="35"/>
      <c r="I28" s="5" t="s">
        <v>50</v>
      </c>
      <c r="J28" s="5"/>
      <c r="K28" s="5" t="s">
        <v>51</v>
      </c>
      <c r="L28" s="5"/>
      <c r="M28" s="5"/>
      <c r="N28" s="5"/>
      <c r="O28" s="5"/>
      <c r="Q28"/>
    </row>
    <row r="29" ht="50.1" customHeight="1" spans="1:15">
      <c r="A29" s="5" t="s">
        <v>52</v>
      </c>
      <c r="B29" s="5"/>
      <c r="C29" s="35"/>
      <c r="D29" s="35"/>
      <c r="E29" s="35"/>
      <c r="F29" s="35"/>
      <c r="G29" s="35"/>
      <c r="H29" s="35"/>
      <c r="I29" s="5" t="s">
        <v>53</v>
      </c>
      <c r="J29" s="5"/>
      <c r="K29" s="35"/>
      <c r="L29" s="35"/>
      <c r="M29" s="35"/>
      <c r="N29" s="35"/>
      <c r="O29" s="35"/>
    </row>
    <row r="30" ht="50.1" customHeight="1" spans="1:15">
      <c r="A30" s="5" t="s">
        <v>54</v>
      </c>
      <c r="B30" s="5"/>
      <c r="C30" s="36"/>
      <c r="D30" s="36"/>
      <c r="E30" s="36"/>
      <c r="F30" s="36"/>
      <c r="G30" s="36"/>
      <c r="H30" s="36"/>
      <c r="I30" s="5" t="s">
        <v>55</v>
      </c>
      <c r="J30" s="5"/>
      <c r="K30" s="36"/>
      <c r="L30" s="36"/>
      <c r="M30" s="36"/>
      <c r="N30" s="36"/>
      <c r="O30" s="36"/>
    </row>
    <row r="31" ht="50.1" customHeight="1" spans="1:15">
      <c r="A31" s="5" t="s">
        <v>56</v>
      </c>
      <c r="B31" s="5"/>
      <c r="C31" s="36"/>
      <c r="D31" s="36"/>
      <c r="E31" s="36"/>
      <c r="F31" s="36"/>
      <c r="G31" s="36"/>
      <c r="H31" s="36"/>
      <c r="I31" s="5" t="s">
        <v>57</v>
      </c>
      <c r="J31" s="5"/>
      <c r="K31" s="36"/>
      <c r="L31" s="36"/>
      <c r="M31" s="36"/>
      <c r="N31" s="36"/>
      <c r="O31" s="36"/>
    </row>
    <row r="34" ht="13.5" spans="17:17">
      <c r="Q34"/>
    </row>
    <row r="37" ht="13.5" spans="2:2">
      <c r="B37"/>
    </row>
    <row r="43" ht="13.5" spans="4:4">
      <c r="D43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42"/>
  <sheetViews>
    <sheetView workbookViewId="0">
      <selection activeCell="J13" sqref="J13"/>
    </sheetView>
  </sheetViews>
  <sheetFormatPr defaultColWidth="9" defaultRowHeight="11.25"/>
  <cols>
    <col min="1" max="1" width="3.25" style="1" customWidth="1"/>
    <col min="2" max="2" width="4.875" style="2" customWidth="1"/>
    <col min="3" max="3" width="3.625" style="1" customWidth="1"/>
    <col min="4" max="4" width="9" style="3" customWidth="1"/>
    <col min="5" max="5" width="6.625" style="2" customWidth="1"/>
    <col min="6" max="6" width="8.125" style="3" customWidth="1"/>
    <col min="7" max="7" width="4.375" style="1" customWidth="1"/>
    <col min="8" max="8" width="10.125" style="3" customWidth="1"/>
    <col min="9" max="9" width="10.375" style="1" customWidth="1"/>
    <col min="10" max="10" width="8.5" style="3" customWidth="1"/>
    <col min="11" max="11" width="9" style="1" customWidth="1"/>
    <col min="12" max="12" width="8.25" style="1" customWidth="1"/>
    <col min="13" max="14" width="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7.95" customHeight="1" spans="1:30">
      <c r="A2" s="5" t="s">
        <v>1</v>
      </c>
      <c r="B2" s="5"/>
      <c r="C2" s="6" t="s">
        <v>5</v>
      </c>
      <c r="D2" s="6"/>
      <c r="E2" s="6"/>
      <c r="F2" s="6"/>
      <c r="G2" s="6"/>
      <c r="H2" s="6"/>
      <c r="I2" s="6"/>
      <c r="J2" s="6"/>
      <c r="K2" s="6"/>
      <c r="L2" s="37" t="s">
        <v>2</v>
      </c>
      <c r="M2" s="38">
        <v>6460</v>
      </c>
      <c r="N2" s="39" t="s">
        <v>3</v>
      </c>
      <c r="O2" s="39" t="s">
        <v>4</v>
      </c>
      <c r="Q2" s="57" t="s">
        <v>4</v>
      </c>
      <c r="R2" s="58">
        <v>24</v>
      </c>
      <c r="S2" s="59">
        <v>6460</v>
      </c>
      <c r="T2" s="60" t="s">
        <v>5</v>
      </c>
      <c r="U2" s="61" t="s">
        <v>6</v>
      </c>
      <c r="V2" s="62">
        <v>2008974.69</v>
      </c>
      <c r="W2" s="62" t="s">
        <v>7</v>
      </c>
      <c r="X2" s="62" t="s">
        <v>8</v>
      </c>
      <c r="Y2" s="63" t="s">
        <v>9</v>
      </c>
      <c r="Z2" s="64" t="s">
        <v>10</v>
      </c>
      <c r="AA2" s="65" t="s">
        <v>11</v>
      </c>
      <c r="AB2" s="66" t="s">
        <v>12</v>
      </c>
      <c r="AC2" s="65"/>
      <c r="AD2" s="67" t="s">
        <v>13</v>
      </c>
    </row>
    <row r="3" ht="27.95" customHeight="1" spans="1:15">
      <c r="A3" s="5" t="s">
        <v>14</v>
      </c>
      <c r="B3" s="5"/>
      <c r="C3" s="7">
        <v>2008974.69</v>
      </c>
      <c r="D3" s="7"/>
      <c r="E3" s="7" t="s">
        <v>15</v>
      </c>
      <c r="F3" s="8" t="s">
        <v>6</v>
      </c>
      <c r="G3" s="8"/>
      <c r="H3" s="9" t="s">
        <v>16</v>
      </c>
      <c r="I3" s="78" t="s">
        <v>58</v>
      </c>
      <c r="J3" s="79"/>
      <c r="K3" s="79"/>
      <c r="L3" s="79"/>
      <c r="M3" s="41" t="s">
        <v>17</v>
      </c>
      <c r="N3" s="5" t="s">
        <v>18</v>
      </c>
      <c r="O3" s="42" t="s">
        <v>59</v>
      </c>
    </row>
    <row r="4" ht="27.95" customHeight="1" spans="1:15">
      <c r="A4" s="5" t="s">
        <v>19</v>
      </c>
      <c r="B4" s="5"/>
      <c r="C4" s="77"/>
      <c r="D4" s="77"/>
      <c r="E4" s="7" t="s">
        <v>20</v>
      </c>
      <c r="F4" s="8"/>
      <c r="G4" s="8"/>
      <c r="H4" s="10"/>
      <c r="I4" s="80"/>
      <c r="J4" s="81"/>
      <c r="K4" s="81"/>
      <c r="L4" s="81"/>
      <c r="M4" s="43" t="s">
        <v>21</v>
      </c>
      <c r="N4" s="7" t="s">
        <v>22</v>
      </c>
      <c r="O4" s="44" t="s">
        <v>11</v>
      </c>
    </row>
    <row r="5" ht="27.95" customHeight="1" spans="1:15">
      <c r="A5" s="5" t="s">
        <v>23</v>
      </c>
      <c r="B5" s="5" t="s">
        <v>24</v>
      </c>
      <c r="C5" s="5"/>
      <c r="D5" s="5"/>
      <c r="E5" s="5" t="s">
        <v>25</v>
      </c>
      <c r="F5" s="5"/>
      <c r="G5" s="5" t="s">
        <v>26</v>
      </c>
      <c r="H5" s="5"/>
      <c r="I5" s="5" t="s">
        <v>27</v>
      </c>
      <c r="J5" s="5" t="s">
        <v>28</v>
      </c>
      <c r="K5" s="5"/>
      <c r="L5" s="5" t="s">
        <v>29</v>
      </c>
      <c r="M5" s="5"/>
      <c r="N5" s="7" t="s">
        <v>30</v>
      </c>
      <c r="O5" s="7"/>
    </row>
    <row r="6" ht="27.95" customHeight="1" spans="1:15">
      <c r="A6" s="5"/>
      <c r="B6" s="11" t="s">
        <v>31</v>
      </c>
      <c r="C6" s="5" t="s">
        <v>32</v>
      </c>
      <c r="D6" s="7" t="s">
        <v>33</v>
      </c>
      <c r="E6" s="11" t="s">
        <v>31</v>
      </c>
      <c r="F6" s="7" t="s">
        <v>33</v>
      </c>
      <c r="G6" s="5" t="s">
        <v>34</v>
      </c>
      <c r="H6" s="7" t="s">
        <v>33</v>
      </c>
      <c r="I6" s="39" t="s">
        <v>33</v>
      </c>
      <c r="J6" s="7" t="s">
        <v>33</v>
      </c>
      <c r="K6" s="5" t="s">
        <v>35</v>
      </c>
      <c r="L6" s="5" t="s">
        <v>33</v>
      </c>
      <c r="M6" s="5" t="s">
        <v>35</v>
      </c>
      <c r="N6" s="7" t="s">
        <v>36</v>
      </c>
      <c r="O6" s="7" t="s">
        <v>33</v>
      </c>
    </row>
    <row r="7" ht="40.5" customHeight="1" spans="1:17">
      <c r="A7" s="12">
        <v>1</v>
      </c>
      <c r="B7" s="13">
        <v>42915</v>
      </c>
      <c r="C7" s="14" t="s">
        <v>37</v>
      </c>
      <c r="D7" s="15">
        <v>201000</v>
      </c>
      <c r="E7" s="16">
        <v>42909</v>
      </c>
      <c r="F7" s="15">
        <v>201000</v>
      </c>
      <c r="G7" s="17">
        <v>0.02</v>
      </c>
      <c r="H7" s="18">
        <f>ROUNDUP(D7*G7,2)</f>
        <v>4020</v>
      </c>
      <c r="I7" s="18">
        <v>14524.51</v>
      </c>
      <c r="J7" s="45">
        <v>500</v>
      </c>
      <c r="K7" s="46" t="s">
        <v>60</v>
      </c>
      <c r="L7" s="47">
        <v>0</v>
      </c>
      <c r="M7" s="7"/>
      <c r="N7" s="48" t="s">
        <v>61</v>
      </c>
      <c r="O7" s="18">
        <f>ROUNDUP(D7-H7-I7-J7-L7,2)</f>
        <v>181955.49</v>
      </c>
      <c r="Q7" s="50"/>
    </row>
    <row r="8" ht="20.25" customHeight="1" spans="1:15">
      <c r="A8" s="12"/>
      <c r="B8" s="19" t="s">
        <v>62</v>
      </c>
      <c r="C8" s="14"/>
      <c r="D8" s="20"/>
      <c r="E8" s="16"/>
      <c r="F8" s="20"/>
      <c r="G8" s="17"/>
      <c r="H8" s="18"/>
      <c r="I8" s="18"/>
      <c r="J8" s="45"/>
      <c r="K8" s="46"/>
      <c r="L8" s="45"/>
      <c r="M8" s="46"/>
      <c r="N8" s="46"/>
      <c r="O8" s="18"/>
    </row>
    <row r="9" s="76" customFormat="1" ht="30.75" customHeight="1" spans="1:15">
      <c r="A9" s="24">
        <v>2</v>
      </c>
      <c r="B9" s="70">
        <v>42963</v>
      </c>
      <c r="C9" s="26" t="s">
        <v>37</v>
      </c>
      <c r="D9" s="71">
        <v>602000</v>
      </c>
      <c r="E9" s="28">
        <v>42955</v>
      </c>
      <c r="F9" s="71">
        <v>602000</v>
      </c>
      <c r="G9" s="29">
        <v>0.02</v>
      </c>
      <c r="H9" s="30">
        <f>ROUNDUP(D9*G9,2)</f>
        <v>12040</v>
      </c>
      <c r="I9" s="30">
        <v>0</v>
      </c>
      <c r="J9" s="53">
        <v>0</v>
      </c>
      <c r="K9" s="54"/>
      <c r="L9" s="72">
        <v>0</v>
      </c>
      <c r="M9" s="73"/>
      <c r="N9" s="82" t="s">
        <v>61</v>
      </c>
      <c r="O9" s="30">
        <f>D9-H9-I9-J9-L9-O10</f>
        <v>21860</v>
      </c>
    </row>
    <row r="10" ht="20.1" customHeight="1" spans="1:15">
      <c r="A10" s="12"/>
      <c r="B10" s="21"/>
      <c r="C10" s="14"/>
      <c r="D10" s="20"/>
      <c r="E10" s="16"/>
      <c r="F10" s="20"/>
      <c r="G10" s="17"/>
      <c r="H10" s="18"/>
      <c r="I10" s="18"/>
      <c r="J10"/>
      <c r="K10" s="46"/>
      <c r="L10" s="45"/>
      <c r="M10" s="46"/>
      <c r="N10" s="82" t="s">
        <v>63</v>
      </c>
      <c r="O10" s="71">
        <v>568100</v>
      </c>
    </row>
    <row r="11" ht="20.1" customHeight="1" spans="1:15">
      <c r="A11" s="12"/>
      <c r="B11" s="21"/>
      <c r="C11" s="14"/>
      <c r="D11" s="20"/>
      <c r="E11" s="16"/>
      <c r="F11" s="20"/>
      <c r="G11" s="17"/>
      <c r="H11" s="18"/>
      <c r="I11" s="18"/>
      <c r="J11" s="45"/>
      <c r="K11" s="46"/>
      <c r="L11" s="45"/>
      <c r="M11" s="46"/>
      <c r="N11" s="46"/>
      <c r="O11" s="18"/>
    </row>
    <row r="12" ht="20.1" customHeight="1" spans="1:15">
      <c r="A12" s="12"/>
      <c r="B12" s="21"/>
      <c r="C12" s="14"/>
      <c r="D12" s="20"/>
      <c r="E12" s="16"/>
      <c r="F12" s="20"/>
      <c r="G12" s="17"/>
      <c r="H12" s="18"/>
      <c r="I12" s="18"/>
      <c r="J12" s="45"/>
      <c r="K12" s="46"/>
      <c r="L12" s="45"/>
      <c r="M12" s="46"/>
      <c r="N12" s="46"/>
      <c r="O12" s="18"/>
    </row>
    <row r="13" ht="20.1" customHeight="1" spans="1:15">
      <c r="A13" s="12"/>
      <c r="B13" s="21"/>
      <c r="C13" s="14"/>
      <c r="D13" s="20"/>
      <c r="E13" s="16"/>
      <c r="F13" s="20"/>
      <c r="G13" s="17"/>
      <c r="H13" s="18"/>
      <c r="I13" s="18"/>
      <c r="J13" s="45"/>
      <c r="K13" s="46"/>
      <c r="L13" s="45"/>
      <c r="M13" s="46"/>
      <c r="N13" s="46"/>
      <c r="O13" s="18"/>
    </row>
    <row r="14" ht="20.1" customHeight="1" spans="1:15">
      <c r="A14" s="12"/>
      <c r="B14" s="21"/>
      <c r="C14" s="14"/>
      <c r="D14" s="20"/>
      <c r="E14" s="16"/>
      <c r="F14" s="20"/>
      <c r="G14" s="17"/>
      <c r="H14" s="18"/>
      <c r="I14" s="18"/>
      <c r="J14" s="45"/>
      <c r="K14" s="46"/>
      <c r="L14" s="45"/>
      <c r="M14" s="46"/>
      <c r="N14" s="46"/>
      <c r="O14" s="18"/>
    </row>
    <row r="15" ht="20.1" customHeight="1" spans="1:15">
      <c r="A15" s="12"/>
      <c r="B15" s="21"/>
      <c r="C15" s="14"/>
      <c r="D15" s="20"/>
      <c r="E15" s="16"/>
      <c r="F15" s="20"/>
      <c r="G15" s="17"/>
      <c r="H15" s="18"/>
      <c r="I15" s="18"/>
      <c r="J15" s="45"/>
      <c r="K15" s="46"/>
      <c r="L15" s="45"/>
      <c r="M15" s="46"/>
      <c r="N15" s="46"/>
      <c r="O15" s="18"/>
    </row>
    <row r="16" ht="20.1" customHeight="1" spans="1:15">
      <c r="A16" s="12"/>
      <c r="B16" s="21"/>
      <c r="C16" s="14"/>
      <c r="D16" s="20"/>
      <c r="E16" s="16"/>
      <c r="F16" s="20"/>
      <c r="G16" s="17"/>
      <c r="H16" s="18"/>
      <c r="I16" s="18"/>
      <c r="J16" s="45"/>
      <c r="K16" s="46"/>
      <c r="L16" s="45"/>
      <c r="M16" s="46"/>
      <c r="N16" s="46"/>
      <c r="O16" s="18"/>
    </row>
    <row r="17" ht="20.1" customHeight="1" spans="1:15">
      <c r="A17" s="12"/>
      <c r="B17" s="21"/>
      <c r="C17" s="14"/>
      <c r="D17" s="20"/>
      <c r="E17" s="16"/>
      <c r="F17" s="20"/>
      <c r="G17" s="17"/>
      <c r="H17" s="18"/>
      <c r="I17" s="18"/>
      <c r="J17" s="45"/>
      <c r="K17" s="46"/>
      <c r="L17" s="45"/>
      <c r="M17" s="46"/>
      <c r="N17" s="46"/>
      <c r="O17" s="18"/>
    </row>
    <row r="18" ht="20.1" customHeight="1" spans="1:15">
      <c r="A18" s="12"/>
      <c r="B18" s="21"/>
      <c r="C18" s="14"/>
      <c r="D18" s="20"/>
      <c r="E18" s="16"/>
      <c r="F18" s="20"/>
      <c r="G18" s="17"/>
      <c r="H18" s="18"/>
      <c r="I18" s="18"/>
      <c r="J18" s="45"/>
      <c r="K18" s="46"/>
      <c r="L18" s="45"/>
      <c r="M18" s="46"/>
      <c r="N18" s="46"/>
      <c r="O18" s="18"/>
    </row>
    <row r="19" ht="20.1" customHeight="1" spans="1:15">
      <c r="A19" s="12"/>
      <c r="B19" s="21"/>
      <c r="C19" s="14"/>
      <c r="D19" s="20"/>
      <c r="E19" s="16"/>
      <c r="F19" s="20"/>
      <c r="G19" s="17"/>
      <c r="H19" s="18"/>
      <c r="I19" s="18"/>
      <c r="J19" s="45"/>
      <c r="K19" s="46"/>
      <c r="L19" s="45"/>
      <c r="M19" s="46"/>
      <c r="N19" s="46"/>
      <c r="O19" s="18"/>
    </row>
    <row r="20" ht="20.1" customHeight="1" spans="1:15">
      <c r="A20" s="12"/>
      <c r="B20" s="21"/>
      <c r="C20" s="14"/>
      <c r="D20" s="20"/>
      <c r="E20" s="16"/>
      <c r="F20" s="20"/>
      <c r="G20" s="17"/>
      <c r="H20" s="18"/>
      <c r="I20" s="18"/>
      <c r="J20" s="45"/>
      <c r="K20" s="46"/>
      <c r="L20" s="45"/>
      <c r="M20" s="46"/>
      <c r="N20" s="46"/>
      <c r="O20" s="18"/>
    </row>
    <row r="21" ht="20.1" customHeight="1" spans="1:15">
      <c r="A21" s="12"/>
      <c r="B21" s="21"/>
      <c r="C21" s="14"/>
      <c r="D21" s="20"/>
      <c r="E21" s="16"/>
      <c r="F21" s="20"/>
      <c r="G21" s="17"/>
      <c r="H21" s="18"/>
      <c r="I21" s="18"/>
      <c r="J21" s="45"/>
      <c r="K21" s="46"/>
      <c r="L21" s="45"/>
      <c r="M21" s="46"/>
      <c r="N21" s="46"/>
      <c r="O21" s="18"/>
    </row>
    <row r="22" ht="20.1" customHeight="1" spans="1:15">
      <c r="A22" s="12"/>
      <c r="B22" s="21"/>
      <c r="C22" s="14"/>
      <c r="D22" s="20"/>
      <c r="E22" s="16"/>
      <c r="F22" s="20"/>
      <c r="G22" s="17"/>
      <c r="H22" s="18"/>
      <c r="I22" s="18"/>
      <c r="J22" s="45"/>
      <c r="K22" s="46"/>
      <c r="L22" s="45"/>
      <c r="M22" s="46"/>
      <c r="N22" s="46"/>
      <c r="O22" s="18"/>
    </row>
    <row r="23" ht="20.1" customHeight="1" spans="1:15">
      <c r="A23" s="12"/>
      <c r="B23" s="21"/>
      <c r="C23" s="14"/>
      <c r="D23" s="20"/>
      <c r="E23" s="16"/>
      <c r="F23" s="20"/>
      <c r="G23" s="17"/>
      <c r="H23" s="18"/>
      <c r="I23" s="18"/>
      <c r="J23" s="45"/>
      <c r="K23" s="46"/>
      <c r="L23" s="45"/>
      <c r="M23" s="46"/>
      <c r="N23" s="46"/>
      <c r="O23" s="18"/>
    </row>
    <row r="24" ht="30" customHeight="1" spans="1:15">
      <c r="A24" s="5" t="s">
        <v>41</v>
      </c>
      <c r="B24" s="5"/>
      <c r="C24" s="31" t="s">
        <v>42</v>
      </c>
      <c r="D24" s="32">
        <f>SUM(D7:D23)</f>
        <v>803000</v>
      </c>
      <c r="E24" s="31" t="s">
        <v>42</v>
      </c>
      <c r="F24" s="32">
        <f>SUM(F7:F23)</f>
        <v>803000</v>
      </c>
      <c r="G24" s="31" t="s">
        <v>42</v>
      </c>
      <c r="H24" s="32">
        <f>SUM(H7:H23)</f>
        <v>16060</v>
      </c>
      <c r="I24" s="32">
        <f>SUM(I7:I23)</f>
        <v>14524.51</v>
      </c>
      <c r="J24" s="32">
        <f>SUM(J7:J23)</f>
        <v>500</v>
      </c>
      <c r="K24" s="31" t="s">
        <v>42</v>
      </c>
      <c r="L24" s="32">
        <f>SUM(L7:L23)</f>
        <v>0</v>
      </c>
      <c r="M24" s="31" t="s">
        <v>42</v>
      </c>
      <c r="N24" s="31" t="s">
        <v>42</v>
      </c>
      <c r="O24" s="32">
        <f>SUM(O7:O23)</f>
        <v>771915.49</v>
      </c>
    </row>
    <row r="25" ht="30" customHeight="1" spans="1:15">
      <c r="A25" s="5" t="s">
        <v>43</v>
      </c>
      <c r="B25" s="5"/>
      <c r="C25" s="5" t="s">
        <v>44</v>
      </c>
      <c r="D25" s="5"/>
      <c r="E25" s="33">
        <f>O9+O10</f>
        <v>589960</v>
      </c>
      <c r="F25" s="33"/>
      <c r="G25" s="33"/>
      <c r="H25" s="33"/>
      <c r="I25" s="5" t="s">
        <v>45</v>
      </c>
      <c r="J25" s="5"/>
      <c r="K25" s="5" t="s">
        <v>46</v>
      </c>
      <c r="L25" s="55">
        <f>O9</f>
        <v>21860</v>
      </c>
      <c r="M25" s="55"/>
      <c r="N25" s="55"/>
      <c r="O25" s="55"/>
    </row>
    <row r="26" ht="30" customHeight="1" spans="1:15">
      <c r="A26" s="5"/>
      <c r="B26" s="5"/>
      <c r="C26" s="5" t="s">
        <v>47</v>
      </c>
      <c r="D26" s="5"/>
      <c r="E26" s="34">
        <f>O10</f>
        <v>568100</v>
      </c>
      <c r="F26" s="34"/>
      <c r="G26" s="34"/>
      <c r="H26" s="34"/>
      <c r="I26" s="5"/>
      <c r="J26" s="5"/>
      <c r="K26" s="5" t="s">
        <v>48</v>
      </c>
      <c r="L26" s="56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贰万壹仟捌佰陆拾元整</v>
      </c>
      <c r="M26" s="56"/>
      <c r="N26" s="56"/>
      <c r="O26" s="56"/>
    </row>
    <row r="27" ht="50.1" customHeight="1" spans="1:17">
      <c r="A27" s="5" t="s">
        <v>49</v>
      </c>
      <c r="B27" s="5"/>
      <c r="C27" s="35"/>
      <c r="D27" s="35"/>
      <c r="E27" s="35"/>
      <c r="F27" s="35"/>
      <c r="G27" s="35"/>
      <c r="H27" s="35"/>
      <c r="I27" s="5" t="s">
        <v>50</v>
      </c>
      <c r="J27" s="5"/>
      <c r="K27" s="5" t="s">
        <v>51</v>
      </c>
      <c r="L27" s="5"/>
      <c r="M27" s="5"/>
      <c r="N27" s="5"/>
      <c r="O27" s="5"/>
      <c r="Q27"/>
    </row>
    <row r="28" ht="50.1" customHeight="1" spans="1:15">
      <c r="A28" s="5" t="s">
        <v>52</v>
      </c>
      <c r="B28" s="5"/>
      <c r="C28" s="35"/>
      <c r="D28" s="35"/>
      <c r="E28" s="35"/>
      <c r="F28" s="35"/>
      <c r="G28" s="35"/>
      <c r="H28" s="35"/>
      <c r="I28" s="5" t="s">
        <v>53</v>
      </c>
      <c r="J28" s="5"/>
      <c r="K28" s="35"/>
      <c r="L28" s="35"/>
      <c r="M28" s="35"/>
      <c r="N28" s="35"/>
      <c r="O28" s="35"/>
    </row>
    <row r="29" ht="50.1" customHeight="1" spans="1:15">
      <c r="A29" s="5" t="s">
        <v>54</v>
      </c>
      <c r="B29" s="5"/>
      <c r="C29" s="36"/>
      <c r="D29" s="36"/>
      <c r="E29" s="36"/>
      <c r="F29" s="36"/>
      <c r="G29" s="36"/>
      <c r="H29" s="36"/>
      <c r="I29" s="5" t="s">
        <v>55</v>
      </c>
      <c r="J29" s="5"/>
      <c r="K29" s="36"/>
      <c r="L29" s="36"/>
      <c r="M29" s="36"/>
      <c r="N29" s="36"/>
      <c r="O29" s="36"/>
    </row>
    <row r="30" ht="50.1" customHeight="1" spans="1:15">
      <c r="A30" s="5" t="s">
        <v>56</v>
      </c>
      <c r="B30" s="5"/>
      <c r="C30" s="36"/>
      <c r="D30" s="36"/>
      <c r="E30" s="36"/>
      <c r="F30" s="36"/>
      <c r="G30" s="36"/>
      <c r="H30" s="36"/>
      <c r="I30" s="5" t="s">
        <v>57</v>
      </c>
      <c r="J30" s="5"/>
      <c r="K30" s="36"/>
      <c r="L30" s="36"/>
      <c r="M30" s="36"/>
      <c r="N30" s="36"/>
      <c r="O30" s="36"/>
    </row>
    <row r="33" ht="13.5" spans="17:17">
      <c r="Q33"/>
    </row>
    <row r="34" ht="13.5" spans="2:2">
      <c r="B34"/>
    </row>
    <row r="36" ht="13.5" spans="2:2">
      <c r="B36"/>
    </row>
    <row r="42" ht="13.5" spans="4:4">
      <c r="D42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H3:H4"/>
    <mergeCell ref="A25:B26"/>
    <mergeCell ref="I25:J26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42"/>
  <sheetViews>
    <sheetView workbookViewId="0">
      <selection activeCell="A1" sqref="$A1:$XFD1048576"/>
    </sheetView>
  </sheetViews>
  <sheetFormatPr defaultColWidth="9" defaultRowHeight="11.25"/>
  <cols>
    <col min="1" max="1" width="3.25" style="1" customWidth="1"/>
    <col min="2" max="2" width="4.875" style="2" customWidth="1"/>
    <col min="3" max="3" width="3.625" style="1" customWidth="1"/>
    <col min="4" max="4" width="9" style="3" customWidth="1"/>
    <col min="5" max="5" width="6.625" style="2" customWidth="1"/>
    <col min="6" max="6" width="8.125" style="3" customWidth="1"/>
    <col min="7" max="7" width="4.375" style="1" customWidth="1"/>
    <col min="8" max="8" width="10.125" style="3" customWidth="1"/>
    <col min="9" max="9" width="10.375" style="1" customWidth="1"/>
    <col min="10" max="10" width="8.5" style="3" customWidth="1"/>
    <col min="11" max="11" width="9" style="1" customWidth="1"/>
    <col min="12" max="12" width="6.625" style="1" customWidth="1"/>
    <col min="13" max="14" width="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7.95" customHeight="1" spans="1:30">
      <c r="A2" s="5" t="s">
        <v>1</v>
      </c>
      <c r="B2" s="5"/>
      <c r="C2" s="6" t="s">
        <v>5</v>
      </c>
      <c r="D2" s="6"/>
      <c r="E2" s="6"/>
      <c r="F2" s="6"/>
      <c r="G2" s="6"/>
      <c r="H2" s="6"/>
      <c r="I2" s="6"/>
      <c r="J2" s="6"/>
      <c r="K2" s="6"/>
      <c r="L2" s="37" t="s">
        <v>2</v>
      </c>
      <c r="M2" s="38">
        <v>6460</v>
      </c>
      <c r="N2" s="39" t="s">
        <v>3</v>
      </c>
      <c r="O2" s="39" t="s">
        <v>4</v>
      </c>
      <c r="Q2" s="57" t="s">
        <v>4</v>
      </c>
      <c r="R2" s="58">
        <v>24</v>
      </c>
      <c r="S2" s="59">
        <v>6460</v>
      </c>
      <c r="T2" s="60" t="s">
        <v>5</v>
      </c>
      <c r="U2" s="61" t="s">
        <v>6</v>
      </c>
      <c r="V2" s="62">
        <v>2008974.69</v>
      </c>
      <c r="W2" s="62" t="s">
        <v>7</v>
      </c>
      <c r="X2" s="62" t="s">
        <v>8</v>
      </c>
      <c r="Y2" s="63" t="s">
        <v>9</v>
      </c>
      <c r="Z2" s="64" t="s">
        <v>10</v>
      </c>
      <c r="AA2" s="65" t="s">
        <v>11</v>
      </c>
      <c r="AB2" s="66" t="s">
        <v>12</v>
      </c>
      <c r="AC2" s="65"/>
      <c r="AD2" s="67" t="s">
        <v>13</v>
      </c>
    </row>
    <row r="3" ht="27.95" customHeight="1" spans="1:15">
      <c r="A3" s="5" t="s">
        <v>14</v>
      </c>
      <c r="B3" s="5"/>
      <c r="C3" s="7">
        <v>2008974.69</v>
      </c>
      <c r="D3" s="7"/>
      <c r="E3" s="7" t="s">
        <v>15</v>
      </c>
      <c r="F3" s="8" t="s">
        <v>6</v>
      </c>
      <c r="G3" s="8"/>
      <c r="H3" s="9" t="s">
        <v>16</v>
      </c>
      <c r="I3" s="40" t="s">
        <v>58</v>
      </c>
      <c r="J3" s="40"/>
      <c r="K3" s="40"/>
      <c r="L3" s="40"/>
      <c r="M3" s="41" t="s">
        <v>17</v>
      </c>
      <c r="N3" s="5" t="s">
        <v>18</v>
      </c>
      <c r="O3" s="42" t="s">
        <v>59</v>
      </c>
    </row>
    <row r="4" ht="27.95" customHeight="1" spans="1:15">
      <c r="A4" s="5" t="s">
        <v>19</v>
      </c>
      <c r="B4" s="5"/>
      <c r="C4" s="7">
        <v>2250000</v>
      </c>
      <c r="D4" s="7"/>
      <c r="E4" s="7" t="s">
        <v>20</v>
      </c>
      <c r="F4" s="8"/>
      <c r="G4" s="8"/>
      <c r="H4" s="10"/>
      <c r="I4" s="40"/>
      <c r="J4" s="40"/>
      <c r="K4" s="40"/>
      <c r="L4" s="40"/>
      <c r="M4" s="43" t="s">
        <v>21</v>
      </c>
      <c r="N4" s="7" t="s">
        <v>22</v>
      </c>
      <c r="O4" s="44" t="s">
        <v>11</v>
      </c>
    </row>
    <row r="5" ht="27.95" customHeight="1" spans="1:15">
      <c r="A5" s="5" t="s">
        <v>23</v>
      </c>
      <c r="B5" s="5" t="s">
        <v>24</v>
      </c>
      <c r="C5" s="5"/>
      <c r="D5" s="5"/>
      <c r="E5" s="5" t="s">
        <v>25</v>
      </c>
      <c r="F5" s="5"/>
      <c r="G5" s="5" t="s">
        <v>26</v>
      </c>
      <c r="H5" s="5"/>
      <c r="I5" s="5" t="s">
        <v>27</v>
      </c>
      <c r="J5" s="5" t="s">
        <v>28</v>
      </c>
      <c r="K5" s="5"/>
      <c r="L5" s="5" t="s">
        <v>29</v>
      </c>
      <c r="M5" s="5"/>
      <c r="N5" s="7" t="s">
        <v>30</v>
      </c>
      <c r="O5" s="7"/>
    </row>
    <row r="6" ht="27.95" customHeight="1" spans="1:15">
      <c r="A6" s="5"/>
      <c r="B6" s="11" t="s">
        <v>31</v>
      </c>
      <c r="C6" s="5" t="s">
        <v>32</v>
      </c>
      <c r="D6" s="7" t="s">
        <v>33</v>
      </c>
      <c r="E6" s="11" t="s">
        <v>31</v>
      </c>
      <c r="F6" s="7" t="s">
        <v>33</v>
      </c>
      <c r="G6" s="5" t="s">
        <v>34</v>
      </c>
      <c r="H6" s="7" t="s">
        <v>33</v>
      </c>
      <c r="I6" s="39" t="s">
        <v>33</v>
      </c>
      <c r="J6" s="7" t="s">
        <v>33</v>
      </c>
      <c r="K6" s="5" t="s">
        <v>35</v>
      </c>
      <c r="L6" s="5" t="s">
        <v>33</v>
      </c>
      <c r="M6" s="5" t="s">
        <v>35</v>
      </c>
      <c r="N6" s="7" t="s">
        <v>36</v>
      </c>
      <c r="O6" s="7" t="s">
        <v>33</v>
      </c>
    </row>
    <row r="7" ht="40.5" customHeight="1" spans="1:17">
      <c r="A7" s="12">
        <v>1</v>
      </c>
      <c r="B7" s="13">
        <v>42915</v>
      </c>
      <c r="C7" s="14" t="s">
        <v>37</v>
      </c>
      <c r="D7" s="15">
        <v>201000</v>
      </c>
      <c r="E7" s="16">
        <v>42909</v>
      </c>
      <c r="F7" s="15">
        <v>201000</v>
      </c>
      <c r="G7" s="17">
        <v>0.02</v>
      </c>
      <c r="H7" s="18">
        <f t="shared" ref="H7:H12" si="0">ROUNDUP(D7*G7,2)</f>
        <v>4020</v>
      </c>
      <c r="I7" s="18">
        <v>14524.51</v>
      </c>
      <c r="J7" s="45">
        <v>500</v>
      </c>
      <c r="K7" s="46" t="s">
        <v>60</v>
      </c>
      <c r="L7" s="47"/>
      <c r="M7" s="7"/>
      <c r="N7" s="48" t="s">
        <v>61</v>
      </c>
      <c r="O7" s="18">
        <f>ROUNDUP(D7-H7-I7-J7-L7,2)</f>
        <v>181955.49</v>
      </c>
      <c r="Q7" s="50"/>
    </row>
    <row r="8" ht="20.25" customHeight="1" spans="1:15">
      <c r="A8" s="12"/>
      <c r="B8" s="19"/>
      <c r="C8" s="14"/>
      <c r="D8" s="20"/>
      <c r="E8" s="16"/>
      <c r="F8" s="20"/>
      <c r="G8" s="17"/>
      <c r="H8" s="18"/>
      <c r="I8" s="18"/>
      <c r="J8" s="45"/>
      <c r="K8" s="46"/>
      <c r="L8" s="45"/>
      <c r="M8" s="46"/>
      <c r="N8" s="46"/>
      <c r="O8" s="18"/>
    </row>
    <row r="9" s="1" customFormat="1" ht="30.75" customHeight="1" spans="1:15">
      <c r="A9" s="12">
        <v>2</v>
      </c>
      <c r="B9" s="13">
        <v>42963</v>
      </c>
      <c r="C9" s="14" t="s">
        <v>37</v>
      </c>
      <c r="D9" s="15">
        <v>602000</v>
      </c>
      <c r="E9" s="16">
        <v>42955</v>
      </c>
      <c r="F9" s="15">
        <v>602000</v>
      </c>
      <c r="G9" s="17">
        <v>0.02</v>
      </c>
      <c r="H9" s="18">
        <f t="shared" si="0"/>
        <v>12040</v>
      </c>
      <c r="I9" s="18">
        <v>0</v>
      </c>
      <c r="J9" s="45">
        <v>0</v>
      </c>
      <c r="K9" s="46"/>
      <c r="L9" s="47"/>
      <c r="M9" s="7"/>
      <c r="N9" s="49" t="s">
        <v>61</v>
      </c>
      <c r="O9" s="18">
        <f>D9-H9-I9-J9-L9-O10</f>
        <v>21860</v>
      </c>
    </row>
    <row r="10" ht="20.1" customHeight="1" spans="1:15">
      <c r="A10" s="12"/>
      <c r="B10" s="21"/>
      <c r="C10" s="14"/>
      <c r="D10" s="20"/>
      <c r="E10" s="16"/>
      <c r="F10" s="20"/>
      <c r="G10" s="17"/>
      <c r="H10" s="18"/>
      <c r="I10" s="18"/>
      <c r="J10" s="50"/>
      <c r="K10" s="46"/>
      <c r="L10" s="45"/>
      <c r="M10" s="46"/>
      <c r="N10" s="49" t="s">
        <v>63</v>
      </c>
      <c r="O10" s="15">
        <v>568100</v>
      </c>
    </row>
    <row r="11" ht="20.1" customHeight="1" spans="1:15">
      <c r="A11" s="12"/>
      <c r="B11" s="19" t="s">
        <v>62</v>
      </c>
      <c r="C11" s="14"/>
      <c r="D11" s="20"/>
      <c r="E11" s="16"/>
      <c r="F11" s="20"/>
      <c r="G11" s="17"/>
      <c r="H11" s="18"/>
      <c r="I11" s="18"/>
      <c r="J11" s="45"/>
      <c r="K11" s="46"/>
      <c r="L11" s="45"/>
      <c r="M11" s="46"/>
      <c r="N11" s="46"/>
      <c r="O11" s="18"/>
    </row>
    <row r="12" ht="48" customHeight="1" spans="1:15">
      <c r="A12" s="24">
        <v>3</v>
      </c>
      <c r="B12" s="70">
        <v>43112</v>
      </c>
      <c r="C12" s="26" t="s">
        <v>37</v>
      </c>
      <c r="D12" s="71">
        <v>602000</v>
      </c>
      <c r="E12" s="28">
        <v>43102</v>
      </c>
      <c r="F12" s="71">
        <v>602000</v>
      </c>
      <c r="G12" s="29">
        <v>0.02</v>
      </c>
      <c r="H12" s="30">
        <f t="shared" si="0"/>
        <v>12040</v>
      </c>
      <c r="I12" s="30">
        <v>0</v>
      </c>
      <c r="J12" s="53">
        <v>500</v>
      </c>
      <c r="K12" s="54" t="s">
        <v>64</v>
      </c>
      <c r="L12" s="72"/>
      <c r="M12" s="73"/>
      <c r="N12" s="74" t="s">
        <v>61</v>
      </c>
      <c r="O12" s="30">
        <f>D12-H12-I12-J12-O13-O14</f>
        <v>236938</v>
      </c>
    </row>
    <row r="13" ht="20.1" customHeight="1" spans="1:15">
      <c r="A13" s="12"/>
      <c r="B13" s="21"/>
      <c r="C13" s="14"/>
      <c r="D13" s="20"/>
      <c r="E13" s="16"/>
      <c r="F13" s="20"/>
      <c r="G13" s="17"/>
      <c r="H13" s="18"/>
      <c r="I13" s="18"/>
      <c r="J13"/>
      <c r="K13" s="46"/>
      <c r="L13" s="45"/>
      <c r="M13" s="46"/>
      <c r="N13" s="75" t="s">
        <v>65</v>
      </c>
      <c r="O13" s="53">
        <v>171922</v>
      </c>
    </row>
    <row r="14" ht="20.1" customHeight="1" spans="1:15">
      <c r="A14" s="12"/>
      <c r="B14" s="21"/>
      <c r="C14" s="14"/>
      <c r="D14" s="20"/>
      <c r="E14" s="16"/>
      <c r="F14" s="20"/>
      <c r="G14" s="17"/>
      <c r="H14" s="18"/>
      <c r="I14" s="18"/>
      <c r="J14" s="45"/>
      <c r="K14" s="46"/>
      <c r="L14" s="45"/>
      <c r="M14" s="46"/>
      <c r="N14" s="75" t="s">
        <v>66</v>
      </c>
      <c r="O14" s="53">
        <v>180600</v>
      </c>
    </row>
    <row r="15" ht="20.1" customHeight="1" spans="1:15">
      <c r="A15" s="12"/>
      <c r="B15" s="21"/>
      <c r="C15" s="14"/>
      <c r="D15" s="20"/>
      <c r="E15" s="16"/>
      <c r="F15" s="20"/>
      <c r="G15" s="17"/>
      <c r="H15" s="18"/>
      <c r="I15" s="18"/>
      <c r="J15" s="45"/>
      <c r="K15" s="46"/>
      <c r="L15" s="45"/>
      <c r="M15" s="46"/>
      <c r="N15" s="46"/>
      <c r="O15" s="18"/>
    </row>
    <row r="16" ht="20.1" customHeight="1" spans="1:15">
      <c r="A16" s="12"/>
      <c r="B16" s="21"/>
      <c r="C16" s="14"/>
      <c r="D16" s="20"/>
      <c r="E16" s="16"/>
      <c r="F16" s="20"/>
      <c r="G16" s="17"/>
      <c r="H16" s="18"/>
      <c r="I16" s="18"/>
      <c r="J16" s="45"/>
      <c r="K16" s="46"/>
      <c r="L16" s="45"/>
      <c r="M16" s="46"/>
      <c r="N16" s="46"/>
      <c r="O16" s="18"/>
    </row>
    <row r="17" ht="20.1" customHeight="1" spans="1:15">
      <c r="A17" s="12"/>
      <c r="B17" s="21"/>
      <c r="C17" s="14"/>
      <c r="D17" s="20"/>
      <c r="E17" s="16"/>
      <c r="F17" s="20"/>
      <c r="G17" s="17"/>
      <c r="H17" s="18"/>
      <c r="I17" s="18"/>
      <c r="J17" s="45"/>
      <c r="K17" s="46"/>
      <c r="L17" s="45"/>
      <c r="M17" s="46"/>
      <c r="N17" s="46"/>
      <c r="O17" s="18"/>
    </row>
    <row r="18" ht="20.1" customHeight="1" spans="1:15">
      <c r="A18" s="12"/>
      <c r="B18" s="21"/>
      <c r="C18" s="14"/>
      <c r="D18" s="20"/>
      <c r="E18" s="16"/>
      <c r="F18" s="20"/>
      <c r="G18" s="17"/>
      <c r="H18" s="18"/>
      <c r="I18" s="18"/>
      <c r="J18" s="45"/>
      <c r="K18" s="46"/>
      <c r="L18" s="45"/>
      <c r="M18" s="46"/>
      <c r="N18" s="46"/>
      <c r="O18" s="18"/>
    </row>
    <row r="19" ht="20.1" customHeight="1" spans="1:15">
      <c r="A19" s="12"/>
      <c r="B19" s="21"/>
      <c r="C19" s="14"/>
      <c r="D19" s="20"/>
      <c r="E19" s="16"/>
      <c r="F19" s="20"/>
      <c r="G19" s="17"/>
      <c r="H19" s="18"/>
      <c r="I19" s="18"/>
      <c r="J19" s="45"/>
      <c r="K19" s="46"/>
      <c r="L19" s="45"/>
      <c r="M19" s="46"/>
      <c r="N19" s="46"/>
      <c r="O19" s="18"/>
    </row>
    <row r="20" ht="20.1" customHeight="1" spans="1:15">
      <c r="A20" s="12"/>
      <c r="B20" s="21"/>
      <c r="C20" s="14"/>
      <c r="D20" s="20"/>
      <c r="E20" s="16"/>
      <c r="F20" s="20"/>
      <c r="G20" s="17"/>
      <c r="H20" s="18"/>
      <c r="I20" s="18"/>
      <c r="J20" s="45"/>
      <c r="K20" s="46"/>
      <c r="L20" s="45"/>
      <c r="M20" s="46"/>
      <c r="N20" s="46"/>
      <c r="O20" s="18"/>
    </row>
    <row r="21" ht="20.1" customHeight="1" spans="1:15">
      <c r="A21" s="12"/>
      <c r="B21" s="21"/>
      <c r="C21" s="14"/>
      <c r="D21" s="20"/>
      <c r="E21" s="16"/>
      <c r="F21" s="20"/>
      <c r="G21" s="17"/>
      <c r="H21" s="18"/>
      <c r="I21" s="18"/>
      <c r="J21" s="45"/>
      <c r="K21" s="46"/>
      <c r="L21" s="45"/>
      <c r="M21" s="46"/>
      <c r="N21" s="46"/>
      <c r="O21" s="18"/>
    </row>
    <row r="22" ht="20.1" customHeight="1" spans="1:15">
      <c r="A22" s="12"/>
      <c r="B22" s="21"/>
      <c r="C22" s="14"/>
      <c r="D22" s="20"/>
      <c r="E22" s="16"/>
      <c r="F22" s="20"/>
      <c r="G22" s="17"/>
      <c r="H22" s="18"/>
      <c r="I22" s="18"/>
      <c r="J22" s="45"/>
      <c r="K22" s="46"/>
      <c r="L22" s="45"/>
      <c r="M22" s="46"/>
      <c r="N22" s="46"/>
      <c r="O22" s="18"/>
    </row>
    <row r="23" ht="20.1" customHeight="1" spans="1:15">
      <c r="A23" s="12"/>
      <c r="B23" s="21"/>
      <c r="C23" s="14"/>
      <c r="D23" s="20"/>
      <c r="E23" s="16"/>
      <c r="F23" s="20"/>
      <c r="G23" s="17"/>
      <c r="H23" s="18"/>
      <c r="I23" s="18"/>
      <c r="J23" s="45"/>
      <c r="K23" s="46"/>
      <c r="L23" s="45"/>
      <c r="M23" s="46"/>
      <c r="N23" s="46"/>
      <c r="O23" s="18"/>
    </row>
    <row r="24" ht="30" customHeight="1" spans="1:15">
      <c r="A24" s="5" t="s">
        <v>41</v>
      </c>
      <c r="B24" s="5"/>
      <c r="C24" s="31" t="s">
        <v>42</v>
      </c>
      <c r="D24" s="32">
        <f t="shared" ref="D24:J24" si="1">SUM(D7:D23)</f>
        <v>1405000</v>
      </c>
      <c r="E24" s="31" t="s">
        <v>42</v>
      </c>
      <c r="F24" s="32">
        <f t="shared" si="1"/>
        <v>1405000</v>
      </c>
      <c r="G24" s="31" t="s">
        <v>42</v>
      </c>
      <c r="H24" s="32">
        <f t="shared" si="1"/>
        <v>28100</v>
      </c>
      <c r="I24" s="32">
        <f t="shared" si="1"/>
        <v>14524.51</v>
      </c>
      <c r="J24" s="32">
        <f t="shared" si="1"/>
        <v>1000</v>
      </c>
      <c r="K24" s="31" t="s">
        <v>42</v>
      </c>
      <c r="L24" s="32">
        <f>SUM(L7:L23)</f>
        <v>0</v>
      </c>
      <c r="M24" s="31" t="s">
        <v>42</v>
      </c>
      <c r="N24" s="31" t="s">
        <v>42</v>
      </c>
      <c r="O24" s="32">
        <f>SUM(O7:O23)</f>
        <v>1361375.49</v>
      </c>
    </row>
    <row r="25" ht="30" customHeight="1" spans="1:15">
      <c r="A25" s="5" t="s">
        <v>43</v>
      </c>
      <c r="B25" s="5"/>
      <c r="C25" s="5" t="s">
        <v>44</v>
      </c>
      <c r="D25" s="5"/>
      <c r="E25" s="33">
        <f>E26+L25</f>
        <v>589460</v>
      </c>
      <c r="F25" s="33"/>
      <c r="G25" s="33"/>
      <c r="H25" s="33"/>
      <c r="I25" s="5" t="s">
        <v>45</v>
      </c>
      <c r="J25" s="5"/>
      <c r="K25" s="5" t="s">
        <v>46</v>
      </c>
      <c r="L25" s="55">
        <f>O12</f>
        <v>236938</v>
      </c>
      <c r="M25" s="55"/>
      <c r="N25" s="55"/>
      <c r="O25" s="55"/>
    </row>
    <row r="26" ht="30" customHeight="1" spans="1:15">
      <c r="A26" s="5"/>
      <c r="B26" s="5"/>
      <c r="C26" s="5" t="s">
        <v>47</v>
      </c>
      <c r="D26" s="5"/>
      <c r="E26" s="34">
        <f>O13+O14</f>
        <v>352522</v>
      </c>
      <c r="F26" s="34"/>
      <c r="G26" s="34"/>
      <c r="H26" s="34"/>
      <c r="I26" s="5"/>
      <c r="J26" s="5"/>
      <c r="K26" s="5" t="s">
        <v>48</v>
      </c>
      <c r="L26" s="56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贰拾叁万陆仟玖佰叁拾捌元整</v>
      </c>
      <c r="M26" s="56"/>
      <c r="N26" s="56"/>
      <c r="O26" s="56"/>
    </row>
    <row r="27" ht="50.1" customHeight="1" spans="1:17">
      <c r="A27" s="5" t="s">
        <v>49</v>
      </c>
      <c r="B27" s="5"/>
      <c r="C27" s="35"/>
      <c r="D27" s="35"/>
      <c r="E27" s="35"/>
      <c r="F27" s="35"/>
      <c r="G27" s="35"/>
      <c r="H27" s="35"/>
      <c r="I27" s="5" t="s">
        <v>50</v>
      </c>
      <c r="J27" s="5"/>
      <c r="K27" s="5" t="s">
        <v>51</v>
      </c>
      <c r="L27" s="5"/>
      <c r="M27" s="5"/>
      <c r="N27" s="5"/>
      <c r="O27" s="5"/>
      <c r="Q27"/>
    </row>
    <row r="28" ht="50.1" customHeight="1" spans="1:15">
      <c r="A28" s="5" t="s">
        <v>52</v>
      </c>
      <c r="B28" s="5"/>
      <c r="C28" s="35"/>
      <c r="D28" s="35"/>
      <c r="E28" s="35"/>
      <c r="F28" s="35"/>
      <c r="G28" s="35"/>
      <c r="H28" s="35"/>
      <c r="I28" s="5" t="s">
        <v>53</v>
      </c>
      <c r="J28" s="5"/>
      <c r="K28" s="35"/>
      <c r="L28" s="35"/>
      <c r="M28" s="35"/>
      <c r="N28" s="35"/>
      <c r="O28" s="35"/>
    </row>
    <row r="29" ht="50.1" customHeight="1" spans="1:15">
      <c r="A29" s="5" t="s">
        <v>54</v>
      </c>
      <c r="B29" s="5"/>
      <c r="C29" s="36"/>
      <c r="D29" s="36"/>
      <c r="E29" s="36"/>
      <c r="F29" s="36"/>
      <c r="G29" s="36"/>
      <c r="H29" s="36"/>
      <c r="I29" s="5" t="s">
        <v>55</v>
      </c>
      <c r="J29" s="5"/>
      <c r="K29" s="36"/>
      <c r="L29" s="36"/>
      <c r="M29" s="36"/>
      <c r="N29" s="36"/>
      <c r="O29" s="36"/>
    </row>
    <row r="30" ht="50.1" customHeight="1" spans="1:15">
      <c r="A30" s="5" t="s">
        <v>56</v>
      </c>
      <c r="B30" s="5"/>
      <c r="C30" s="36"/>
      <c r="D30" s="36"/>
      <c r="E30" s="36"/>
      <c r="F30" s="36"/>
      <c r="G30" s="36"/>
      <c r="H30" s="36"/>
      <c r="I30" s="5" t="s">
        <v>57</v>
      </c>
      <c r="J30" s="5"/>
      <c r="K30" s="36"/>
      <c r="L30" s="36"/>
      <c r="M30" s="36"/>
      <c r="N30" s="36"/>
      <c r="O30" s="36"/>
    </row>
    <row r="33" ht="13.5" spans="17:17">
      <c r="Q33"/>
    </row>
    <row r="34" ht="13.5" spans="2:2">
      <c r="B34"/>
    </row>
    <row r="36" ht="13.5" spans="2:2">
      <c r="B36"/>
    </row>
    <row r="42" ht="13.5" spans="4:4">
      <c r="D42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H3:H4"/>
    <mergeCell ref="A25:B26"/>
    <mergeCell ref="I25:J26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1"/>
  <sheetViews>
    <sheetView topLeftCell="A4" workbookViewId="0">
      <selection activeCell="A4" sqref="$A1:$XFD1048576"/>
    </sheetView>
  </sheetViews>
  <sheetFormatPr defaultColWidth="9" defaultRowHeight="11.25"/>
  <cols>
    <col min="1" max="1" width="3.25" style="1" customWidth="1"/>
    <col min="2" max="2" width="4.875" style="2" customWidth="1"/>
    <col min="3" max="3" width="3.625" style="1" customWidth="1"/>
    <col min="4" max="4" width="9" style="3" customWidth="1"/>
    <col min="5" max="5" width="6.625" style="2" customWidth="1"/>
    <col min="6" max="6" width="8.125" style="3" customWidth="1"/>
    <col min="7" max="7" width="4.375" style="1" customWidth="1"/>
    <col min="8" max="8" width="10.125" style="3" customWidth="1"/>
    <col min="9" max="9" width="10.375" style="1" customWidth="1"/>
    <col min="10" max="10" width="8.5" style="3" customWidth="1"/>
    <col min="11" max="11" width="9.875" style="1" customWidth="1"/>
    <col min="12" max="12" width="8" style="1" customWidth="1"/>
    <col min="13" max="13" width="9.875" style="1" customWidth="1"/>
    <col min="14" max="14" width="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7.95" customHeight="1" spans="1:30">
      <c r="A2" s="5" t="s">
        <v>1</v>
      </c>
      <c r="B2" s="5"/>
      <c r="C2" s="6" t="s">
        <v>5</v>
      </c>
      <c r="D2" s="6"/>
      <c r="E2" s="6"/>
      <c r="F2" s="6"/>
      <c r="G2" s="6"/>
      <c r="H2" s="6"/>
      <c r="I2" s="6"/>
      <c r="J2" s="6"/>
      <c r="K2" s="6"/>
      <c r="L2" s="37" t="s">
        <v>2</v>
      </c>
      <c r="M2" s="38">
        <v>6460</v>
      </c>
      <c r="N2" s="39" t="s">
        <v>3</v>
      </c>
      <c r="O2" s="39" t="s">
        <v>4</v>
      </c>
      <c r="Q2" s="57"/>
      <c r="R2" s="58"/>
      <c r="S2" s="59"/>
      <c r="T2" s="60"/>
      <c r="U2" s="61"/>
      <c r="V2" s="62"/>
      <c r="W2" s="62"/>
      <c r="X2" s="62"/>
      <c r="Y2" s="63"/>
      <c r="Z2" s="64"/>
      <c r="AA2" s="65"/>
      <c r="AB2" s="66"/>
      <c r="AC2" s="65"/>
      <c r="AD2" s="67" t="s">
        <v>13</v>
      </c>
    </row>
    <row r="3" s="1" customFormat="1" ht="27.95" customHeight="1" spans="1:15">
      <c r="A3" s="5" t="s">
        <v>14</v>
      </c>
      <c r="B3" s="5"/>
      <c r="C3" s="7">
        <v>2008974.69</v>
      </c>
      <c r="D3" s="7"/>
      <c r="E3" s="7" t="s">
        <v>15</v>
      </c>
      <c r="F3" s="8" t="s">
        <v>6</v>
      </c>
      <c r="G3" s="8"/>
      <c r="H3" s="9" t="s">
        <v>16</v>
      </c>
      <c r="I3" s="40" t="s">
        <v>67</v>
      </c>
      <c r="J3" s="40"/>
      <c r="K3" s="40"/>
      <c r="L3" s="40"/>
      <c r="M3" s="41" t="s">
        <v>17</v>
      </c>
      <c r="N3" s="5" t="s">
        <v>18</v>
      </c>
      <c r="O3" s="42" t="s">
        <v>59</v>
      </c>
    </row>
    <row r="4" s="1" customFormat="1" ht="27.95" customHeight="1" spans="1:15">
      <c r="A4" s="5" t="s">
        <v>19</v>
      </c>
      <c r="B4" s="5"/>
      <c r="C4" s="7">
        <v>2250000</v>
      </c>
      <c r="D4" s="7"/>
      <c r="E4" s="7" t="s">
        <v>20</v>
      </c>
      <c r="F4" s="8">
        <v>43822</v>
      </c>
      <c r="G4" s="8"/>
      <c r="H4" s="10"/>
      <c r="I4" s="40"/>
      <c r="J4" s="40"/>
      <c r="K4" s="40"/>
      <c r="L4" s="40"/>
      <c r="M4" s="43" t="s">
        <v>68</v>
      </c>
      <c r="N4" s="7" t="s">
        <v>22</v>
      </c>
      <c r="O4" s="44" t="s">
        <v>69</v>
      </c>
    </row>
    <row r="5" s="1" customFormat="1" ht="27.95" customHeight="1" spans="1:15">
      <c r="A5" s="5" t="s">
        <v>23</v>
      </c>
      <c r="B5" s="5" t="s">
        <v>24</v>
      </c>
      <c r="C5" s="5"/>
      <c r="D5" s="5"/>
      <c r="E5" s="5" t="s">
        <v>25</v>
      </c>
      <c r="F5" s="5"/>
      <c r="G5" s="5" t="s">
        <v>26</v>
      </c>
      <c r="H5" s="5"/>
      <c r="I5" s="5" t="s">
        <v>27</v>
      </c>
      <c r="J5" s="5" t="s">
        <v>28</v>
      </c>
      <c r="K5" s="5"/>
      <c r="L5" s="5" t="s">
        <v>29</v>
      </c>
      <c r="M5" s="5"/>
      <c r="N5" s="7" t="s">
        <v>30</v>
      </c>
      <c r="O5" s="7"/>
    </row>
    <row r="6" s="1" customFormat="1" ht="27.95" customHeight="1" spans="1:15">
      <c r="A6" s="5"/>
      <c r="B6" s="11" t="s">
        <v>31</v>
      </c>
      <c r="C6" s="5" t="s">
        <v>32</v>
      </c>
      <c r="D6" s="7" t="s">
        <v>33</v>
      </c>
      <c r="E6" s="11" t="s">
        <v>31</v>
      </c>
      <c r="F6" s="7" t="s">
        <v>33</v>
      </c>
      <c r="G6" s="5" t="s">
        <v>34</v>
      </c>
      <c r="H6" s="7" t="s">
        <v>33</v>
      </c>
      <c r="I6" s="39" t="s">
        <v>33</v>
      </c>
      <c r="J6" s="7" t="s">
        <v>33</v>
      </c>
      <c r="K6" s="5" t="s">
        <v>35</v>
      </c>
      <c r="L6" s="5" t="s">
        <v>33</v>
      </c>
      <c r="M6" s="5" t="s">
        <v>35</v>
      </c>
      <c r="N6" s="7" t="s">
        <v>36</v>
      </c>
      <c r="O6" s="7" t="s">
        <v>33</v>
      </c>
    </row>
    <row r="7" s="1" customFormat="1" ht="40.5" customHeight="1" spans="1:17">
      <c r="A7" s="12">
        <v>1</v>
      </c>
      <c r="B7" s="13">
        <v>42915</v>
      </c>
      <c r="C7" s="14" t="s">
        <v>37</v>
      </c>
      <c r="D7" s="15">
        <v>201000</v>
      </c>
      <c r="E7" s="16">
        <v>42909</v>
      </c>
      <c r="F7" s="15">
        <v>201000</v>
      </c>
      <c r="G7" s="17">
        <v>0.02</v>
      </c>
      <c r="H7" s="18">
        <f>ROUNDUP(D7*G7,2)</f>
        <v>4020</v>
      </c>
      <c r="I7" s="18">
        <v>14524.51</v>
      </c>
      <c r="J7" s="45">
        <v>500</v>
      </c>
      <c r="K7" s="46" t="s">
        <v>60</v>
      </c>
      <c r="L7" s="47"/>
      <c r="M7" s="7"/>
      <c r="N7" s="48" t="s">
        <v>61</v>
      </c>
      <c r="O7" s="18">
        <f>ROUNDUP(D7-H7-I7-J7-L7,2)</f>
        <v>181955.49</v>
      </c>
      <c r="Q7" s="50"/>
    </row>
    <row r="8" s="1" customFormat="1" ht="20.25" customHeight="1" spans="1:15">
      <c r="A8" s="12"/>
      <c r="B8" s="19"/>
      <c r="C8" s="14"/>
      <c r="D8" s="20"/>
      <c r="E8" s="16"/>
      <c r="F8" s="20"/>
      <c r="G8" s="17"/>
      <c r="H8" s="18"/>
      <c r="I8" s="18"/>
      <c r="J8" s="45"/>
      <c r="K8" s="46"/>
      <c r="L8" s="45"/>
      <c r="M8" s="46"/>
      <c r="N8" s="46"/>
      <c r="O8" s="18"/>
    </row>
    <row r="9" s="1" customFormat="1" ht="30.75" customHeight="1" spans="1:15">
      <c r="A9" s="12">
        <v>2</v>
      </c>
      <c r="B9" s="13">
        <v>42963</v>
      </c>
      <c r="C9" s="14" t="s">
        <v>37</v>
      </c>
      <c r="D9" s="15">
        <v>602000</v>
      </c>
      <c r="E9" s="16">
        <v>42955</v>
      </c>
      <c r="F9" s="15">
        <v>602000</v>
      </c>
      <c r="G9" s="17">
        <v>0.02</v>
      </c>
      <c r="H9" s="18">
        <f>ROUNDUP(D9*G9,2)</f>
        <v>12040</v>
      </c>
      <c r="I9" s="18">
        <v>0</v>
      </c>
      <c r="J9" s="45">
        <v>0</v>
      </c>
      <c r="K9" s="46"/>
      <c r="L9" s="47"/>
      <c r="M9" s="7"/>
      <c r="N9" s="49" t="s">
        <v>61</v>
      </c>
      <c r="O9" s="18">
        <f>D9-H9-I9-J9-L9-O10</f>
        <v>21860</v>
      </c>
    </row>
    <row r="10" s="1" customFormat="1" ht="20.1" customHeight="1" spans="1:15">
      <c r="A10" s="12"/>
      <c r="B10" s="21"/>
      <c r="C10" s="14"/>
      <c r="D10" s="20"/>
      <c r="E10" s="16"/>
      <c r="F10" s="20"/>
      <c r="G10" s="17"/>
      <c r="H10" s="18"/>
      <c r="I10" s="18"/>
      <c r="J10" s="50"/>
      <c r="K10" s="46"/>
      <c r="L10" s="45"/>
      <c r="M10" s="46"/>
      <c r="N10" s="49" t="s">
        <v>63</v>
      </c>
      <c r="O10" s="15">
        <v>568100</v>
      </c>
    </row>
    <row r="11" s="1" customFormat="1" ht="48" customHeight="1" spans="1:15">
      <c r="A11" s="12">
        <v>3</v>
      </c>
      <c r="B11" s="13">
        <v>43112</v>
      </c>
      <c r="C11" s="14" t="s">
        <v>37</v>
      </c>
      <c r="D11" s="15">
        <v>602000</v>
      </c>
      <c r="E11" s="16">
        <v>43102</v>
      </c>
      <c r="F11" s="15">
        <v>602000</v>
      </c>
      <c r="G11" s="17">
        <v>0.02</v>
      </c>
      <c r="H11" s="18">
        <f>ROUNDUP(D11*G11,2)</f>
        <v>12040</v>
      </c>
      <c r="I11" s="18">
        <v>0</v>
      </c>
      <c r="J11" s="45">
        <v>500</v>
      </c>
      <c r="K11" s="46" t="s">
        <v>64</v>
      </c>
      <c r="L11" s="47"/>
      <c r="M11" s="7"/>
      <c r="N11" s="51" t="s">
        <v>61</v>
      </c>
      <c r="O11" s="18">
        <f>D11-H11-I11-J11-O12-O13</f>
        <v>236938</v>
      </c>
    </row>
    <row r="12" s="1" customFormat="1" ht="20.1" customHeight="1" spans="1:15">
      <c r="A12" s="12"/>
      <c r="B12" s="21"/>
      <c r="C12" s="14"/>
      <c r="D12" s="20"/>
      <c r="E12" s="16"/>
      <c r="F12" s="20"/>
      <c r="G12" s="17"/>
      <c r="H12" s="18"/>
      <c r="I12" s="18"/>
      <c r="J12" s="50"/>
      <c r="K12" s="46"/>
      <c r="L12" s="45"/>
      <c r="M12" s="46"/>
      <c r="N12" s="52" t="s">
        <v>65</v>
      </c>
      <c r="O12" s="45">
        <v>171922</v>
      </c>
    </row>
    <row r="13" s="1" customFormat="1" ht="20.1" customHeight="1" spans="1:15">
      <c r="A13" s="12"/>
      <c r="B13" s="21"/>
      <c r="C13" s="14"/>
      <c r="D13" s="20"/>
      <c r="E13" s="16"/>
      <c r="F13" s="20"/>
      <c r="G13" s="17"/>
      <c r="H13" s="18"/>
      <c r="I13" s="18"/>
      <c r="J13" s="45"/>
      <c r="K13" s="46"/>
      <c r="L13" s="45"/>
      <c r="M13" s="46"/>
      <c r="N13" s="52" t="s">
        <v>66</v>
      </c>
      <c r="O13" s="45">
        <v>180600</v>
      </c>
    </row>
    <row r="14" s="1" customFormat="1" ht="29" customHeight="1" spans="1:15">
      <c r="A14" s="24">
        <v>4</v>
      </c>
      <c r="B14" s="25">
        <v>44225</v>
      </c>
      <c r="C14" s="26" t="s">
        <v>37</v>
      </c>
      <c r="D14" s="68">
        <v>767000</v>
      </c>
      <c r="E14" s="28"/>
      <c r="F14" s="27"/>
      <c r="G14" s="69">
        <v>0.02</v>
      </c>
      <c r="H14" s="30">
        <v>16900</v>
      </c>
      <c r="I14" s="30">
        <f>253.5+24592.38</f>
        <v>24845.88</v>
      </c>
      <c r="J14" s="53">
        <v>500</v>
      </c>
      <c r="K14" s="54" t="s">
        <v>70</v>
      </c>
      <c r="L14" s="53">
        <v>262144.12</v>
      </c>
      <c r="M14" s="54" t="s">
        <v>71</v>
      </c>
      <c r="N14" s="54" t="s">
        <v>72</v>
      </c>
      <c r="O14" s="30">
        <v>450510</v>
      </c>
    </row>
    <row r="15" s="1" customFormat="1" ht="20.1" customHeight="1" spans="1:15">
      <c r="A15" s="24"/>
      <c r="B15" s="25"/>
      <c r="C15" s="26"/>
      <c r="D15" s="68">
        <v>78000</v>
      </c>
      <c r="E15" s="28"/>
      <c r="F15" s="27"/>
      <c r="G15" s="29"/>
      <c r="H15" s="30"/>
      <c r="I15" s="30"/>
      <c r="J15" s="53">
        <v>90000</v>
      </c>
      <c r="K15" s="54" t="s">
        <v>73</v>
      </c>
      <c r="L15" s="53"/>
      <c r="M15" s="54"/>
      <c r="N15" s="54"/>
      <c r="O15" s="30"/>
    </row>
    <row r="16" s="1" customFormat="1" ht="20.1" customHeight="1" spans="1:16">
      <c r="A16" s="24"/>
      <c r="B16" s="25"/>
      <c r="C16" s="26"/>
      <c r="D16" s="27"/>
      <c r="E16" s="28"/>
      <c r="F16" s="27"/>
      <c r="G16" s="29"/>
      <c r="H16" s="30"/>
      <c r="I16" s="30"/>
      <c r="J16" s="53">
        <v>100</v>
      </c>
      <c r="K16" s="54" t="s">
        <v>74</v>
      </c>
      <c r="L16" s="53"/>
      <c r="M16" s="54"/>
      <c r="N16" s="54"/>
      <c r="O16" s="30"/>
      <c r="P16" s="1">
        <f>D23-H23-I23-J23-L23-O23</f>
        <v>0</v>
      </c>
    </row>
    <row r="17" s="1" customFormat="1" ht="20.1" customHeight="1" spans="1:15">
      <c r="A17" s="12"/>
      <c r="B17" s="21"/>
      <c r="C17" s="14"/>
      <c r="D17" s="20"/>
      <c r="E17" s="16"/>
      <c r="F17" s="20"/>
      <c r="G17" s="17"/>
      <c r="H17" s="18"/>
      <c r="I17" s="18"/>
      <c r="J17" s="45"/>
      <c r="K17" s="46"/>
      <c r="L17" s="45"/>
      <c r="M17" s="46"/>
      <c r="N17" s="46"/>
      <c r="O17" s="18"/>
    </row>
    <row r="18" s="1" customFormat="1" ht="20.1" customHeight="1" spans="1:15">
      <c r="A18" s="12"/>
      <c r="B18" s="21"/>
      <c r="C18" s="14"/>
      <c r="D18" s="20"/>
      <c r="E18" s="16"/>
      <c r="F18" s="20"/>
      <c r="G18" s="17"/>
      <c r="H18" s="18"/>
      <c r="I18" s="18"/>
      <c r="J18" s="45"/>
      <c r="K18" s="46"/>
      <c r="L18" s="45"/>
      <c r="M18" s="46"/>
      <c r="N18" s="46"/>
      <c r="O18" s="18"/>
    </row>
    <row r="19" s="1" customFormat="1" ht="20.1" customHeight="1" spans="1:15">
      <c r="A19" s="12"/>
      <c r="B19" s="21"/>
      <c r="C19" s="14"/>
      <c r="D19" s="20"/>
      <c r="E19" s="16"/>
      <c r="F19" s="20"/>
      <c r="G19" s="17"/>
      <c r="H19" s="18"/>
      <c r="I19" s="18"/>
      <c r="J19" s="45"/>
      <c r="K19" s="46"/>
      <c r="L19" s="45"/>
      <c r="M19" s="46"/>
      <c r="N19" s="46"/>
      <c r="O19" s="18"/>
    </row>
    <row r="20" s="1" customFormat="1" ht="20.1" customHeight="1" spans="1:15">
      <c r="A20" s="12"/>
      <c r="B20" s="21"/>
      <c r="C20" s="14"/>
      <c r="D20" s="20"/>
      <c r="E20" s="16"/>
      <c r="F20" s="20"/>
      <c r="G20" s="17"/>
      <c r="H20" s="18"/>
      <c r="I20" s="18"/>
      <c r="J20" s="45"/>
      <c r="K20" s="46"/>
      <c r="L20" s="45"/>
      <c r="M20" s="46"/>
      <c r="N20" s="46"/>
      <c r="O20" s="18"/>
    </row>
    <row r="21" s="1" customFormat="1" ht="20.1" customHeight="1" spans="1:17">
      <c r="A21" s="12"/>
      <c r="B21" s="21"/>
      <c r="C21" s="14"/>
      <c r="D21" s="20"/>
      <c r="E21" s="16"/>
      <c r="F21" s="20"/>
      <c r="G21" s="17"/>
      <c r="H21" s="18"/>
      <c r="I21" s="18"/>
      <c r="J21" s="45"/>
      <c r="K21" s="46"/>
      <c r="L21" s="45"/>
      <c r="M21" s="46"/>
      <c r="N21" s="46"/>
      <c r="O21" s="18"/>
      <c r="Q21" s="1">
        <f>Q22-H23</f>
        <v>0</v>
      </c>
    </row>
    <row r="22" s="1" customFormat="1" ht="20.1" customHeight="1" spans="1:17">
      <c r="A22" s="12"/>
      <c r="B22" s="21"/>
      <c r="C22" s="14"/>
      <c r="D22" s="20"/>
      <c r="E22" s="16"/>
      <c r="F22" s="20"/>
      <c r="G22" s="17"/>
      <c r="H22" s="18"/>
      <c r="I22" s="18"/>
      <c r="J22" s="45"/>
      <c r="K22" s="46"/>
      <c r="L22" s="45"/>
      <c r="M22" s="46"/>
      <c r="N22" s="46"/>
      <c r="O22" s="18"/>
      <c r="Q22" s="1">
        <f>C4*0.02</f>
        <v>45000</v>
      </c>
    </row>
    <row r="23" s="1" customFormat="1" ht="30" customHeight="1" spans="1:15">
      <c r="A23" s="5" t="s">
        <v>41</v>
      </c>
      <c r="B23" s="5"/>
      <c r="C23" s="31" t="s">
        <v>42</v>
      </c>
      <c r="D23" s="32">
        <f>SUM(D7:D22)</f>
        <v>2250000</v>
      </c>
      <c r="E23" s="31" t="s">
        <v>42</v>
      </c>
      <c r="F23" s="32">
        <f>SUM(F7:F22)</f>
        <v>1405000</v>
      </c>
      <c r="G23" s="31" t="s">
        <v>42</v>
      </c>
      <c r="H23" s="32">
        <f>SUM(H7:H22)</f>
        <v>45000</v>
      </c>
      <c r="I23" s="32">
        <f>SUM(I7:I22)</f>
        <v>39370.39</v>
      </c>
      <c r="J23" s="32">
        <f>SUM(J7:J22)</f>
        <v>91600</v>
      </c>
      <c r="K23" s="31" t="s">
        <v>42</v>
      </c>
      <c r="L23" s="32">
        <f>SUM(L7:L22)</f>
        <v>262144.12</v>
      </c>
      <c r="M23" s="31" t="s">
        <v>42</v>
      </c>
      <c r="N23" s="31" t="s">
        <v>42</v>
      </c>
      <c r="O23" s="32">
        <f>SUM(O7:O22)</f>
        <v>1811885.49</v>
      </c>
    </row>
    <row r="24" s="1" customFormat="1" ht="30" customHeight="1" spans="1:15">
      <c r="A24" s="5" t="s">
        <v>43</v>
      </c>
      <c r="B24" s="5"/>
      <c r="C24" s="5" t="s">
        <v>44</v>
      </c>
      <c r="D24" s="5"/>
      <c r="E24" s="33">
        <v>450510</v>
      </c>
      <c r="F24" s="33"/>
      <c r="G24" s="33"/>
      <c r="H24" s="33"/>
      <c r="I24" s="5" t="s">
        <v>45</v>
      </c>
      <c r="J24" s="5"/>
      <c r="K24" s="5" t="s">
        <v>46</v>
      </c>
      <c r="L24" s="55">
        <v>0</v>
      </c>
      <c r="M24" s="55"/>
      <c r="N24" s="55"/>
      <c r="O24" s="55"/>
    </row>
    <row r="25" s="1" customFormat="1" ht="30" customHeight="1" spans="1:15">
      <c r="A25" s="5"/>
      <c r="B25" s="5"/>
      <c r="C25" s="5" t="s">
        <v>47</v>
      </c>
      <c r="D25" s="5"/>
      <c r="E25" s="34">
        <v>0</v>
      </c>
      <c r="F25" s="34"/>
      <c r="G25" s="34"/>
      <c r="H25" s="34"/>
      <c r="I25" s="5"/>
      <c r="J25" s="5"/>
      <c r="K25" s="5" t="s">
        <v>48</v>
      </c>
      <c r="L25" s="56" t="str">
        <f>SUBSTITUTE(SUBSTITUTE(TEXT(INT(L24),"[DBNum2][$-804]G/通用格式元"&amp;IF(INT(L24)=L24,"整",""))&amp;TEXT(MID(L24,FIND(".",L24&amp;".0")+1,1),"[DBNum2][$-804]G/通用格式角")&amp;TEXT(MID(L24,FIND(".",L24&amp;".0")+2,1),"[DBNum2][$-804]G/通用格式分"),"零角","零"),"零分","")</f>
        <v>零元整</v>
      </c>
      <c r="M25" s="56"/>
      <c r="N25" s="56"/>
      <c r="O25" s="56"/>
    </row>
    <row r="26" s="1" customFormat="1" ht="50.1" customHeight="1" spans="1:17">
      <c r="A26" s="5" t="s">
        <v>49</v>
      </c>
      <c r="B26" s="5"/>
      <c r="C26" s="35"/>
      <c r="D26" s="35"/>
      <c r="E26" s="35"/>
      <c r="F26" s="35"/>
      <c r="G26" s="35"/>
      <c r="H26" s="35"/>
      <c r="I26" s="5" t="s">
        <v>50</v>
      </c>
      <c r="J26" s="5"/>
      <c r="K26" s="5"/>
      <c r="L26" s="5"/>
      <c r="M26" s="5"/>
      <c r="N26" s="5"/>
      <c r="O26" s="5"/>
      <c r="Q26"/>
    </row>
    <row r="27" s="1" customFormat="1" ht="50.1" customHeight="1" spans="1:15">
      <c r="A27" s="5" t="s">
        <v>52</v>
      </c>
      <c r="B27" s="5"/>
      <c r="C27" s="35"/>
      <c r="D27" s="35"/>
      <c r="E27" s="35"/>
      <c r="F27" s="35"/>
      <c r="G27" s="35"/>
      <c r="H27" s="35"/>
      <c r="I27" s="5" t="s">
        <v>53</v>
      </c>
      <c r="J27" s="5"/>
      <c r="K27" s="35"/>
      <c r="L27" s="35"/>
      <c r="M27" s="35"/>
      <c r="N27" s="35"/>
      <c r="O27" s="35"/>
    </row>
    <row r="28" s="1" customFormat="1" ht="50.1" customHeight="1" spans="1:15">
      <c r="A28" s="5" t="s">
        <v>54</v>
      </c>
      <c r="B28" s="5"/>
      <c r="C28" s="36"/>
      <c r="D28" s="36"/>
      <c r="E28" s="36"/>
      <c r="F28" s="36"/>
      <c r="G28" s="36"/>
      <c r="H28" s="36"/>
      <c r="I28" s="5" t="s">
        <v>55</v>
      </c>
      <c r="J28" s="5"/>
      <c r="K28" s="36"/>
      <c r="L28" s="36"/>
      <c r="M28" s="36"/>
      <c r="N28" s="36"/>
      <c r="O28" s="36"/>
    </row>
    <row r="29" s="1" customFormat="1" ht="50.1" customHeight="1" spans="1:15">
      <c r="A29" s="5" t="s">
        <v>56</v>
      </c>
      <c r="B29" s="5"/>
      <c r="C29" s="36"/>
      <c r="D29" s="36"/>
      <c r="E29" s="36"/>
      <c r="F29" s="36"/>
      <c r="G29" s="36"/>
      <c r="H29" s="36"/>
      <c r="I29" s="5" t="s">
        <v>57</v>
      </c>
      <c r="J29" s="5"/>
      <c r="K29" s="36"/>
      <c r="L29" s="36"/>
      <c r="M29" s="36"/>
      <c r="N29" s="36"/>
      <c r="O29" s="36"/>
    </row>
    <row r="30" s="1" customFormat="1" spans="2:15">
      <c r="B30" s="2"/>
      <c r="D30" s="3"/>
      <c r="E30" s="2"/>
      <c r="F30" s="3"/>
      <c r="H30" s="3"/>
      <c r="J30" s="3"/>
      <c r="O30" s="3"/>
    </row>
    <row r="31" s="1" customFormat="1" spans="2:15">
      <c r="B31" s="2"/>
      <c r="D31" s="3"/>
      <c r="E31" s="2"/>
      <c r="F31" s="3"/>
      <c r="H31" s="3"/>
      <c r="J31" s="3"/>
      <c r="O31" s="3"/>
    </row>
    <row r="32" s="1" customFormat="1" ht="13.5" spans="2:17">
      <c r="B32" s="2"/>
      <c r="D32" s="3"/>
      <c r="E32" s="2"/>
      <c r="F32" s="3"/>
      <c r="H32" s="3"/>
      <c r="J32" s="3"/>
      <c r="O32" s="3"/>
      <c r="Q32"/>
    </row>
    <row r="33" s="1" customFormat="1" ht="13.5" spans="2:15">
      <c r="B33"/>
      <c r="D33" s="3"/>
      <c r="E33" s="2"/>
      <c r="F33" s="3"/>
      <c r="H33" s="3"/>
      <c r="J33" s="3"/>
      <c r="O33" s="3"/>
    </row>
    <row r="34" s="1" customFormat="1" spans="2:15">
      <c r="B34" s="2"/>
      <c r="D34" s="3"/>
      <c r="E34" s="2"/>
      <c r="F34" s="3"/>
      <c r="H34" s="3"/>
      <c r="J34" s="3"/>
      <c r="O34" s="3"/>
    </row>
    <row r="35" s="1" customFormat="1" ht="13.5" spans="2:15">
      <c r="B35"/>
      <c r="D35" s="3"/>
      <c r="E35" s="2"/>
      <c r="F35" s="3"/>
      <c r="H35" s="3"/>
      <c r="J35" s="3"/>
      <c r="O35" s="3"/>
    </row>
    <row r="36" s="1" customFormat="1" spans="2:15">
      <c r="B36" s="2"/>
      <c r="D36" s="3"/>
      <c r="E36" s="2"/>
      <c r="F36" s="3"/>
      <c r="H36" s="3"/>
      <c r="J36" s="3"/>
      <c r="O36" s="3"/>
    </row>
    <row r="37" s="1" customFormat="1" spans="2:15">
      <c r="B37" s="2"/>
      <c r="D37" s="3"/>
      <c r="E37" s="2"/>
      <c r="F37" s="3"/>
      <c r="H37" s="3"/>
      <c r="J37" s="3"/>
      <c r="O37" s="3"/>
    </row>
    <row r="38" s="1" customFormat="1" spans="2:15">
      <c r="B38" s="2"/>
      <c r="D38" s="3"/>
      <c r="E38" s="2"/>
      <c r="F38" s="3"/>
      <c r="H38" s="3"/>
      <c r="J38" s="3"/>
      <c r="O38" s="3"/>
    </row>
    <row r="39" s="1" customFormat="1" spans="2:15">
      <c r="B39" s="2"/>
      <c r="D39" s="3"/>
      <c r="E39" s="2"/>
      <c r="F39" s="3"/>
      <c r="H39" s="3"/>
      <c r="J39" s="3"/>
      <c r="O39" s="3"/>
    </row>
    <row r="40" s="1" customFormat="1" spans="2:15">
      <c r="B40" s="2"/>
      <c r="D40" s="3"/>
      <c r="E40" s="2"/>
      <c r="F40" s="3"/>
      <c r="H40" s="3"/>
      <c r="J40" s="3"/>
      <c r="O40" s="3"/>
    </row>
    <row r="41" s="1" customFormat="1" ht="13.5" spans="2:15">
      <c r="B41" s="2"/>
      <c r="D41"/>
      <c r="E41" s="2"/>
      <c r="F41" s="3"/>
      <c r="H41" s="3"/>
      <c r="J41" s="3"/>
      <c r="O41" s="3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3:B23"/>
    <mergeCell ref="C24:D24"/>
    <mergeCell ref="E24:H24"/>
    <mergeCell ref="L24:O24"/>
    <mergeCell ref="C25:D25"/>
    <mergeCell ref="E25:H25"/>
    <mergeCell ref="L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5:A6"/>
    <mergeCell ref="H3:H4"/>
    <mergeCell ref="A24:B25"/>
    <mergeCell ref="I24:J2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1"/>
  <sheetViews>
    <sheetView tabSelected="1" topLeftCell="A7" workbookViewId="0">
      <selection activeCell="P23" sqref="P23"/>
    </sheetView>
  </sheetViews>
  <sheetFormatPr defaultColWidth="9" defaultRowHeight="11.25"/>
  <cols>
    <col min="1" max="1" width="3.25" style="1" customWidth="1"/>
    <col min="2" max="2" width="4.875" style="2" customWidth="1"/>
    <col min="3" max="3" width="3.625" style="1" customWidth="1"/>
    <col min="4" max="4" width="9" style="3" customWidth="1"/>
    <col min="5" max="5" width="6.625" style="2" customWidth="1"/>
    <col min="6" max="6" width="8.125" style="3" customWidth="1"/>
    <col min="7" max="7" width="4.375" style="1" customWidth="1"/>
    <col min="8" max="8" width="10.125" style="3" customWidth="1"/>
    <col min="9" max="9" width="10.375" style="1" customWidth="1"/>
    <col min="10" max="10" width="8.5" style="3" customWidth="1"/>
    <col min="11" max="11" width="9.875" style="1" customWidth="1"/>
    <col min="12" max="12" width="8" style="1" customWidth="1"/>
    <col min="13" max="13" width="9.875" style="1" customWidth="1"/>
    <col min="14" max="14" width="5.625" style="1" customWidth="1"/>
    <col min="15" max="15" width="9.125" style="3" customWidth="1"/>
    <col min="16" max="16" width="12.75" style="1" customWidth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7.95" customHeight="1" spans="1:30">
      <c r="A2" s="5" t="s">
        <v>1</v>
      </c>
      <c r="B2" s="5"/>
      <c r="C2" s="6" t="s">
        <v>5</v>
      </c>
      <c r="D2" s="6"/>
      <c r="E2" s="6"/>
      <c r="F2" s="6"/>
      <c r="G2" s="6"/>
      <c r="H2" s="6"/>
      <c r="I2" s="6"/>
      <c r="J2" s="6"/>
      <c r="K2" s="6"/>
      <c r="L2" s="37" t="s">
        <v>2</v>
      </c>
      <c r="M2" s="38">
        <v>6460</v>
      </c>
      <c r="N2" s="39" t="s">
        <v>3</v>
      </c>
      <c r="O2" s="39" t="s">
        <v>4</v>
      </c>
      <c r="Q2" s="57"/>
      <c r="R2" s="58"/>
      <c r="S2" s="59"/>
      <c r="T2" s="60"/>
      <c r="U2" s="61"/>
      <c r="V2" s="62"/>
      <c r="W2" s="62"/>
      <c r="X2" s="62"/>
      <c r="Y2" s="63"/>
      <c r="Z2" s="64"/>
      <c r="AA2" s="65"/>
      <c r="AB2" s="66"/>
      <c r="AC2" s="65"/>
      <c r="AD2" s="67" t="s">
        <v>13</v>
      </c>
    </row>
    <row r="3" s="1" customFormat="1" ht="27.95" customHeight="1" spans="1:15">
      <c r="A3" s="5" t="s">
        <v>14</v>
      </c>
      <c r="B3" s="5"/>
      <c r="C3" s="7">
        <v>2008974.69</v>
      </c>
      <c r="D3" s="7"/>
      <c r="E3" s="7" t="s">
        <v>15</v>
      </c>
      <c r="F3" s="8" t="s">
        <v>6</v>
      </c>
      <c r="G3" s="8"/>
      <c r="H3" s="9" t="s">
        <v>16</v>
      </c>
      <c r="I3" s="40" t="s">
        <v>67</v>
      </c>
      <c r="J3" s="40"/>
      <c r="K3" s="40"/>
      <c r="L3" s="40"/>
      <c r="M3" s="41" t="s">
        <v>17</v>
      </c>
      <c r="N3" s="5" t="s">
        <v>18</v>
      </c>
      <c r="O3" s="42" t="s">
        <v>59</v>
      </c>
    </row>
    <row r="4" s="1" customFormat="1" ht="27.95" customHeight="1" spans="1:15">
      <c r="A4" s="5" t="s">
        <v>19</v>
      </c>
      <c r="B4" s="5"/>
      <c r="C4" s="7">
        <v>2250000</v>
      </c>
      <c r="D4" s="7"/>
      <c r="E4" s="7" t="s">
        <v>20</v>
      </c>
      <c r="F4" s="8">
        <v>43822</v>
      </c>
      <c r="G4" s="8"/>
      <c r="H4" s="10"/>
      <c r="I4" s="40"/>
      <c r="J4" s="40"/>
      <c r="K4" s="40"/>
      <c r="L4" s="40"/>
      <c r="M4" s="43" t="s">
        <v>68</v>
      </c>
      <c r="N4" s="7" t="s">
        <v>22</v>
      </c>
      <c r="O4" s="44" t="s">
        <v>69</v>
      </c>
    </row>
    <row r="5" s="1" customFormat="1" ht="27.95" customHeight="1" spans="1:15">
      <c r="A5" s="5" t="s">
        <v>23</v>
      </c>
      <c r="B5" s="5" t="s">
        <v>24</v>
      </c>
      <c r="C5" s="5"/>
      <c r="D5" s="5"/>
      <c r="E5" s="5" t="s">
        <v>25</v>
      </c>
      <c r="F5" s="5"/>
      <c r="G5" s="5" t="s">
        <v>26</v>
      </c>
      <c r="H5" s="5"/>
      <c r="I5" s="5" t="s">
        <v>27</v>
      </c>
      <c r="J5" s="5" t="s">
        <v>28</v>
      </c>
      <c r="K5" s="5"/>
      <c r="L5" s="5" t="s">
        <v>29</v>
      </c>
      <c r="M5" s="5"/>
      <c r="N5" s="7" t="s">
        <v>30</v>
      </c>
      <c r="O5" s="7"/>
    </row>
    <row r="6" s="1" customFormat="1" ht="27.95" customHeight="1" spans="1:15">
      <c r="A6" s="5"/>
      <c r="B6" s="11" t="s">
        <v>31</v>
      </c>
      <c r="C6" s="5" t="s">
        <v>32</v>
      </c>
      <c r="D6" s="7" t="s">
        <v>33</v>
      </c>
      <c r="E6" s="11" t="s">
        <v>31</v>
      </c>
      <c r="F6" s="7" t="s">
        <v>33</v>
      </c>
      <c r="G6" s="5" t="s">
        <v>34</v>
      </c>
      <c r="H6" s="7" t="s">
        <v>33</v>
      </c>
      <c r="I6" s="39" t="s">
        <v>33</v>
      </c>
      <c r="J6" s="7" t="s">
        <v>33</v>
      </c>
      <c r="K6" s="5" t="s">
        <v>35</v>
      </c>
      <c r="L6" s="5" t="s">
        <v>33</v>
      </c>
      <c r="M6" s="5" t="s">
        <v>35</v>
      </c>
      <c r="N6" s="7" t="s">
        <v>36</v>
      </c>
      <c r="O6" s="7" t="s">
        <v>33</v>
      </c>
    </row>
    <row r="7" s="1" customFormat="1" ht="40.5" customHeight="1" spans="1:17">
      <c r="A7" s="12">
        <v>1</v>
      </c>
      <c r="B7" s="13">
        <v>42915</v>
      </c>
      <c r="C7" s="14" t="s">
        <v>37</v>
      </c>
      <c r="D7" s="15">
        <v>201000</v>
      </c>
      <c r="E7" s="16">
        <v>42909</v>
      </c>
      <c r="F7" s="15">
        <v>201000</v>
      </c>
      <c r="G7" s="17">
        <v>0.02</v>
      </c>
      <c r="H7" s="18">
        <f t="shared" ref="H7:H11" si="0">ROUNDUP(D7*G7,2)</f>
        <v>4020</v>
      </c>
      <c r="I7" s="18">
        <v>14524.51</v>
      </c>
      <c r="J7" s="45">
        <v>500</v>
      </c>
      <c r="K7" s="46" t="s">
        <v>60</v>
      </c>
      <c r="L7" s="47"/>
      <c r="M7" s="7"/>
      <c r="N7" s="48" t="s">
        <v>61</v>
      </c>
      <c r="O7" s="18">
        <f>ROUNDUP(D7-H7-I7-J7-L7,2)</f>
        <v>181955.49</v>
      </c>
      <c r="Q7" s="50"/>
    </row>
    <row r="8" s="1" customFormat="1" ht="20.25" customHeight="1" spans="1:15">
      <c r="A8" s="12"/>
      <c r="B8" s="19"/>
      <c r="C8" s="14"/>
      <c r="D8" s="20"/>
      <c r="E8" s="16"/>
      <c r="F8" s="20"/>
      <c r="G8" s="17"/>
      <c r="H8" s="18"/>
      <c r="I8" s="18"/>
      <c r="J8" s="45"/>
      <c r="K8" s="46"/>
      <c r="L8" s="45"/>
      <c r="M8" s="46"/>
      <c r="N8" s="46"/>
      <c r="O8" s="18"/>
    </row>
    <row r="9" s="1" customFormat="1" ht="30.75" customHeight="1" spans="1:15">
      <c r="A9" s="12">
        <v>2</v>
      </c>
      <c r="B9" s="13">
        <v>42963</v>
      </c>
      <c r="C9" s="14" t="s">
        <v>37</v>
      </c>
      <c r="D9" s="15">
        <v>602000</v>
      </c>
      <c r="E9" s="16">
        <v>42955</v>
      </c>
      <c r="F9" s="15">
        <v>602000</v>
      </c>
      <c r="G9" s="17">
        <v>0.02</v>
      </c>
      <c r="H9" s="18">
        <f t="shared" si="0"/>
        <v>12040</v>
      </c>
      <c r="I9" s="18">
        <v>0</v>
      </c>
      <c r="J9" s="45">
        <v>0</v>
      </c>
      <c r="K9" s="46"/>
      <c r="L9" s="47"/>
      <c r="M9" s="7"/>
      <c r="N9" s="49" t="s">
        <v>61</v>
      </c>
      <c r="O9" s="18">
        <f>D9-H9-I9-J9-L9-O10</f>
        <v>21860</v>
      </c>
    </row>
    <row r="10" s="1" customFormat="1" ht="20.1" customHeight="1" spans="1:15">
      <c r="A10" s="12"/>
      <c r="B10" s="21"/>
      <c r="C10" s="14"/>
      <c r="D10" s="20"/>
      <c r="E10" s="16"/>
      <c r="F10" s="20"/>
      <c r="G10" s="17"/>
      <c r="H10" s="18"/>
      <c r="I10" s="18"/>
      <c r="J10" s="50"/>
      <c r="K10" s="46"/>
      <c r="L10" s="45"/>
      <c r="M10" s="46"/>
      <c r="N10" s="49" t="s">
        <v>63</v>
      </c>
      <c r="O10" s="15">
        <v>568100</v>
      </c>
    </row>
    <row r="11" s="1" customFormat="1" ht="48" customHeight="1" spans="1:15">
      <c r="A11" s="12">
        <v>3</v>
      </c>
      <c r="B11" s="13">
        <v>43112</v>
      </c>
      <c r="C11" s="14" t="s">
        <v>37</v>
      </c>
      <c r="D11" s="15">
        <v>602000</v>
      </c>
      <c r="E11" s="16">
        <v>43102</v>
      </c>
      <c r="F11" s="15">
        <v>602000</v>
      </c>
      <c r="G11" s="17">
        <v>0.02</v>
      </c>
      <c r="H11" s="18">
        <f t="shared" si="0"/>
        <v>12040</v>
      </c>
      <c r="I11" s="18">
        <v>0</v>
      </c>
      <c r="J11" s="45">
        <v>500</v>
      </c>
      <c r="K11" s="46" t="s">
        <v>64</v>
      </c>
      <c r="L11" s="47"/>
      <c r="M11" s="7"/>
      <c r="N11" s="51" t="s">
        <v>61</v>
      </c>
      <c r="O11" s="18">
        <f>D11-H11-I11-J11-O12-O13</f>
        <v>236938</v>
      </c>
    </row>
    <row r="12" s="1" customFormat="1" ht="20.1" customHeight="1" spans="1:15">
      <c r="A12" s="12"/>
      <c r="B12" s="21"/>
      <c r="C12" s="14"/>
      <c r="D12" s="20"/>
      <c r="E12" s="16"/>
      <c r="F12" s="20"/>
      <c r="G12" s="17"/>
      <c r="H12" s="18"/>
      <c r="I12" s="18"/>
      <c r="J12" s="50"/>
      <c r="K12" s="46"/>
      <c r="L12" s="45"/>
      <c r="M12" s="46"/>
      <c r="N12" s="52" t="s">
        <v>65</v>
      </c>
      <c r="O12" s="45">
        <v>171922</v>
      </c>
    </row>
    <row r="13" s="1" customFormat="1" ht="20.1" customHeight="1" spans="1:15">
      <c r="A13" s="12"/>
      <c r="B13" s="21"/>
      <c r="C13" s="14"/>
      <c r="D13" s="20"/>
      <c r="E13" s="16"/>
      <c r="F13" s="20"/>
      <c r="G13" s="17"/>
      <c r="H13" s="18"/>
      <c r="I13" s="18"/>
      <c r="J13" s="45"/>
      <c r="K13" s="46"/>
      <c r="L13" s="45"/>
      <c r="M13" s="46"/>
      <c r="N13" s="52" t="s">
        <v>66</v>
      </c>
      <c r="O13" s="45">
        <v>180600</v>
      </c>
    </row>
    <row r="14" s="1" customFormat="1" ht="29" customHeight="1" spans="1:15">
      <c r="A14" s="12">
        <v>4</v>
      </c>
      <c r="B14" s="21">
        <v>44225</v>
      </c>
      <c r="C14" s="14" t="s">
        <v>37</v>
      </c>
      <c r="D14" s="22">
        <v>767000</v>
      </c>
      <c r="E14" s="16"/>
      <c r="F14" s="20"/>
      <c r="G14" s="23">
        <v>0.02</v>
      </c>
      <c r="H14" s="18">
        <v>16900</v>
      </c>
      <c r="I14" s="18">
        <f>253.5+24592.38</f>
        <v>24845.88</v>
      </c>
      <c r="J14" s="45">
        <v>500</v>
      </c>
      <c r="K14" s="46" t="s">
        <v>70</v>
      </c>
      <c r="L14" s="45">
        <v>262144.12</v>
      </c>
      <c r="M14" s="46" t="s">
        <v>71</v>
      </c>
      <c r="N14" s="46" t="s">
        <v>72</v>
      </c>
      <c r="O14" s="18">
        <v>450510</v>
      </c>
    </row>
    <row r="15" s="1" customFormat="1" ht="20.1" customHeight="1" spans="1:15">
      <c r="A15" s="12"/>
      <c r="B15" s="21"/>
      <c r="C15" s="14"/>
      <c r="D15" s="22">
        <v>78000</v>
      </c>
      <c r="E15" s="16"/>
      <c r="F15" s="20"/>
      <c r="G15" s="17"/>
      <c r="H15" s="18"/>
      <c r="I15" s="18"/>
      <c r="J15" s="45">
        <v>90000</v>
      </c>
      <c r="K15" s="46" t="s">
        <v>73</v>
      </c>
      <c r="L15" s="45"/>
      <c r="M15" s="46"/>
      <c r="N15" s="46"/>
      <c r="O15" s="18"/>
    </row>
    <row r="16" s="1" customFormat="1" ht="20.1" customHeight="1" spans="1:16">
      <c r="A16" s="12"/>
      <c r="B16" s="21"/>
      <c r="C16" s="14"/>
      <c r="D16" s="20"/>
      <c r="E16" s="16"/>
      <c r="F16" s="20"/>
      <c r="G16" s="17"/>
      <c r="H16" s="18"/>
      <c r="I16" s="18"/>
      <c r="J16" s="45">
        <v>100</v>
      </c>
      <c r="K16" s="46" t="s">
        <v>74</v>
      </c>
      <c r="L16" s="45"/>
      <c r="M16" s="46"/>
      <c r="N16" s="46"/>
      <c r="O16" s="18"/>
      <c r="P16" s="1">
        <f>D23-H23-I23-J23-L23-O23</f>
        <v>0</v>
      </c>
    </row>
    <row r="17" s="1" customFormat="1" ht="20.1" customHeight="1" spans="1:15">
      <c r="A17" s="12"/>
      <c r="B17" s="21"/>
      <c r="C17" s="14"/>
      <c r="D17" s="20"/>
      <c r="E17" s="16"/>
      <c r="F17" s="20"/>
      <c r="G17" s="17"/>
      <c r="H17" s="18"/>
      <c r="I17" s="18"/>
      <c r="J17" s="45"/>
      <c r="K17" s="46"/>
      <c r="L17" s="45"/>
      <c r="M17" s="46"/>
      <c r="N17" s="46"/>
      <c r="O17" s="18"/>
    </row>
    <row r="18" s="1" customFormat="1" ht="20.1" customHeight="1" spans="1:15">
      <c r="A18" s="12"/>
      <c r="B18" s="21"/>
      <c r="C18" s="14"/>
      <c r="D18" s="20"/>
      <c r="E18" s="16"/>
      <c r="F18" s="20"/>
      <c r="G18" s="17"/>
      <c r="H18" s="18"/>
      <c r="I18" s="18"/>
      <c r="J18" s="45"/>
      <c r="K18" s="46"/>
      <c r="L18" s="45"/>
      <c r="M18" s="46"/>
      <c r="N18" s="46"/>
      <c r="O18" s="18"/>
    </row>
    <row r="19" s="1" customFormat="1" ht="20.1" customHeight="1" spans="1:16">
      <c r="A19" s="24">
        <v>5</v>
      </c>
      <c r="B19" s="25">
        <v>44356</v>
      </c>
      <c r="C19" s="26"/>
      <c r="D19" s="27"/>
      <c r="E19" s="28"/>
      <c r="F19" s="27"/>
      <c r="G19" s="29"/>
      <c r="H19" s="30"/>
      <c r="I19" s="30">
        <v>1122.65</v>
      </c>
      <c r="J19" s="53">
        <v>200</v>
      </c>
      <c r="K19" s="54" t="s">
        <v>74</v>
      </c>
      <c r="L19" s="53">
        <v>-262144.12</v>
      </c>
      <c r="M19" s="54"/>
      <c r="N19" s="54" t="s">
        <v>75</v>
      </c>
      <c r="O19" s="30">
        <v>140000</v>
      </c>
      <c r="P19" s="1" t="s">
        <v>76</v>
      </c>
    </row>
    <row r="20" s="1" customFormat="1" ht="20.1" customHeight="1" spans="1:16">
      <c r="A20" s="24"/>
      <c r="B20" s="25"/>
      <c r="C20" s="26"/>
      <c r="D20" s="27"/>
      <c r="E20" s="28"/>
      <c r="F20" s="27"/>
      <c r="G20" s="29"/>
      <c r="H20" s="30"/>
      <c r="I20" s="30"/>
      <c r="J20" s="53"/>
      <c r="K20" s="54"/>
      <c r="L20" s="53"/>
      <c r="M20" s="54"/>
      <c r="N20" s="54" t="s">
        <v>72</v>
      </c>
      <c r="O20" s="30">
        <v>40819.9</v>
      </c>
      <c r="P20" s="1" t="s">
        <v>77</v>
      </c>
    </row>
    <row r="21" s="1" customFormat="1" ht="20.1" customHeight="1" spans="1:17">
      <c r="A21" s="24"/>
      <c r="B21" s="25"/>
      <c r="C21" s="26"/>
      <c r="D21" s="27"/>
      <c r="E21" s="28"/>
      <c r="F21" s="27"/>
      <c r="G21" s="29"/>
      <c r="H21" s="30"/>
      <c r="I21" s="30"/>
      <c r="J21" s="53"/>
      <c r="K21" s="54"/>
      <c r="L21" s="53"/>
      <c r="M21" s="54"/>
      <c r="N21" s="54" t="s">
        <v>72</v>
      </c>
      <c r="O21" s="30">
        <v>80001.57</v>
      </c>
      <c r="P21" s="1" t="s">
        <v>78</v>
      </c>
      <c r="Q21" s="1">
        <f>Q22-H23</f>
        <v>0</v>
      </c>
    </row>
    <row r="22" s="1" customFormat="1" ht="20.1" customHeight="1" spans="1:17">
      <c r="A22" s="12"/>
      <c r="B22" s="21"/>
      <c r="C22" s="14"/>
      <c r="D22" s="20"/>
      <c r="E22" s="16"/>
      <c r="F22" s="20"/>
      <c r="G22" s="17"/>
      <c r="H22" s="18"/>
      <c r="I22" s="18"/>
      <c r="J22" s="45"/>
      <c r="K22" s="46"/>
      <c r="L22" s="45"/>
      <c r="M22" s="46"/>
      <c r="N22" s="46"/>
      <c r="O22" s="18"/>
      <c r="Q22" s="1">
        <f>C4*0.02</f>
        <v>45000</v>
      </c>
    </row>
    <row r="23" s="1" customFormat="1" ht="30" customHeight="1" spans="1:15">
      <c r="A23" s="5" t="s">
        <v>41</v>
      </c>
      <c r="B23" s="5"/>
      <c r="C23" s="31" t="s">
        <v>42</v>
      </c>
      <c r="D23" s="32">
        <f t="shared" ref="D23:J23" si="1">SUM(D7:D22)</f>
        <v>2250000</v>
      </c>
      <c r="E23" s="31" t="s">
        <v>42</v>
      </c>
      <c r="F23" s="32">
        <f t="shared" si="1"/>
        <v>1405000</v>
      </c>
      <c r="G23" s="31" t="s">
        <v>42</v>
      </c>
      <c r="H23" s="32">
        <f t="shared" si="1"/>
        <v>45000</v>
      </c>
      <c r="I23" s="32">
        <f t="shared" si="1"/>
        <v>40493.04</v>
      </c>
      <c r="J23" s="32">
        <f t="shared" si="1"/>
        <v>91800</v>
      </c>
      <c r="K23" s="31" t="s">
        <v>42</v>
      </c>
      <c r="L23" s="32">
        <f>SUM(L7:L22)</f>
        <v>0</v>
      </c>
      <c r="M23" s="31" t="s">
        <v>42</v>
      </c>
      <c r="N23" s="31" t="s">
        <v>42</v>
      </c>
      <c r="O23" s="32">
        <f>SUM(O7:O22)</f>
        <v>2072706.96</v>
      </c>
    </row>
    <row r="24" s="1" customFormat="1" ht="30" customHeight="1" spans="1:15">
      <c r="A24" s="5" t="s">
        <v>43</v>
      </c>
      <c r="B24" s="5"/>
      <c r="C24" s="5" t="s">
        <v>44</v>
      </c>
      <c r="D24" s="5"/>
      <c r="E24" s="33">
        <f>O19+O20+O21</f>
        <v>260821.47</v>
      </c>
      <c r="F24" s="33"/>
      <c r="G24" s="33"/>
      <c r="H24" s="33"/>
      <c r="I24" s="5" t="s">
        <v>45</v>
      </c>
      <c r="J24" s="5"/>
      <c r="K24" s="5" t="s">
        <v>46</v>
      </c>
      <c r="L24" s="55">
        <v>0</v>
      </c>
      <c r="M24" s="55"/>
      <c r="N24" s="55"/>
      <c r="O24" s="55"/>
    </row>
    <row r="25" s="1" customFormat="1" ht="30" customHeight="1" spans="1:15">
      <c r="A25" s="5"/>
      <c r="B25" s="5"/>
      <c r="C25" s="5" t="s">
        <v>47</v>
      </c>
      <c r="D25" s="5"/>
      <c r="E25" s="34">
        <v>0</v>
      </c>
      <c r="F25" s="34"/>
      <c r="G25" s="34"/>
      <c r="H25" s="34"/>
      <c r="I25" s="5"/>
      <c r="J25" s="5"/>
      <c r="K25" s="5" t="s">
        <v>48</v>
      </c>
      <c r="L25" s="56" t="str">
        <f>SUBSTITUTE(SUBSTITUTE(TEXT(INT(L24),"[DBNum2][$-804]G/通用格式元"&amp;IF(INT(L24)=L24,"整",""))&amp;TEXT(MID(L24,FIND(".",L24&amp;".0")+1,1),"[DBNum2][$-804]G/通用格式角")&amp;TEXT(MID(L24,FIND(".",L24&amp;".0")+2,1),"[DBNum2][$-804]G/通用格式分"),"零角","零"),"零分","")</f>
        <v>零元整</v>
      </c>
      <c r="M25" s="56"/>
      <c r="N25" s="56"/>
      <c r="O25" s="56"/>
    </row>
    <row r="26" s="1" customFormat="1" ht="50.1" customHeight="1" spans="1:17">
      <c r="A26" s="5" t="s">
        <v>49</v>
      </c>
      <c r="B26" s="5"/>
      <c r="C26" s="35"/>
      <c r="D26" s="35"/>
      <c r="E26" s="35"/>
      <c r="F26" s="35"/>
      <c r="G26" s="35"/>
      <c r="H26" s="35"/>
      <c r="I26" s="5" t="s">
        <v>50</v>
      </c>
      <c r="J26" s="5"/>
      <c r="K26" s="5"/>
      <c r="L26" s="5"/>
      <c r="M26" s="5"/>
      <c r="N26" s="5"/>
      <c r="O26" s="5"/>
      <c r="Q26"/>
    </row>
    <row r="27" s="1" customFormat="1" ht="50.1" customHeight="1" spans="1:15">
      <c r="A27" s="5" t="s">
        <v>52</v>
      </c>
      <c r="B27" s="5"/>
      <c r="C27" s="35"/>
      <c r="D27" s="35"/>
      <c r="E27" s="35"/>
      <c r="F27" s="35"/>
      <c r="G27" s="35"/>
      <c r="H27" s="35"/>
      <c r="I27" s="5" t="s">
        <v>53</v>
      </c>
      <c r="J27" s="5"/>
      <c r="K27" s="35"/>
      <c r="L27" s="35"/>
      <c r="M27" s="35"/>
      <c r="N27" s="35"/>
      <c r="O27" s="35"/>
    </row>
    <row r="28" s="1" customFormat="1" ht="50.1" customHeight="1" spans="1:15">
      <c r="A28" s="5" t="s">
        <v>54</v>
      </c>
      <c r="B28" s="5"/>
      <c r="C28" s="36"/>
      <c r="D28" s="36"/>
      <c r="E28" s="36"/>
      <c r="F28" s="36"/>
      <c r="G28" s="36"/>
      <c r="H28" s="36"/>
      <c r="I28" s="5" t="s">
        <v>55</v>
      </c>
      <c r="J28" s="5"/>
      <c r="K28" s="36"/>
      <c r="L28" s="36"/>
      <c r="M28" s="36"/>
      <c r="N28" s="36"/>
      <c r="O28" s="36"/>
    </row>
    <row r="29" s="1" customFormat="1" ht="50.1" customHeight="1" spans="1:15">
      <c r="A29" s="5" t="s">
        <v>56</v>
      </c>
      <c r="B29" s="5"/>
      <c r="C29" s="36"/>
      <c r="D29" s="36"/>
      <c r="E29" s="36"/>
      <c r="F29" s="36"/>
      <c r="G29" s="36"/>
      <c r="H29" s="36"/>
      <c r="I29" s="5" t="s">
        <v>57</v>
      </c>
      <c r="J29" s="5"/>
      <c r="K29" s="36"/>
      <c r="L29" s="36"/>
      <c r="M29" s="36"/>
      <c r="N29" s="36"/>
      <c r="O29" s="36"/>
    </row>
    <row r="30" s="1" customFormat="1" spans="2:15">
      <c r="B30" s="2"/>
      <c r="D30" s="3"/>
      <c r="E30" s="2"/>
      <c r="F30" s="3"/>
      <c r="H30" s="3"/>
      <c r="J30" s="3"/>
      <c r="O30" s="3"/>
    </row>
    <row r="31" s="1" customFormat="1" spans="2:15">
      <c r="B31" s="2"/>
      <c r="D31" s="3"/>
      <c r="E31" s="2"/>
      <c r="F31" s="3"/>
      <c r="H31" s="3"/>
      <c r="J31" s="3"/>
      <c r="O31" s="3"/>
    </row>
    <row r="32" s="1" customFormat="1" ht="13.5" spans="2:17">
      <c r="B32" s="2"/>
      <c r="D32" s="3"/>
      <c r="E32" s="2"/>
      <c r="F32" s="3"/>
      <c r="H32" s="3"/>
      <c r="J32" s="3"/>
      <c r="O32" s="3"/>
      <c r="Q32"/>
    </row>
    <row r="33" s="1" customFormat="1" ht="13.5" spans="2:15">
      <c r="B33"/>
      <c r="D33" s="3"/>
      <c r="E33" s="2"/>
      <c r="F33" s="3"/>
      <c r="H33" s="3"/>
      <c r="J33" s="3"/>
      <c r="O33" s="3"/>
    </row>
    <row r="34" s="1" customFormat="1" spans="2:15">
      <c r="B34" s="2"/>
      <c r="D34" s="3"/>
      <c r="E34" s="2"/>
      <c r="F34" s="3"/>
      <c r="H34" s="3"/>
      <c r="J34" s="3"/>
      <c r="O34" s="3"/>
    </row>
    <row r="35" s="1" customFormat="1" ht="13.5" spans="2:15">
      <c r="B35"/>
      <c r="D35" s="3"/>
      <c r="E35" s="2"/>
      <c r="F35" s="3"/>
      <c r="H35" s="3"/>
      <c r="J35" s="3"/>
      <c r="O35" s="3"/>
    </row>
    <row r="36" s="1" customFormat="1" spans="2:15">
      <c r="B36" s="2"/>
      <c r="D36" s="3"/>
      <c r="E36" s="2"/>
      <c r="F36" s="3"/>
      <c r="H36" s="3"/>
      <c r="J36" s="3"/>
      <c r="O36" s="3"/>
    </row>
    <row r="37" s="1" customFormat="1" spans="2:15">
      <c r="B37" s="2"/>
      <c r="D37" s="3"/>
      <c r="E37" s="2"/>
      <c r="F37" s="3"/>
      <c r="H37" s="3"/>
      <c r="J37" s="3"/>
      <c r="O37" s="3"/>
    </row>
    <row r="38" s="1" customFormat="1" spans="2:15">
      <c r="B38" s="2"/>
      <c r="D38" s="3"/>
      <c r="E38" s="2"/>
      <c r="F38" s="3"/>
      <c r="H38" s="3"/>
      <c r="J38" s="3"/>
      <c r="O38" s="3"/>
    </row>
    <row r="39" s="1" customFormat="1" spans="2:15">
      <c r="B39" s="2"/>
      <c r="D39" s="3"/>
      <c r="E39" s="2"/>
      <c r="F39" s="3"/>
      <c r="H39" s="3"/>
      <c r="J39" s="3"/>
      <c r="O39" s="3"/>
    </row>
    <row r="40" s="1" customFormat="1" spans="2:15">
      <c r="B40" s="2"/>
      <c r="D40" s="3"/>
      <c r="E40" s="2"/>
      <c r="F40" s="3"/>
      <c r="H40" s="3"/>
      <c r="J40" s="3"/>
      <c r="O40" s="3"/>
    </row>
    <row r="41" s="1" customFormat="1" ht="13.5" spans="2:15">
      <c r="B41" s="2"/>
      <c r="D41"/>
      <c r="E41" s="2"/>
      <c r="F41" s="3"/>
      <c r="H41" s="3"/>
      <c r="J41" s="3"/>
      <c r="O41" s="3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3:B23"/>
    <mergeCell ref="C24:D24"/>
    <mergeCell ref="E24:H24"/>
    <mergeCell ref="L24:O24"/>
    <mergeCell ref="C25:D25"/>
    <mergeCell ref="E25:H25"/>
    <mergeCell ref="L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5:A6"/>
    <mergeCell ref="H3:H4"/>
    <mergeCell ref="A24:B25"/>
    <mergeCell ref="I24:J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0</vt:lpstr>
      <vt:lpstr>6460-(1)</vt:lpstr>
      <vt:lpstr>6460-(2)</vt:lpstr>
      <vt:lpstr>6460-(3)</vt:lpstr>
      <vt:lpstr>4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2017-01-17T04:48:00Z</dcterms:created>
  <cp:lastPrinted>2017-08-29T00:32:00Z</cp:lastPrinted>
  <dcterms:modified xsi:type="dcterms:W3CDTF">2021-06-09T02:34:04Z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76EA55DDBCA74750B09A468BE3E1C83F</vt:lpwstr>
  </property>
</Properties>
</file>