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1次" sheetId="1" r:id="rId1"/>
    <sheet name="第2次" sheetId="2" r:id="rId2"/>
  </sheets>
  <calcPr calcId="144525"/>
</workbook>
</file>

<file path=xl/sharedStrings.xml><?xml version="1.0" encoding="utf-8"?>
<sst xmlns="http://schemas.openxmlformats.org/spreadsheetml/2006/main" count="163" uniqueCount="71">
  <si>
    <t xml:space="preserve">工程款支付证书 </t>
  </si>
  <si>
    <t>工程名称</t>
  </si>
  <si>
    <t>经济开发区住商街、通园路、善水路、永业东路道路交通工程</t>
  </si>
  <si>
    <t>建设单位</t>
  </si>
  <si>
    <t>ERP编号</t>
  </si>
  <si>
    <t>档案编号</t>
  </si>
  <si>
    <t>合同金额</t>
  </si>
  <si>
    <t>中标时间</t>
  </si>
  <si>
    <t>2017.2.5</t>
  </si>
  <si>
    <t>已提供工程资料</t>
  </si>
  <si>
    <t>合同  中标通知书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</si>
  <si>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</si>
  <si>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</si>
  <si>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</si>
  <si>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</si>
  <si>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</si>
  <si>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</si>
  <si>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</si>
  <si>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</si>
  <si>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</si>
  <si>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</si>
  <si>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</si>
  <si>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</si>
  <si>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</si>
  <si>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</si>
  <si>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</si>
  <si>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</si>
  <si>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</si>
  <si>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</si>
  <si>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</si>
  <si>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</si>
  <si>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</si>
  <si>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</si>
  <si>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</si>
  <si>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</si>
  <si>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</si>
  <si>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</si>
  <si>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</si>
  <si>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</si>
  <si>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</si>
  <si>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</si>
  <si>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</si>
  <si>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</si>
  <si>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</si>
  <si>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</si>
  <si>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</si>
  <si>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</si>
  <si>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</si>
  <si>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</si>
  <si>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2019.1.29</t>
  </si>
  <si>
    <t>中国银行庐江支行</t>
  </si>
  <si>
    <r>
      <rPr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75 202 745 165</t>
    </r>
  </si>
  <si>
    <r>
      <rPr>
        <sz val="9"/>
        <rFont val="宋体"/>
        <charset val="134"/>
      </rPr>
      <t>开票8</t>
    </r>
    <r>
      <rPr>
        <sz val="9"/>
        <rFont val="宋体"/>
        <charset val="134"/>
      </rPr>
      <t>0万应纳税额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</si>
  <si>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019.7.9</t>
    </r>
  </si>
  <si>
    <t>本次</t>
  </si>
  <si>
    <r>
      <rPr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019.9.10</t>
    </r>
  </si>
  <si>
    <t>开票45万应纳税额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</si>
  <si>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</si>
  <si>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</si>
  <si>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</si>
  <si>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</si>
  <si>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</si>
  <si>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</si>
  <si>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</si>
  <si>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</si>
  <si>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合同  中标通知书、竣工、审计</t>
  </si>
  <si>
    <t>孙容</t>
  </si>
  <si>
    <t>中国银行蜀山支行</t>
  </si>
  <si>
    <t>175 257 190 682</t>
  </si>
  <si>
    <t>安徽潇然建设工程有限公司</t>
  </si>
  <si>
    <t>王玲子</t>
  </si>
</sst>
</file>

<file path=xl/styles.xml><?xml version="1.0" encoding="utf-8"?>
<styleSheet xmlns="http://schemas.openxmlformats.org/spreadsheetml/2006/main">
  <numFmts count="11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</numFmts>
  <fonts count="35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44" fontId="5" fillId="0" borderId="0">
      <protection locked="0"/>
    </xf>
    <xf numFmtId="41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6" borderId="1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>
      <protection locked="0"/>
    </xf>
    <xf numFmtId="0" fontId="28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4" fillId="0" borderId="0">
      <protection locked="0"/>
    </xf>
  </cellStyleXfs>
  <cellXfs count="12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79" fontId="5" fillId="0" borderId="2" xfId="0" applyNumberFormat="1" applyFont="1" applyFill="1" applyBorder="1">
      <alignment vertical="center"/>
    </xf>
    <xf numFmtId="179" fontId="5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right" vertical="center" shrinkToFit="1"/>
    </xf>
    <xf numFmtId="178" fontId="5" fillId="0" borderId="2" xfId="0" applyNumberFormat="1" applyFont="1" applyFill="1" applyBorder="1" applyAlignment="1">
      <alignment horizontal="center" vertical="center"/>
    </xf>
    <xf numFmtId="178" fontId="5" fillId="4" borderId="2" xfId="0" applyNumberFormat="1" applyFont="1" applyFill="1" applyBorder="1" applyAlignment="1">
      <alignment horizontal="center" vertical="center"/>
    </xf>
    <xf numFmtId="176" fontId="1" fillId="4" borderId="4" xfId="50" applyNumberFormat="1" applyFont="1" applyFill="1" applyBorder="1" applyAlignment="1" applyProtection="1">
      <alignment horizontal="right" vertical="center" shrinkToFit="1"/>
    </xf>
    <xf numFmtId="179" fontId="5" fillId="4" borderId="2" xfId="0" applyNumberFormat="1" applyFont="1" applyFill="1" applyBorder="1">
      <alignment vertical="center"/>
    </xf>
    <xf numFmtId="179" fontId="5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horizontal="right" vertical="center" shrinkToFit="1"/>
    </xf>
    <xf numFmtId="180" fontId="1" fillId="4" borderId="2" xfId="19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6" fontId="6" fillId="2" borderId="4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>
      <alignment vertical="center"/>
    </xf>
    <xf numFmtId="179" fontId="7" fillId="0" borderId="2" xfId="0" applyNumberFormat="1" applyFont="1" applyFill="1" applyBorder="1" applyAlignment="1">
      <alignment horizontal="center" vertical="center"/>
    </xf>
    <xf numFmtId="9" fontId="6" fillId="2" borderId="2" xfId="50" applyNumberFormat="1" applyFont="1" applyFill="1" applyBorder="1" applyAlignment="1" applyProtection="1">
      <alignment horizontal="right" vertical="center" shrinkToFit="1"/>
    </xf>
    <xf numFmtId="180" fontId="6" fillId="2" borderId="2" xfId="1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6" fontId="8" fillId="2" borderId="2" xfId="50" applyNumberFormat="1" applyFont="1" applyFill="1" applyBorder="1" applyAlignment="1" applyProtection="1">
      <alignment horizontal="right" vertical="center" shrinkToFi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6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4" fillId="2" borderId="4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3" fillId="3" borderId="3" xfId="50" applyNumberFormat="1" applyFont="1" applyFill="1" applyBorder="1" applyAlignment="1" applyProtection="1">
      <alignment horizontal="center" vertical="center" wrapText="1"/>
    </xf>
    <xf numFmtId="176" fontId="3" fillId="2" borderId="3" xfId="50" applyNumberFormat="1" applyFont="1" applyFill="1" applyBorder="1" applyAlignment="1" applyProtection="1">
      <alignment vertical="center" wrapTex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left" vertical="center" wrapText="1"/>
    </xf>
    <xf numFmtId="176" fontId="1" fillId="4" borderId="2" xfId="50" applyNumberFormat="1" applyFont="1" applyFill="1" applyBorder="1" applyAlignment="1" applyProtection="1">
      <alignment horizontal="right" vertical="center" shrinkToFit="1"/>
    </xf>
    <xf numFmtId="176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6" fontId="1" fillId="4" borderId="2" xfId="50" applyNumberFormat="1" applyFont="1" applyFill="1" applyBorder="1" applyAlignment="1" applyProtection="1">
      <alignment horizontal="center" vertical="center" wrapText="1"/>
    </xf>
    <xf numFmtId="176" fontId="3" fillId="4" borderId="2" xfId="50" applyNumberFormat="1" applyFont="1" applyFill="1" applyBorder="1" applyAlignment="1" applyProtection="1">
      <alignment horizontal="right" vertical="center" shrinkToFit="1"/>
    </xf>
    <xf numFmtId="176" fontId="3" fillId="4" borderId="2" xfId="50" applyNumberFormat="1" applyFont="1" applyFill="1" applyBorder="1" applyAlignment="1" applyProtection="1">
      <alignment horizontal="center" vertical="center" wrapText="1"/>
    </xf>
    <xf numFmtId="176" fontId="0" fillId="4" borderId="2" xfId="50" applyNumberFormat="1" applyFont="1" applyFill="1" applyBorder="1" applyAlignment="1" applyProtection="1">
      <alignment horizontal="left" vertical="center" wrapText="1"/>
    </xf>
    <xf numFmtId="176" fontId="6" fillId="2" borderId="2" xfId="50" applyNumberFormat="1" applyFont="1" applyFill="1" applyBorder="1" applyAlignment="1" applyProtection="1">
      <alignment horizontal="right" vertical="center" shrinkToFit="1"/>
    </xf>
    <xf numFmtId="176" fontId="6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82" fontId="6" fillId="2" borderId="2" xfId="50" applyNumberFormat="1" applyFont="1" applyFill="1" applyBorder="1" applyAlignment="1" applyProtection="1">
      <alignment vertical="center" shrinkToFit="1"/>
    </xf>
    <xf numFmtId="176" fontId="6" fillId="2" borderId="2" xfId="50" applyNumberFormat="1" applyFont="1" applyFill="1" applyBorder="1" applyAlignment="1" applyProtection="1">
      <alignment vertical="center" wrapText="1"/>
    </xf>
    <xf numFmtId="176" fontId="7" fillId="2" borderId="2" xfId="50" applyNumberFormat="1" applyFont="1" applyFill="1" applyBorder="1" applyAlignment="1" applyProtection="1">
      <alignment horizontal="left" vertical="center" wrapText="1"/>
    </xf>
    <xf numFmtId="10" fontId="0" fillId="0" borderId="2" xfId="0" applyNumberFormat="1" applyFont="1" applyBorder="1">
      <alignment vertical="center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6" fontId="12" fillId="2" borderId="3" xfId="50" applyNumberFormat="1" applyFont="1" applyFill="1" applyBorder="1" applyAlignment="1" applyProtection="1">
      <alignment horizontal="center" vertical="center" shrinkToFit="1"/>
    </xf>
    <xf numFmtId="176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2" xfId="50" applyFont="1" applyFill="1" applyBorder="1" applyAlignment="1" applyProtection="1">
      <alignment horizontal="center" vertical="center" wrapText="1"/>
    </xf>
    <xf numFmtId="0" fontId="12" fillId="2" borderId="3" xfId="50" applyFont="1" applyFill="1" applyBorder="1" applyAlignment="1" applyProtection="1">
      <alignment horizontal="center" vertical="center" shrinkToFit="1"/>
    </xf>
    <xf numFmtId="0" fontId="12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9" fillId="2" borderId="5" xfId="50" applyFont="1" applyFill="1" applyBorder="1" applyAlignment="1" applyProtection="1">
      <alignment horizontal="center" vertical="center" wrapText="1"/>
    </xf>
    <xf numFmtId="0" fontId="9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9" fillId="2" borderId="2" xfId="50" applyNumberFormat="1" applyFont="1" applyFill="1" applyBorder="1" applyAlignment="1" applyProtection="1">
      <alignment horizontal="center" vertical="center" wrapText="1"/>
    </xf>
    <xf numFmtId="176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6" fontId="3" fillId="2" borderId="5" xfId="50" applyNumberFormat="1" applyFont="1" applyFill="1" applyBorder="1" applyAlignment="1" applyProtection="1">
      <alignment vertical="center" wrapText="1"/>
    </xf>
    <xf numFmtId="176" fontId="0" fillId="2" borderId="2" xfId="50" applyNumberFormat="1" applyFont="1" applyFill="1" applyBorder="1" applyAlignment="1" applyProtection="1">
      <alignment horizontal="right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/>
    </xf>
    <xf numFmtId="176" fontId="0" fillId="4" borderId="2" xfId="50" applyNumberFormat="1" applyFont="1" applyFill="1" applyBorder="1" applyAlignment="1" applyProtection="1">
      <alignment horizontal="right" vertical="center" shrinkToFit="1"/>
    </xf>
    <xf numFmtId="176" fontId="13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50" applyNumberFormat="1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ont="1" applyFill="1" applyBorder="1">
      <alignment vertical="center"/>
    </xf>
    <xf numFmtId="179" fontId="3" fillId="2" borderId="2" xfId="50" applyNumberFormat="1" applyFont="1" applyFill="1" applyBorder="1" applyAlignment="1" applyProtection="1">
      <alignment horizontal="right" vertical="center"/>
    </xf>
    <xf numFmtId="176" fontId="12" fillId="2" borderId="4" xfId="50" applyNumberFormat="1" applyFont="1" applyFill="1" applyBorder="1" applyAlignment="1" applyProtection="1">
      <alignment horizontal="center" vertical="center" shrinkToFit="1"/>
    </xf>
    <xf numFmtId="0" fontId="12" fillId="2" borderId="4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1310005</xdr:colOff>
      <xdr:row>12</xdr:row>
      <xdr:rowOff>40640</xdr:rowOff>
    </xdr:from>
    <xdr:to>
      <xdr:col>12</xdr:col>
      <xdr:colOff>823595</xdr:colOff>
      <xdr:row>12</xdr:row>
      <xdr:rowOff>288925</xdr:rowOff>
    </xdr:to>
    <xdr:pic>
      <xdr:nvPicPr>
        <xdr:cNvPr id="2" name="图片 1" descr="S8AJRY7BIE)71L9)R@SOK2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3230" y="4335145"/>
          <a:ext cx="4218940" cy="248285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</xdr:colOff>
      <xdr:row>20</xdr:row>
      <xdr:rowOff>72390</xdr:rowOff>
    </xdr:from>
    <xdr:to>
      <xdr:col>8</xdr:col>
      <xdr:colOff>691515</xdr:colOff>
      <xdr:row>46</xdr:row>
      <xdr:rowOff>136525</xdr:rowOff>
    </xdr:to>
    <xdr:pic>
      <xdr:nvPicPr>
        <xdr:cNvPr id="3" name="图片 2" descr="到账截图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85" y="7357745"/>
          <a:ext cx="9130030" cy="452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zoomScale="90" zoomScaleNormal="90" workbookViewId="0">
      <selection activeCell="U20" sqref="U20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60"/>
      <c r="J2" s="60"/>
      <c r="K2" s="60"/>
      <c r="L2" s="60"/>
      <c r="M2" s="61"/>
      <c r="N2" s="62" t="s">
        <v>4</v>
      </c>
      <c r="O2" s="62"/>
      <c r="P2" s="63">
        <v>6443</v>
      </c>
      <c r="Q2" s="67" t="s">
        <v>5</v>
      </c>
      <c r="R2" s="67"/>
      <c r="S2" s="95"/>
      <c r="T2" s="95"/>
    </row>
    <row r="3" ht="27.95" customHeight="1" spans="1:20">
      <c r="A3" s="5" t="s">
        <v>6</v>
      </c>
      <c r="B3" s="5"/>
      <c r="C3" s="8">
        <v>2212477</v>
      </c>
      <c r="D3" s="8"/>
      <c r="E3" s="8"/>
      <c r="F3" s="8" t="s">
        <v>7</v>
      </c>
      <c r="G3" s="9" t="s">
        <v>8</v>
      </c>
      <c r="H3" s="5" t="s">
        <v>9</v>
      </c>
      <c r="I3" s="5"/>
      <c r="J3" s="41" t="s">
        <v>10</v>
      </c>
      <c r="K3" s="41"/>
      <c r="L3" s="41"/>
      <c r="M3" s="41"/>
      <c r="N3" s="5" t="s">
        <v>11</v>
      </c>
      <c r="O3" s="5"/>
      <c r="P3" s="41" t="s">
        <v>12</v>
      </c>
      <c r="Q3" s="96" t="s">
        <v>13</v>
      </c>
      <c r="R3" s="97"/>
      <c r="S3" s="98" t="s">
        <v>14</v>
      </c>
      <c r="T3" s="99"/>
    </row>
    <row r="4" ht="27.95" customHeight="1" spans="1:20">
      <c r="A4" s="5" t="s">
        <v>15</v>
      </c>
      <c r="B4" s="5"/>
      <c r="C4" s="117"/>
      <c r="D4" s="117"/>
      <c r="E4" s="117"/>
      <c r="F4" s="8" t="s">
        <v>16</v>
      </c>
      <c r="G4" s="10"/>
      <c r="H4" s="5" t="s">
        <v>17</v>
      </c>
      <c r="I4" s="5"/>
      <c r="J4" s="41"/>
      <c r="K4" s="41"/>
      <c r="L4" s="41"/>
      <c r="M4" s="41"/>
      <c r="N4" s="5" t="s">
        <v>18</v>
      </c>
      <c r="O4" s="5"/>
      <c r="P4" s="64"/>
      <c r="Q4" s="8" t="s">
        <v>19</v>
      </c>
      <c r="R4" s="64" t="s">
        <v>20</v>
      </c>
      <c r="S4" s="100" t="s">
        <v>21</v>
      </c>
      <c r="T4" s="101" t="s">
        <v>20</v>
      </c>
    </row>
    <row r="5" ht="27.95" customHeight="1" spans="1:20">
      <c r="A5" s="5" t="s">
        <v>22</v>
      </c>
      <c r="B5" s="11" t="s">
        <v>23</v>
      </c>
      <c r="C5" s="12"/>
      <c r="D5" s="12"/>
      <c r="E5" s="12"/>
      <c r="F5" s="13"/>
      <c r="G5" s="14" t="s">
        <v>24</v>
      </c>
      <c r="H5" s="11" t="s">
        <v>23</v>
      </c>
      <c r="I5" s="12"/>
      <c r="J5" s="13"/>
      <c r="K5" s="14" t="s">
        <v>25</v>
      </c>
      <c r="L5" s="11" t="s">
        <v>26</v>
      </c>
      <c r="M5" s="13"/>
      <c r="N5" s="11" t="s">
        <v>27</v>
      </c>
      <c r="O5" s="13"/>
      <c r="P5" s="65" t="s">
        <v>28</v>
      </c>
      <c r="Q5" s="102"/>
      <c r="R5" s="102"/>
      <c r="S5" s="100" t="s">
        <v>29</v>
      </c>
      <c r="T5" s="103" t="s">
        <v>30</v>
      </c>
    </row>
    <row r="6" ht="27.95" customHeight="1" spans="1:20">
      <c r="A6" s="5"/>
      <c r="B6" s="15" t="s">
        <v>31</v>
      </c>
      <c r="C6" s="16"/>
      <c r="D6" s="16"/>
      <c r="E6" s="16"/>
      <c r="F6" s="17"/>
      <c r="G6" s="5"/>
      <c r="H6" s="15" t="s">
        <v>32</v>
      </c>
      <c r="I6" s="16"/>
      <c r="J6" s="17"/>
      <c r="K6" s="5" t="s">
        <v>33</v>
      </c>
      <c r="L6" s="15" t="s">
        <v>34</v>
      </c>
      <c r="M6" s="17"/>
      <c r="N6" s="15" t="s">
        <v>35</v>
      </c>
      <c r="O6" s="17"/>
      <c r="P6" s="66" t="s">
        <v>36</v>
      </c>
      <c r="Q6" s="104"/>
      <c r="R6" s="104"/>
      <c r="S6" s="100"/>
      <c r="T6" s="103"/>
    </row>
    <row r="7" ht="27.95" customHeight="1" spans="1:20">
      <c r="A7" s="5"/>
      <c r="B7" s="18" t="s">
        <v>37</v>
      </c>
      <c r="C7" s="5" t="s">
        <v>38</v>
      </c>
      <c r="D7" s="5" t="s">
        <v>39</v>
      </c>
      <c r="E7" s="8" t="s">
        <v>40</v>
      </c>
      <c r="F7" s="8" t="s">
        <v>41</v>
      </c>
      <c r="G7" s="18" t="s">
        <v>42</v>
      </c>
      <c r="H7" s="5" t="s">
        <v>43</v>
      </c>
      <c r="I7" s="8" t="s">
        <v>44</v>
      </c>
      <c r="J7" s="8" t="s">
        <v>45</v>
      </c>
      <c r="K7" s="67" t="s">
        <v>44</v>
      </c>
      <c r="L7" s="8" t="s">
        <v>44</v>
      </c>
      <c r="M7" s="5" t="s">
        <v>45</v>
      </c>
      <c r="N7" s="5" t="s">
        <v>44</v>
      </c>
      <c r="O7" s="5" t="s">
        <v>45</v>
      </c>
      <c r="P7" s="8" t="s">
        <v>46</v>
      </c>
      <c r="Q7" s="8" t="s">
        <v>47</v>
      </c>
      <c r="R7" s="8" t="s">
        <v>48</v>
      </c>
      <c r="S7" s="100"/>
      <c r="T7" s="103"/>
    </row>
    <row r="8" ht="29.1" customHeight="1" spans="1:20">
      <c r="A8" s="19">
        <v>1</v>
      </c>
      <c r="B8" s="20" t="s">
        <v>49</v>
      </c>
      <c r="C8" s="21">
        <v>400000</v>
      </c>
      <c r="D8" s="22"/>
      <c r="E8" s="23" t="s">
        <v>50</v>
      </c>
      <c r="F8" s="23" t="s">
        <v>51</v>
      </c>
      <c r="G8" s="24">
        <v>0.8</v>
      </c>
      <c r="H8" s="25">
        <v>0</v>
      </c>
      <c r="I8" s="21"/>
      <c r="J8" s="68" t="s">
        <v>52</v>
      </c>
      <c r="K8" s="69">
        <v>16676.37</v>
      </c>
      <c r="L8" s="21"/>
      <c r="M8" s="64"/>
      <c r="N8" s="70"/>
      <c r="O8" s="8"/>
      <c r="P8" s="71"/>
      <c r="Q8" s="8"/>
      <c r="R8" s="8"/>
      <c r="S8" s="105">
        <f>C8-K8</f>
        <v>383323.63</v>
      </c>
      <c r="T8" s="106">
        <f>C8+D8-I8-K8-L8-N8-S8</f>
        <v>0</v>
      </c>
    </row>
    <row r="9" ht="29.1" customHeight="1" spans="1:20">
      <c r="A9" s="19"/>
      <c r="B9" s="20" t="s">
        <v>53</v>
      </c>
      <c r="C9" s="26">
        <v>400000</v>
      </c>
      <c r="D9" s="22"/>
      <c r="E9" s="23" t="s">
        <v>50</v>
      </c>
      <c r="F9" s="23" t="s">
        <v>51</v>
      </c>
      <c r="G9" s="24"/>
      <c r="H9" s="25"/>
      <c r="I9" s="21"/>
      <c r="J9" s="68"/>
      <c r="K9" s="69"/>
      <c r="L9" s="21"/>
      <c r="M9" s="64"/>
      <c r="N9" s="70"/>
      <c r="O9" s="8"/>
      <c r="P9" s="71"/>
      <c r="Q9" s="8"/>
      <c r="R9" s="8"/>
      <c r="S9" s="105">
        <f>C9-K9</f>
        <v>400000</v>
      </c>
      <c r="T9" s="106">
        <f>C9+D9-I9-K9-L9-N9-S9</f>
        <v>0</v>
      </c>
    </row>
    <row r="10" ht="29.1" customHeight="1" spans="1:20">
      <c r="A10" s="19"/>
      <c r="B10" s="28" t="s">
        <v>54</v>
      </c>
      <c r="C10" s="29"/>
      <c r="D10" s="30"/>
      <c r="E10" s="31"/>
      <c r="F10" s="31"/>
      <c r="G10" s="32"/>
      <c r="H10" s="33"/>
      <c r="I10" s="72"/>
      <c r="J10" s="73"/>
      <c r="K10" s="74"/>
      <c r="L10" s="72"/>
      <c r="M10" s="75"/>
      <c r="N10" s="76"/>
      <c r="O10" s="77"/>
      <c r="P10" s="78"/>
      <c r="Q10" s="77"/>
      <c r="R10" s="77"/>
      <c r="S10" s="107"/>
      <c r="T10" s="74"/>
    </row>
    <row r="11" ht="29.1" customHeight="1" spans="1:20">
      <c r="A11" s="19">
        <v>2</v>
      </c>
      <c r="B11" s="27" t="s">
        <v>55</v>
      </c>
      <c r="C11" s="26">
        <v>450000</v>
      </c>
      <c r="D11" s="22"/>
      <c r="E11" s="23" t="s">
        <v>50</v>
      </c>
      <c r="F11" s="23" t="s">
        <v>51</v>
      </c>
      <c r="G11" s="24">
        <v>1</v>
      </c>
      <c r="H11" s="25">
        <v>0</v>
      </c>
      <c r="I11" s="21"/>
      <c r="J11" s="68" t="s">
        <v>56</v>
      </c>
      <c r="K11" s="69">
        <f>ROUNDUP(450000/1.09*2.2927%,2)</f>
        <v>9465.28</v>
      </c>
      <c r="L11" s="21"/>
      <c r="M11" s="64"/>
      <c r="N11" s="70"/>
      <c r="O11" s="8"/>
      <c r="P11" s="71"/>
      <c r="Q11" s="8"/>
      <c r="R11" s="8"/>
      <c r="S11" s="105">
        <f>C11-K11</f>
        <v>440534.72</v>
      </c>
      <c r="T11" s="106">
        <f>C11+D11-I11-K11-L11-N11-S11</f>
        <v>0</v>
      </c>
    </row>
    <row r="12" ht="29.1" customHeight="1" spans="1:20">
      <c r="A12" s="41">
        <v>3</v>
      </c>
      <c r="B12" s="27"/>
      <c r="C12" s="26"/>
      <c r="D12" s="22"/>
      <c r="E12" s="23"/>
      <c r="F12" s="23"/>
      <c r="G12" s="24"/>
      <c r="H12" s="25"/>
      <c r="I12" s="21"/>
      <c r="J12" s="68"/>
      <c r="K12" s="69"/>
      <c r="L12" s="21"/>
      <c r="M12" s="64"/>
      <c r="N12" s="118"/>
      <c r="O12" s="119"/>
      <c r="P12" s="71"/>
      <c r="Q12" s="8"/>
      <c r="R12" s="8"/>
      <c r="S12" s="110"/>
      <c r="T12" s="69"/>
    </row>
    <row r="13" ht="29.1" customHeight="1" spans="1:20">
      <c r="A13" s="41"/>
      <c r="B13" s="27"/>
      <c r="C13" s="26"/>
      <c r="D13" s="22"/>
      <c r="E13" s="23"/>
      <c r="F13" s="23"/>
      <c r="G13" s="24"/>
      <c r="H13" s="25"/>
      <c r="I13" s="21"/>
      <c r="J13" s="68"/>
      <c r="K13" s="69"/>
      <c r="L13" s="21"/>
      <c r="M13" s="64"/>
      <c r="N13" s="118"/>
      <c r="O13" s="119"/>
      <c r="P13" s="71"/>
      <c r="Q13" s="8"/>
      <c r="R13" s="8"/>
      <c r="S13" s="110"/>
      <c r="T13" s="69"/>
    </row>
    <row r="14" ht="29.1" customHeight="1" spans="1:20">
      <c r="A14" s="41">
        <v>4</v>
      </c>
      <c r="B14" s="42"/>
      <c r="C14" s="26"/>
      <c r="D14" s="22"/>
      <c r="E14" s="23"/>
      <c r="F14" s="23"/>
      <c r="G14" s="24"/>
      <c r="H14" s="25"/>
      <c r="I14" s="21"/>
      <c r="J14" s="68"/>
      <c r="K14" s="69"/>
      <c r="L14" s="21"/>
      <c r="M14" s="64"/>
      <c r="N14" s="70"/>
      <c r="O14" s="8"/>
      <c r="P14" s="86"/>
      <c r="Q14" s="8"/>
      <c r="R14" s="8"/>
      <c r="S14" s="110"/>
      <c r="T14" s="111"/>
    </row>
    <row r="15" ht="29.1" customHeight="1" spans="1:20">
      <c r="A15" s="41"/>
      <c r="B15" s="43"/>
      <c r="C15" s="21"/>
      <c r="D15" s="44"/>
      <c r="E15" s="23"/>
      <c r="F15" s="23"/>
      <c r="G15" s="24"/>
      <c r="H15" s="25"/>
      <c r="I15" s="21"/>
      <c r="J15" s="68"/>
      <c r="K15" s="69"/>
      <c r="L15" s="21"/>
      <c r="M15" s="64"/>
      <c r="N15" s="70"/>
      <c r="O15" s="8"/>
      <c r="P15" s="71"/>
      <c r="Q15" s="8"/>
      <c r="R15" s="8"/>
      <c r="S15" s="110"/>
      <c r="T15" s="111"/>
    </row>
    <row r="16" ht="29.1" customHeight="1" spans="1:20">
      <c r="A16" s="41"/>
      <c r="B16" s="45"/>
      <c r="C16" s="46"/>
      <c r="D16" s="47"/>
      <c r="E16" s="48"/>
      <c r="F16" s="49"/>
      <c r="G16" s="24"/>
      <c r="H16" s="50"/>
      <c r="I16" s="21"/>
      <c r="J16" s="21"/>
      <c r="K16" s="21"/>
      <c r="L16" s="21"/>
      <c r="M16" s="64"/>
      <c r="N16" s="21"/>
      <c r="O16" s="64"/>
      <c r="P16" s="86"/>
      <c r="Q16" s="112"/>
      <c r="R16" s="112"/>
      <c r="S16" s="113"/>
      <c r="T16" s="111"/>
    </row>
    <row r="17" ht="29.1" customHeight="1" spans="1:20">
      <c r="A17" s="41"/>
      <c r="B17" s="45"/>
      <c r="C17" s="46"/>
      <c r="D17" s="47"/>
      <c r="E17" s="48"/>
      <c r="F17" s="49"/>
      <c r="G17" s="24"/>
      <c r="H17" s="50"/>
      <c r="I17" s="21"/>
      <c r="J17" s="21"/>
      <c r="K17" s="21"/>
      <c r="L17" s="21"/>
      <c r="M17" s="64"/>
      <c r="N17" s="21"/>
      <c r="O17" s="64"/>
      <c r="P17" s="86"/>
      <c r="Q17" s="112"/>
      <c r="R17" s="112"/>
      <c r="S17" s="113"/>
      <c r="T17" s="111"/>
    </row>
    <row r="18" ht="30" customHeight="1" spans="1:20">
      <c r="A18" s="5" t="s">
        <v>57</v>
      </c>
      <c r="B18" s="5"/>
      <c r="C18" s="51">
        <f>SUM(C8:C17)</f>
        <v>1250000</v>
      </c>
      <c r="D18" s="52">
        <f>SUM(D8:D17)</f>
        <v>0</v>
      </c>
      <c r="E18" s="53"/>
      <c r="F18" s="53"/>
      <c r="G18" s="53"/>
      <c r="H18" s="51" t="s">
        <v>58</v>
      </c>
      <c r="I18" s="70">
        <f>SUM(I8:I17)</f>
        <v>0</v>
      </c>
      <c r="J18" s="53"/>
      <c r="K18" s="70">
        <f>SUM(K8:K17)</f>
        <v>26141.65</v>
      </c>
      <c r="L18" s="70">
        <f>SUM(L8:L17)</f>
        <v>0</v>
      </c>
      <c r="M18" s="51" t="s">
        <v>58</v>
      </c>
      <c r="N18" s="70">
        <f>SUM(N8:N17)</f>
        <v>0</v>
      </c>
      <c r="O18" s="51" t="s">
        <v>58</v>
      </c>
      <c r="P18" s="51" t="s">
        <v>58</v>
      </c>
      <c r="Q18" s="51"/>
      <c r="R18" s="51"/>
      <c r="S18" s="70">
        <f>SUM(S8:S17)</f>
        <v>1223858.35</v>
      </c>
      <c r="T18" s="114">
        <f>D18+C18-S18-I18-K18-L18-N18</f>
        <v>-9.45874489843845e-11</v>
      </c>
    </row>
    <row r="19" ht="30" customHeight="1" spans="1:20">
      <c r="A19" s="54" t="s">
        <v>59</v>
      </c>
      <c r="B19" s="54"/>
      <c r="C19" s="54" t="s">
        <v>60</v>
      </c>
      <c r="D19" s="54"/>
      <c r="E19" s="54"/>
      <c r="F19" s="55">
        <f>S11</f>
        <v>440534.72</v>
      </c>
      <c r="G19" s="56"/>
      <c r="H19" s="57" t="s">
        <v>61</v>
      </c>
      <c r="I19" s="87"/>
      <c r="J19" s="87"/>
      <c r="K19" s="87"/>
      <c r="L19" s="88"/>
      <c r="M19" s="54" t="s">
        <v>62</v>
      </c>
      <c r="N19" s="89">
        <f>F19</f>
        <v>440534.72</v>
      </c>
      <c r="O19" s="90"/>
      <c r="P19" s="90"/>
      <c r="Q19" s="90"/>
      <c r="R19" s="90"/>
      <c r="S19" s="90"/>
      <c r="T19" s="115"/>
    </row>
    <row r="20" ht="30" customHeight="1" spans="1:20">
      <c r="A20" s="54"/>
      <c r="B20" s="54"/>
      <c r="C20" s="54" t="s">
        <v>63</v>
      </c>
      <c r="D20" s="54"/>
      <c r="E20" s="54"/>
      <c r="F20" s="55">
        <f>S8+S9</f>
        <v>783323.63</v>
      </c>
      <c r="G20" s="56"/>
      <c r="H20" s="58"/>
      <c r="I20" s="91"/>
      <c r="J20" s="91"/>
      <c r="K20" s="91"/>
      <c r="L20" s="92"/>
      <c r="M20" s="54" t="s">
        <v>64</v>
      </c>
      <c r="N20" s="93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肆拾肆万零伍佰叁拾肆元柒角贰分</v>
      </c>
      <c r="O20" s="94"/>
      <c r="P20" s="94"/>
      <c r="Q20" s="94"/>
      <c r="R20" s="94"/>
      <c r="S20" s="94"/>
      <c r="T20" s="116"/>
    </row>
    <row r="26" spans="2:2">
      <c r="B26" s="59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tabSelected="1" zoomScale="90" zoomScaleNormal="90" workbookViewId="0">
      <selection activeCell="C18" sqref="C18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60"/>
      <c r="J2" s="60"/>
      <c r="K2" s="60"/>
      <c r="L2" s="60"/>
      <c r="M2" s="61"/>
      <c r="N2" s="62" t="s">
        <v>4</v>
      </c>
      <c r="O2" s="62"/>
      <c r="P2" s="63">
        <v>6443</v>
      </c>
      <c r="Q2" s="67" t="s">
        <v>5</v>
      </c>
      <c r="R2" s="67"/>
      <c r="S2" s="95"/>
      <c r="T2" s="95"/>
    </row>
    <row r="3" ht="27.95" customHeight="1" spans="1:20">
      <c r="A3" s="5" t="s">
        <v>6</v>
      </c>
      <c r="B3" s="5"/>
      <c r="C3" s="8">
        <v>2212477</v>
      </c>
      <c r="D3" s="8"/>
      <c r="E3" s="8"/>
      <c r="F3" s="8" t="s">
        <v>7</v>
      </c>
      <c r="G3" s="9" t="s">
        <v>8</v>
      </c>
      <c r="H3" s="5" t="s">
        <v>9</v>
      </c>
      <c r="I3" s="5"/>
      <c r="J3" s="41" t="s">
        <v>65</v>
      </c>
      <c r="K3" s="41"/>
      <c r="L3" s="41"/>
      <c r="M3" s="41"/>
      <c r="N3" s="5" t="s">
        <v>11</v>
      </c>
      <c r="O3" s="5"/>
      <c r="P3" s="41" t="s">
        <v>12</v>
      </c>
      <c r="Q3" s="96" t="s">
        <v>13</v>
      </c>
      <c r="R3" s="97"/>
      <c r="S3" s="98" t="s">
        <v>14</v>
      </c>
      <c r="T3" s="99"/>
    </row>
    <row r="4" ht="27.95" customHeight="1" spans="1:20">
      <c r="A4" s="5" t="s">
        <v>15</v>
      </c>
      <c r="B4" s="5"/>
      <c r="C4" s="8">
        <v>1977226.17</v>
      </c>
      <c r="D4" s="8"/>
      <c r="E4" s="8"/>
      <c r="F4" s="8" t="s">
        <v>16</v>
      </c>
      <c r="G4" s="10"/>
      <c r="H4" s="5" t="s">
        <v>17</v>
      </c>
      <c r="I4" s="5"/>
      <c r="J4" s="41"/>
      <c r="K4" s="41"/>
      <c r="L4" s="41"/>
      <c r="M4" s="41"/>
      <c r="N4" s="5" t="s">
        <v>18</v>
      </c>
      <c r="O4" s="5"/>
      <c r="P4" s="64" t="s">
        <v>66</v>
      </c>
      <c r="Q4" s="8" t="s">
        <v>19</v>
      </c>
      <c r="R4" s="64" t="s">
        <v>20</v>
      </c>
      <c r="S4" s="100" t="s">
        <v>21</v>
      </c>
      <c r="T4" s="101" t="s">
        <v>20</v>
      </c>
    </row>
    <row r="5" ht="27.95" customHeight="1" spans="1:20">
      <c r="A5" s="5" t="s">
        <v>22</v>
      </c>
      <c r="B5" s="11" t="s">
        <v>23</v>
      </c>
      <c r="C5" s="12"/>
      <c r="D5" s="12"/>
      <c r="E5" s="12"/>
      <c r="F5" s="13"/>
      <c r="G5" s="14" t="s">
        <v>24</v>
      </c>
      <c r="H5" s="11" t="s">
        <v>23</v>
      </c>
      <c r="I5" s="12"/>
      <c r="J5" s="13"/>
      <c r="K5" s="14" t="s">
        <v>25</v>
      </c>
      <c r="L5" s="11" t="s">
        <v>26</v>
      </c>
      <c r="M5" s="13"/>
      <c r="N5" s="11" t="s">
        <v>27</v>
      </c>
      <c r="O5" s="13"/>
      <c r="P5" s="65" t="s">
        <v>28</v>
      </c>
      <c r="Q5" s="102"/>
      <c r="R5" s="102"/>
      <c r="S5" s="100" t="s">
        <v>29</v>
      </c>
      <c r="T5" s="103" t="s">
        <v>30</v>
      </c>
    </row>
    <row r="6" ht="27.95" customHeight="1" spans="1:20">
      <c r="A6" s="5"/>
      <c r="B6" s="15" t="s">
        <v>31</v>
      </c>
      <c r="C6" s="16"/>
      <c r="D6" s="16"/>
      <c r="E6" s="16"/>
      <c r="F6" s="17"/>
      <c r="G6" s="5"/>
      <c r="H6" s="15" t="s">
        <v>32</v>
      </c>
      <c r="I6" s="16"/>
      <c r="J6" s="17"/>
      <c r="K6" s="5" t="s">
        <v>33</v>
      </c>
      <c r="L6" s="15" t="s">
        <v>34</v>
      </c>
      <c r="M6" s="17"/>
      <c r="N6" s="15" t="s">
        <v>35</v>
      </c>
      <c r="O6" s="17"/>
      <c r="P6" s="66" t="s">
        <v>36</v>
      </c>
      <c r="Q6" s="104"/>
      <c r="R6" s="104"/>
      <c r="S6" s="100"/>
      <c r="T6" s="103"/>
    </row>
    <row r="7" ht="27.95" customHeight="1" spans="1:20">
      <c r="A7" s="5"/>
      <c r="B7" s="18" t="s">
        <v>37</v>
      </c>
      <c r="C7" s="5" t="s">
        <v>38</v>
      </c>
      <c r="D7" s="5" t="s">
        <v>39</v>
      </c>
      <c r="E7" s="8" t="s">
        <v>40</v>
      </c>
      <c r="F7" s="8" t="s">
        <v>41</v>
      </c>
      <c r="G7" s="18" t="s">
        <v>42</v>
      </c>
      <c r="H7" s="5" t="s">
        <v>43</v>
      </c>
      <c r="I7" s="8" t="s">
        <v>44</v>
      </c>
      <c r="J7" s="8" t="s">
        <v>45</v>
      </c>
      <c r="K7" s="67" t="s">
        <v>44</v>
      </c>
      <c r="L7" s="8" t="s">
        <v>44</v>
      </c>
      <c r="M7" s="5" t="s">
        <v>45</v>
      </c>
      <c r="N7" s="5" t="s">
        <v>44</v>
      </c>
      <c r="O7" s="5" t="s">
        <v>45</v>
      </c>
      <c r="P7" s="8" t="s">
        <v>46</v>
      </c>
      <c r="Q7" s="8" t="s">
        <v>47</v>
      </c>
      <c r="R7" s="8" t="s">
        <v>48</v>
      </c>
      <c r="S7" s="100"/>
      <c r="T7" s="103"/>
    </row>
    <row r="8" ht="29.1" customHeight="1" spans="1:20">
      <c r="A8" s="19">
        <v>1</v>
      </c>
      <c r="B8" s="20" t="s">
        <v>49</v>
      </c>
      <c r="C8" s="21">
        <v>400000</v>
      </c>
      <c r="D8" s="22"/>
      <c r="E8" s="23" t="s">
        <v>50</v>
      </c>
      <c r="F8" s="23" t="s">
        <v>51</v>
      </c>
      <c r="G8" s="24">
        <v>0.8</v>
      </c>
      <c r="H8" s="25">
        <v>0</v>
      </c>
      <c r="I8" s="21"/>
      <c r="J8" s="68" t="s">
        <v>52</v>
      </c>
      <c r="K8" s="69">
        <v>16676.37</v>
      </c>
      <c r="L8" s="21"/>
      <c r="M8" s="64"/>
      <c r="N8" s="70"/>
      <c r="O8" s="8"/>
      <c r="P8" s="71"/>
      <c r="Q8" s="8"/>
      <c r="R8" s="8"/>
      <c r="S8" s="105">
        <f>C8-K8</f>
        <v>383323.63</v>
      </c>
      <c r="T8" s="106">
        <f>C8+D8-I8-K8-L8-N8-S8</f>
        <v>0</v>
      </c>
    </row>
    <row r="9" ht="29.1" customHeight="1" spans="1:20">
      <c r="A9" s="19"/>
      <c r="B9" s="20" t="s">
        <v>53</v>
      </c>
      <c r="C9" s="26">
        <v>400000</v>
      </c>
      <c r="D9" s="22"/>
      <c r="E9" s="23" t="s">
        <v>50</v>
      </c>
      <c r="F9" s="23" t="s">
        <v>51</v>
      </c>
      <c r="G9" s="24"/>
      <c r="H9" s="25"/>
      <c r="I9" s="21"/>
      <c r="J9" s="68"/>
      <c r="K9" s="69"/>
      <c r="L9" s="21"/>
      <c r="M9" s="64"/>
      <c r="N9" s="70"/>
      <c r="O9" s="8"/>
      <c r="P9" s="71"/>
      <c r="Q9" s="8"/>
      <c r="R9" s="8"/>
      <c r="S9" s="105">
        <f>C9-K9</f>
        <v>400000</v>
      </c>
      <c r="T9" s="106">
        <f>C9+D9-I9-K9-L9-N9-S9</f>
        <v>0</v>
      </c>
    </row>
    <row r="10" s="1" customFormat="1" ht="29.1" customHeight="1" spans="1:20">
      <c r="A10" s="19">
        <v>2</v>
      </c>
      <c r="B10" s="27" t="s">
        <v>55</v>
      </c>
      <c r="C10" s="26">
        <v>450000</v>
      </c>
      <c r="D10" s="22"/>
      <c r="E10" s="23" t="s">
        <v>50</v>
      </c>
      <c r="F10" s="23" t="s">
        <v>51</v>
      </c>
      <c r="G10" s="24">
        <v>1</v>
      </c>
      <c r="H10" s="25">
        <v>0</v>
      </c>
      <c r="I10" s="21"/>
      <c r="J10" s="68" t="s">
        <v>56</v>
      </c>
      <c r="K10" s="69">
        <f>ROUNDUP(450000/1.09*2.2927%,2)</f>
        <v>9465.28</v>
      </c>
      <c r="L10" s="21"/>
      <c r="M10" s="64"/>
      <c r="N10" s="70"/>
      <c r="O10" s="8"/>
      <c r="P10" s="71"/>
      <c r="Q10" s="8"/>
      <c r="R10" s="8"/>
      <c r="S10" s="105">
        <f>C10-K10</f>
        <v>440534.72</v>
      </c>
      <c r="T10" s="106">
        <f>C10+D10-I10-K10-L10-N10-S10</f>
        <v>0</v>
      </c>
    </row>
    <row r="11" s="1" customFormat="1" ht="29.1" customHeight="1" spans="1:20">
      <c r="A11" s="19"/>
      <c r="B11" s="28" t="s">
        <v>54</v>
      </c>
      <c r="C11" s="29"/>
      <c r="D11" s="30"/>
      <c r="E11" s="31"/>
      <c r="F11" s="31"/>
      <c r="G11" s="32"/>
      <c r="H11" s="33"/>
      <c r="I11" s="72"/>
      <c r="J11" s="73"/>
      <c r="K11" s="74"/>
      <c r="L11" s="72"/>
      <c r="M11" s="75"/>
      <c r="N11" s="76"/>
      <c r="O11" s="77"/>
      <c r="P11" s="78"/>
      <c r="Q11" s="77"/>
      <c r="R11" s="77"/>
      <c r="S11" s="107"/>
      <c r="T11" s="74"/>
    </row>
    <row r="12" s="1" customFormat="1" ht="29.1" customHeight="1" spans="1:20">
      <c r="A12" s="34">
        <v>3</v>
      </c>
      <c r="B12" s="35">
        <v>44589</v>
      </c>
      <c r="C12" s="36">
        <v>628300</v>
      </c>
      <c r="D12" s="37"/>
      <c r="E12" s="38" t="s">
        <v>67</v>
      </c>
      <c r="F12" s="38" t="s">
        <v>68</v>
      </c>
      <c r="G12" s="39">
        <v>1</v>
      </c>
      <c r="H12" s="40">
        <v>0</v>
      </c>
      <c r="I12" s="79"/>
      <c r="J12" s="80"/>
      <c r="K12" s="81">
        <v>13446.19</v>
      </c>
      <c r="L12" s="79"/>
      <c r="M12" s="82"/>
      <c r="N12" s="83"/>
      <c r="O12" s="84"/>
      <c r="P12" s="85" t="s">
        <v>69</v>
      </c>
      <c r="Q12" s="108"/>
      <c r="R12" s="108"/>
      <c r="S12" s="109">
        <v>600000</v>
      </c>
      <c r="T12" s="69"/>
    </row>
    <row r="13" s="1" customFormat="1" ht="29.1" customHeight="1" spans="1:20">
      <c r="A13" s="34"/>
      <c r="B13" s="35"/>
      <c r="C13" s="36"/>
      <c r="D13" s="37"/>
      <c r="E13" s="38"/>
      <c r="F13" s="38"/>
      <c r="G13" s="39"/>
      <c r="H13" s="40"/>
      <c r="I13" s="79"/>
      <c r="J13" s="80"/>
      <c r="K13" s="81"/>
      <c r="L13" s="79"/>
      <c r="M13" s="82"/>
      <c r="N13" s="83"/>
      <c r="O13" s="84"/>
      <c r="P13" s="85" t="s">
        <v>70</v>
      </c>
      <c r="Q13" s="108"/>
      <c r="R13" s="108"/>
      <c r="S13" s="109">
        <v>14853.81</v>
      </c>
      <c r="T13" s="69"/>
    </row>
    <row r="14" s="1" customFormat="1" ht="29.1" customHeight="1" spans="1:20">
      <c r="A14" s="41">
        <v>4</v>
      </c>
      <c r="B14" s="42"/>
      <c r="C14" s="26"/>
      <c r="D14" s="22"/>
      <c r="E14" s="23"/>
      <c r="F14" s="23"/>
      <c r="G14" s="24"/>
      <c r="H14" s="25"/>
      <c r="I14" s="21"/>
      <c r="J14" s="68"/>
      <c r="K14" s="69"/>
      <c r="L14" s="21"/>
      <c r="M14" s="64"/>
      <c r="N14" s="70"/>
      <c r="O14" s="8"/>
      <c r="P14" s="86"/>
      <c r="Q14" s="8"/>
      <c r="R14" s="8"/>
      <c r="S14" s="110"/>
      <c r="T14" s="111"/>
    </row>
    <row r="15" s="1" customFormat="1" ht="29.1" customHeight="1" spans="1:20">
      <c r="A15" s="41"/>
      <c r="B15" s="43"/>
      <c r="C15" s="21"/>
      <c r="D15" s="44"/>
      <c r="E15" s="23"/>
      <c r="F15" s="23"/>
      <c r="G15" s="24"/>
      <c r="H15" s="25"/>
      <c r="I15" s="21"/>
      <c r="J15" s="68"/>
      <c r="K15" s="69"/>
      <c r="L15" s="21"/>
      <c r="M15" s="64"/>
      <c r="N15" s="70"/>
      <c r="O15" s="8"/>
      <c r="P15" s="71"/>
      <c r="Q15" s="8"/>
      <c r="R15" s="8"/>
      <c r="S15" s="110"/>
      <c r="T15" s="111"/>
    </row>
    <row r="16" s="1" customFormat="1" ht="29.1" customHeight="1" spans="1:20">
      <c r="A16" s="41"/>
      <c r="B16" s="45"/>
      <c r="C16" s="46"/>
      <c r="D16" s="47"/>
      <c r="E16" s="48"/>
      <c r="F16" s="49"/>
      <c r="G16" s="24"/>
      <c r="H16" s="50"/>
      <c r="I16" s="21"/>
      <c r="J16" s="21"/>
      <c r="K16" s="21"/>
      <c r="L16" s="21"/>
      <c r="M16" s="64"/>
      <c r="N16" s="21"/>
      <c r="O16" s="64"/>
      <c r="P16" s="86"/>
      <c r="Q16" s="112"/>
      <c r="R16" s="112"/>
      <c r="S16" s="113"/>
      <c r="T16" s="111"/>
    </row>
    <row r="17" s="1" customFormat="1" ht="29.1" customHeight="1" spans="1:20">
      <c r="A17" s="41"/>
      <c r="B17" s="45"/>
      <c r="C17" s="46"/>
      <c r="D17" s="47"/>
      <c r="E17" s="48"/>
      <c r="F17" s="49"/>
      <c r="G17" s="24"/>
      <c r="H17" s="50"/>
      <c r="I17" s="21"/>
      <c r="J17" s="21"/>
      <c r="K17" s="21"/>
      <c r="L17" s="21"/>
      <c r="M17" s="64"/>
      <c r="N17" s="21"/>
      <c r="O17" s="64"/>
      <c r="P17" s="86"/>
      <c r="Q17" s="112"/>
      <c r="R17" s="112"/>
      <c r="S17" s="113"/>
      <c r="T17" s="111"/>
    </row>
    <row r="18" s="1" customFormat="1" ht="30" customHeight="1" spans="1:20">
      <c r="A18" s="5" t="s">
        <v>57</v>
      </c>
      <c r="B18" s="5"/>
      <c r="C18" s="51">
        <f>SUM(C8:C17)</f>
        <v>1878300</v>
      </c>
      <c r="D18" s="52">
        <f>SUM(D8:D17)</f>
        <v>0</v>
      </c>
      <c r="E18" s="53"/>
      <c r="F18" s="53"/>
      <c r="G18" s="53"/>
      <c r="H18" s="51" t="s">
        <v>58</v>
      </c>
      <c r="I18" s="70">
        <f>SUM(I8:I17)</f>
        <v>0</v>
      </c>
      <c r="J18" s="53"/>
      <c r="K18" s="70">
        <f>SUM(K8:K17)</f>
        <v>39587.84</v>
      </c>
      <c r="L18" s="70">
        <f>SUM(L8:L17)</f>
        <v>0</v>
      </c>
      <c r="M18" s="51" t="s">
        <v>58</v>
      </c>
      <c r="N18" s="70">
        <f>SUM(N8:N17)</f>
        <v>0</v>
      </c>
      <c r="O18" s="51" t="s">
        <v>58</v>
      </c>
      <c r="P18" s="51" t="s">
        <v>58</v>
      </c>
      <c r="Q18" s="51"/>
      <c r="R18" s="51"/>
      <c r="S18" s="70">
        <f>SUM(S8:S17)</f>
        <v>1838712.16</v>
      </c>
      <c r="T18" s="114">
        <f>D18+C18-S18-I18-K18-L18-N18</f>
        <v>-1.52795109897852e-10</v>
      </c>
    </row>
    <row r="19" s="1" customFormat="1" ht="30" customHeight="1" spans="1:20">
      <c r="A19" s="54" t="s">
        <v>59</v>
      </c>
      <c r="B19" s="54"/>
      <c r="C19" s="54" t="s">
        <v>60</v>
      </c>
      <c r="D19" s="54"/>
      <c r="E19" s="54"/>
      <c r="F19" s="55">
        <f>S12+S13</f>
        <v>614853.81</v>
      </c>
      <c r="G19" s="56"/>
      <c r="H19" s="57" t="s">
        <v>61</v>
      </c>
      <c r="I19" s="87"/>
      <c r="J19" s="87"/>
      <c r="K19" s="87"/>
      <c r="L19" s="88"/>
      <c r="M19" s="54" t="s">
        <v>62</v>
      </c>
      <c r="N19" s="89">
        <f>F19</f>
        <v>614853.81</v>
      </c>
      <c r="O19" s="90"/>
      <c r="P19" s="90"/>
      <c r="Q19" s="90"/>
      <c r="R19" s="90"/>
      <c r="S19" s="90"/>
      <c r="T19" s="115"/>
    </row>
    <row r="20" s="1" customFormat="1" ht="30" customHeight="1" spans="1:20">
      <c r="A20" s="54"/>
      <c r="B20" s="54"/>
      <c r="C20" s="54" t="s">
        <v>63</v>
      </c>
      <c r="D20" s="54"/>
      <c r="E20" s="54"/>
      <c r="F20" s="55">
        <v>0</v>
      </c>
      <c r="G20" s="56"/>
      <c r="H20" s="58"/>
      <c r="I20" s="91"/>
      <c r="J20" s="91"/>
      <c r="K20" s="91"/>
      <c r="L20" s="92"/>
      <c r="M20" s="54" t="s">
        <v>64</v>
      </c>
      <c r="N20" s="93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陆拾壹万肆仟捌佰伍拾叁元捌角壹分</v>
      </c>
      <c r="O20" s="94"/>
      <c r="P20" s="94"/>
      <c r="Q20" s="94"/>
      <c r="R20" s="94"/>
      <c r="S20" s="94"/>
      <c r="T20" s="116"/>
    </row>
    <row r="26" s="1" customFormat="1" spans="2:19">
      <c r="B26" s="59"/>
      <c r="E26" s="3"/>
      <c r="F26" s="3"/>
      <c r="G26" s="3"/>
      <c r="I26" s="3"/>
      <c r="J26" s="3"/>
      <c r="L26" s="3"/>
      <c r="S26" s="3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2022-01-29T01:55:43Z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CE3D7CA58278419F95F157ACD4EEA77C</vt:lpwstr>
  </property>
</Properties>
</file>