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一次" sheetId="2" r:id="rId1"/>
    <sheet name="第二次" sheetId="3" r:id="rId2"/>
    <sheet name="第三次" sheetId="4" r:id="rId3"/>
  </sheets>
  <calcPr calcId="144525"/>
</workbook>
</file>

<file path=xl/sharedStrings.xml><?xml version="1.0" encoding="utf-8"?>
<sst xmlns="http://schemas.openxmlformats.org/spreadsheetml/2006/main" count="252" uniqueCount="76">
  <si>
    <t xml:space="preserve">工程款支付证书 </t>
  </si>
  <si>
    <t>工程名称</t>
  </si>
  <si>
    <t>巢湖市柘皋镇省道331与阳光大道交口信号灯、电子警察项目</t>
  </si>
  <si>
    <t>建设单位</t>
  </si>
  <si>
    <t>巢湖市柘皋镇人民政府</t>
  </si>
  <si>
    <t>ERP编号</t>
  </si>
  <si>
    <t>档案编号</t>
  </si>
  <si>
    <t>合同金额</t>
  </si>
  <si>
    <t>中标时间</t>
  </si>
  <si>
    <t>2016.12.10</t>
  </si>
  <si>
    <t>已提供工程资料</t>
  </si>
  <si>
    <t>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</si>
  <si>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</si>
  <si>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</si>
  <si>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</si>
  <si>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</si>
  <si>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</si>
  <si>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</si>
  <si>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</si>
  <si>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</si>
  <si>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</si>
  <si>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</si>
  <si>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</si>
  <si>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</si>
  <si>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</si>
  <si>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</si>
  <si>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</si>
  <si>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</si>
  <si>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</si>
  <si>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</si>
  <si>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</si>
  <si>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</si>
  <si>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</si>
  <si>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</si>
  <si>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</si>
  <si>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</si>
  <si>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</si>
  <si>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</si>
  <si>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</si>
  <si>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</si>
  <si>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</si>
  <si>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</si>
  <si>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</si>
  <si>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</si>
  <si>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</si>
  <si>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</si>
  <si>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</si>
  <si>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</si>
  <si>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</si>
  <si>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</si>
  <si>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17.1.24</t>
  </si>
  <si>
    <t>中国银行庐江支行</t>
  </si>
  <si>
    <t>175 202 745 165</t>
  </si>
  <si>
    <t>未开票</t>
  </si>
  <si>
    <t>孙容（支付工程预付款）</t>
  </si>
  <si>
    <t>20.5.21</t>
  </si>
  <si>
    <t>徽商银行合肥包河支行</t>
  </si>
  <si>
    <t>转账手续费</t>
  </si>
  <si>
    <t>孙容（退还业主工程预付款）</t>
  </si>
  <si>
    <t>已转王光如账户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</si>
  <si>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</si>
  <si>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</si>
  <si>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</si>
  <si>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</si>
  <si>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</si>
  <si>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</si>
  <si>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</si>
  <si>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</si>
  <si>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20.8.27</t>
  </si>
  <si>
    <t>中国银行蜀山支行</t>
  </si>
  <si>
    <t>175 257 190 682</t>
  </si>
  <si>
    <t>扬州市祥顺照明有限公司</t>
  </si>
  <si>
    <t>王玲子</t>
  </si>
  <si>
    <t>合同 中标通知书  审计报告</t>
  </si>
  <si>
    <t>2020.12.25</t>
  </si>
  <si>
    <t>21.4.12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</si>
</sst>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176" formatCode="yy/m/d;@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179" formatCode="0.00_ "/>
    <numFmt numFmtId="180" formatCode="0.0%"/>
    <numFmt numFmtId="181" formatCode="0.00_);[Red]\(0.00\)"/>
    <numFmt numFmtId="182" formatCode="#,##0_ 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15" applyNumberFormat="0" applyAlignment="0" applyProtection="0">
      <alignment vertical="center"/>
    </xf>
    <xf numFmtId="44" fontId="7" fillId="0" borderId="0">
      <protection locked="0"/>
    </xf>
    <xf numFmtId="41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1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5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28" borderId="2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>
      <protection locked="0"/>
    </xf>
  </cellStyleXfs>
  <cellXfs count="107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6" fontId="2" fillId="0" borderId="2" xfId="50" applyNumberFormat="1" applyFont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Fill="1" applyBorder="1">
      <alignment vertical="center"/>
    </xf>
    <xf numFmtId="179" fontId="3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79" fontId="3" fillId="0" borderId="6" xfId="0" applyNumberFormat="1" applyFont="1" applyFill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80" fontId="1" fillId="2" borderId="6" xfId="19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shrinkToFit="1"/>
    </xf>
    <xf numFmtId="179" fontId="3" fillId="0" borderId="7" xfId="0" applyNumberFormat="1" applyFont="1" applyFill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80" fontId="1" fillId="2" borderId="7" xfId="19" applyNumberFormat="1" applyFont="1" applyFill="1" applyBorder="1" applyAlignment="1" applyProtection="1">
      <alignment horizontal="center" vertical="center" wrapText="1"/>
    </xf>
    <xf numFmtId="9" fontId="1" fillId="2" borderId="6" xfId="50" applyNumberFormat="1" applyFont="1" applyFill="1" applyBorder="1" applyAlignment="1" applyProtection="1">
      <alignment horizontal="center" vertical="center" wrapText="1" shrinkToFit="1"/>
    </xf>
    <xf numFmtId="9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4" borderId="2" xfId="50" applyFont="1" applyFill="1" applyBorder="1" applyAlignment="1" applyProtection="1">
      <alignment vertical="center" wrapText="1"/>
    </xf>
    <xf numFmtId="177" fontId="3" fillId="4" borderId="2" xfId="0" applyNumberFormat="1" applyFont="1" applyFill="1" applyBorder="1" applyAlignment="1">
      <alignment horizontal="center" vertical="center"/>
    </xf>
    <xf numFmtId="178" fontId="1" fillId="4" borderId="4" xfId="50" applyNumberFormat="1" applyFont="1" applyFill="1" applyBorder="1" applyAlignment="1" applyProtection="1">
      <alignment horizontal="right" vertical="center" shrinkToFit="1"/>
    </xf>
    <xf numFmtId="179" fontId="3" fillId="4" borderId="2" xfId="0" applyNumberFormat="1" applyFont="1" applyFill="1" applyBorder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80" fontId="1" fillId="4" borderId="2" xfId="19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8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8" fontId="1" fillId="2" borderId="6" xfId="50" applyNumberFormat="1" applyFont="1" applyFill="1" applyBorder="1" applyAlignment="1" applyProtection="1">
      <alignment horizontal="left" vertical="center" wrapText="1"/>
    </xf>
    <xf numFmtId="178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8" fontId="1" fillId="2" borderId="7" xfId="50" applyNumberFormat="1" applyFont="1" applyFill="1" applyBorder="1" applyAlignment="1" applyProtection="1">
      <alignment horizontal="left" vertical="center" wrapText="1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8" fontId="1" fillId="2" borderId="7" xfId="50" applyNumberFormat="1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right" vertical="center" shrinkToFit="1"/>
    </xf>
    <xf numFmtId="178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8" fontId="1" fillId="3" borderId="5" xfId="50" applyNumberFormat="1" applyFont="1" applyFill="1" applyBorder="1" applyAlignment="1" applyProtection="1">
      <alignment horizontal="center" vertical="center" wrapText="1"/>
    </xf>
    <xf numFmtId="178" fontId="1" fillId="2" borderId="5" xfId="50" applyNumberFormat="1" applyFont="1" applyFill="1" applyBorder="1" applyAlignment="1" applyProtection="1">
      <alignment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right" vertical="center" shrinkToFit="1"/>
    </xf>
    <xf numFmtId="178" fontId="1" fillId="2" borderId="6" xfId="50" applyNumberFormat="1" applyFont="1" applyFill="1" applyBorder="1" applyAlignment="1" applyProtection="1">
      <alignment horizontal="center" vertical="center"/>
    </xf>
    <xf numFmtId="178" fontId="1" fillId="2" borderId="7" xfId="50" applyNumberFormat="1" applyFont="1" applyFill="1" applyBorder="1" applyAlignment="1" applyProtection="1">
      <alignment horizontal="right" vertical="center" shrinkToFit="1"/>
    </xf>
    <xf numFmtId="178" fontId="1" fillId="2" borderId="7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>
      <alignment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8" fontId="1" fillId="2" borderId="4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7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158115</xdr:rowOff>
    </xdr:from>
    <xdr:to>
      <xdr:col>7</xdr:col>
      <xdr:colOff>281940</xdr:colOff>
      <xdr:row>57</xdr:row>
      <xdr:rowOff>27305</xdr:rowOff>
    </xdr:to>
    <xdr:pic>
      <xdr:nvPicPr>
        <xdr:cNvPr id="2" name="图片 1" descr="到账41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89495"/>
          <a:ext cx="8368030" cy="621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90" zoomScaleNormal="90" topLeftCell="C1" workbookViewId="0">
      <selection activeCell="E21" sqref="E2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1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7"/>
      <c r="J2" s="57" t="s">
        <v>4</v>
      </c>
      <c r="K2" s="57"/>
      <c r="L2" s="57"/>
      <c r="M2" s="58"/>
      <c r="N2" s="59" t="s">
        <v>5</v>
      </c>
      <c r="O2" s="59"/>
      <c r="P2" s="60">
        <v>6442</v>
      </c>
      <c r="Q2" s="64" t="s">
        <v>6</v>
      </c>
      <c r="R2" s="64"/>
      <c r="S2" s="92"/>
      <c r="T2" s="92"/>
    </row>
    <row r="3" ht="29.1" customHeight="1" spans="1:20">
      <c r="A3" s="2" t="s">
        <v>7</v>
      </c>
      <c r="B3" s="2"/>
      <c r="C3" s="5">
        <v>176154.03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105"/>
      <c r="D4" s="105"/>
      <c r="E4" s="105"/>
      <c r="F4" s="5" t="s">
        <v>17</v>
      </c>
      <c r="G4" s="6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5"/>
      <c r="Q4" s="5" t="s">
        <v>20</v>
      </c>
      <c r="R4" s="5" t="s">
        <v>21</v>
      </c>
      <c r="S4" s="5" t="s">
        <v>22</v>
      </c>
      <c r="T4" s="5" t="s">
        <v>21</v>
      </c>
    </row>
    <row r="5" ht="29.1" customHeight="1" spans="1:20">
      <c r="A5" s="2" t="s">
        <v>23</v>
      </c>
      <c r="B5" s="7" t="s">
        <v>24</v>
      </c>
      <c r="C5" s="8"/>
      <c r="D5" s="8"/>
      <c r="E5" s="8"/>
      <c r="F5" s="9"/>
      <c r="G5" s="10" t="s">
        <v>25</v>
      </c>
      <c r="H5" s="7" t="s">
        <v>24</v>
      </c>
      <c r="I5" s="8"/>
      <c r="J5" s="9"/>
      <c r="K5" s="61" t="s">
        <v>26</v>
      </c>
      <c r="L5" s="7" t="s">
        <v>27</v>
      </c>
      <c r="M5" s="9"/>
      <c r="N5" s="7" t="s">
        <v>28</v>
      </c>
      <c r="O5" s="9"/>
      <c r="P5" s="62" t="s">
        <v>29</v>
      </c>
      <c r="Q5" s="93"/>
      <c r="R5" s="93"/>
      <c r="S5" s="5" t="s">
        <v>30</v>
      </c>
      <c r="T5" s="59" t="s">
        <v>31</v>
      </c>
    </row>
    <row r="6" ht="29.1" customHeight="1" spans="1:20">
      <c r="A6" s="2"/>
      <c r="B6" s="11" t="s">
        <v>32</v>
      </c>
      <c r="C6" s="12"/>
      <c r="D6" s="12"/>
      <c r="E6" s="12"/>
      <c r="F6" s="13"/>
      <c r="G6" s="14"/>
      <c r="H6" s="11" t="s">
        <v>33</v>
      </c>
      <c r="I6" s="12"/>
      <c r="J6" s="13"/>
      <c r="K6" s="2" t="s">
        <v>34</v>
      </c>
      <c r="L6" s="11" t="s">
        <v>35</v>
      </c>
      <c r="M6" s="13"/>
      <c r="N6" s="11" t="s">
        <v>36</v>
      </c>
      <c r="O6" s="13"/>
      <c r="P6" s="63" t="s">
        <v>37</v>
      </c>
      <c r="Q6" s="94"/>
      <c r="R6" s="94"/>
      <c r="S6" s="5"/>
      <c r="T6" s="59"/>
    </row>
    <row r="7" ht="29.1" customHeight="1" spans="1:20">
      <c r="A7" s="2"/>
      <c r="B7" s="15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4" t="s">
        <v>43</v>
      </c>
      <c r="H7" s="2" t="s">
        <v>44</v>
      </c>
      <c r="I7" s="5" t="s">
        <v>45</v>
      </c>
      <c r="J7" s="5" t="s">
        <v>46</v>
      </c>
      <c r="K7" s="64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5"/>
      <c r="T7" s="59"/>
    </row>
    <row r="8" ht="29.1" customHeight="1" spans="1:20">
      <c r="A8" s="16">
        <v>1</v>
      </c>
      <c r="B8" s="17" t="s">
        <v>50</v>
      </c>
      <c r="C8" s="18">
        <v>100000</v>
      </c>
      <c r="D8" s="19"/>
      <c r="E8" s="20" t="s">
        <v>51</v>
      </c>
      <c r="F8" s="20" t="s">
        <v>52</v>
      </c>
      <c r="G8" s="21"/>
      <c r="H8" s="22"/>
      <c r="I8" s="18"/>
      <c r="J8" s="65" t="s">
        <v>53</v>
      </c>
      <c r="K8" s="59">
        <v>0</v>
      </c>
      <c r="L8" s="18"/>
      <c r="M8" s="5"/>
      <c r="N8" s="18"/>
      <c r="O8" s="5"/>
      <c r="P8" s="66" t="s">
        <v>54</v>
      </c>
      <c r="Q8" s="5"/>
      <c r="R8" s="5"/>
      <c r="S8" s="95">
        <v>100000</v>
      </c>
      <c r="T8" s="96">
        <f>C8+D8-K8-I8-N8-L8-S8</f>
        <v>0</v>
      </c>
    </row>
    <row r="9" ht="16.5" customHeight="1" spans="1:20">
      <c r="A9" s="35"/>
      <c r="B9" s="36"/>
      <c r="C9" s="37"/>
      <c r="D9" s="38"/>
      <c r="E9" s="39"/>
      <c r="F9" s="39"/>
      <c r="G9" s="40"/>
      <c r="H9" s="41"/>
      <c r="I9" s="79"/>
      <c r="J9" s="80"/>
      <c r="K9" s="81">
        <f>ROUNDUP(C9/1.09*2.2927%,2)</f>
        <v>0</v>
      </c>
      <c r="L9" s="79"/>
      <c r="M9" s="82"/>
      <c r="N9" s="79"/>
      <c r="O9" s="82"/>
      <c r="P9" s="83"/>
      <c r="Q9" s="82"/>
      <c r="R9" s="82"/>
      <c r="S9" s="79"/>
      <c r="T9" s="81"/>
    </row>
    <row r="10" ht="29.1" customHeight="1" spans="1:20">
      <c r="A10" s="16">
        <v>2</v>
      </c>
      <c r="B10" s="23" t="s">
        <v>55</v>
      </c>
      <c r="C10" s="24">
        <v>-100000</v>
      </c>
      <c r="D10" s="25"/>
      <c r="E10" s="25" t="s">
        <v>56</v>
      </c>
      <c r="F10" s="25"/>
      <c r="G10" s="26"/>
      <c r="H10" s="27"/>
      <c r="I10" s="24"/>
      <c r="J10" s="67"/>
      <c r="K10" s="68"/>
      <c r="L10" s="18">
        <v>100</v>
      </c>
      <c r="M10" s="5" t="s">
        <v>57</v>
      </c>
      <c r="N10" s="69"/>
      <c r="O10" s="70"/>
      <c r="P10" s="71" t="s">
        <v>58</v>
      </c>
      <c r="Q10" s="76"/>
      <c r="R10" s="5"/>
      <c r="S10" s="97">
        <v>-100000</v>
      </c>
      <c r="T10" s="98">
        <f>C10+D10-K10-I10-N10-L10-S10-L11</f>
        <v>0</v>
      </c>
    </row>
    <row r="11" ht="29.1" customHeight="1" spans="1:20">
      <c r="A11" s="16"/>
      <c r="B11" s="28"/>
      <c r="C11" s="29"/>
      <c r="D11" s="30"/>
      <c r="E11" s="30"/>
      <c r="F11" s="30"/>
      <c r="G11" s="31"/>
      <c r="H11" s="32"/>
      <c r="I11" s="29"/>
      <c r="J11" s="72"/>
      <c r="K11" s="73"/>
      <c r="L11" s="18">
        <v>-100</v>
      </c>
      <c r="M11" s="5" t="s">
        <v>59</v>
      </c>
      <c r="N11" s="74"/>
      <c r="O11" s="70"/>
      <c r="P11" s="75"/>
      <c r="Q11" s="78"/>
      <c r="R11" s="5"/>
      <c r="S11" s="99"/>
      <c r="T11" s="100"/>
    </row>
    <row r="12" ht="29.1" customHeight="1" spans="1:20">
      <c r="A12" s="2">
        <v>3</v>
      </c>
      <c r="B12" s="106"/>
      <c r="C12" s="42"/>
      <c r="D12" s="19"/>
      <c r="E12" s="20"/>
      <c r="F12" s="20"/>
      <c r="G12" s="43"/>
      <c r="H12" s="22"/>
      <c r="I12" s="18"/>
      <c r="J12" s="65"/>
      <c r="K12" s="59"/>
      <c r="L12" s="18"/>
      <c r="M12" s="5"/>
      <c r="N12" s="77"/>
      <c r="O12" s="70"/>
      <c r="P12" s="66"/>
      <c r="Q12" s="5"/>
      <c r="R12" s="5"/>
      <c r="S12" s="18"/>
      <c r="T12" s="59"/>
    </row>
    <row r="13" ht="29.1" customHeight="1" spans="1:20">
      <c r="A13" s="2"/>
      <c r="B13" s="106"/>
      <c r="C13" s="42"/>
      <c r="D13" s="19"/>
      <c r="E13" s="20"/>
      <c r="F13" s="20"/>
      <c r="G13" s="43"/>
      <c r="H13" s="22"/>
      <c r="I13" s="18"/>
      <c r="J13" s="65"/>
      <c r="K13" s="59"/>
      <c r="L13" s="18"/>
      <c r="M13" s="5"/>
      <c r="N13" s="77"/>
      <c r="O13" s="70"/>
      <c r="P13" s="66"/>
      <c r="Q13" s="5"/>
      <c r="R13" s="5"/>
      <c r="S13" s="18"/>
      <c r="T13" s="59"/>
    </row>
    <row r="14" ht="29.1" customHeight="1" spans="1:20">
      <c r="A14" s="2">
        <v>4</v>
      </c>
      <c r="B14" s="28"/>
      <c r="C14" s="42"/>
      <c r="D14" s="19"/>
      <c r="E14" s="20"/>
      <c r="F14" s="20"/>
      <c r="G14" s="43"/>
      <c r="H14" s="22"/>
      <c r="I14" s="18"/>
      <c r="J14" s="65"/>
      <c r="K14" s="59"/>
      <c r="L14" s="18"/>
      <c r="M14" s="5"/>
      <c r="N14" s="18"/>
      <c r="O14" s="5"/>
      <c r="P14" s="84"/>
      <c r="Q14" s="5"/>
      <c r="R14" s="5"/>
      <c r="S14" s="18"/>
      <c r="T14" s="101"/>
    </row>
    <row r="15" ht="29.1" customHeight="1" spans="1:20">
      <c r="A15" s="2"/>
      <c r="B15" s="44"/>
      <c r="C15" s="18"/>
      <c r="D15" s="18"/>
      <c r="E15" s="20"/>
      <c r="F15" s="20"/>
      <c r="G15" s="43"/>
      <c r="H15" s="22"/>
      <c r="I15" s="18"/>
      <c r="J15" s="65"/>
      <c r="K15" s="59"/>
      <c r="L15" s="18"/>
      <c r="M15" s="5"/>
      <c r="N15" s="18"/>
      <c r="O15" s="5"/>
      <c r="P15" s="66"/>
      <c r="Q15" s="5"/>
      <c r="R15" s="5"/>
      <c r="S15" s="18"/>
      <c r="T15" s="101"/>
    </row>
    <row r="16" ht="29.1" customHeight="1" spans="1:20">
      <c r="A16" s="2"/>
      <c r="B16" s="44"/>
      <c r="C16" s="45"/>
      <c r="D16" s="46"/>
      <c r="E16" s="47"/>
      <c r="F16" s="48"/>
      <c r="G16" s="49"/>
      <c r="H16" s="50"/>
      <c r="I16" s="18"/>
      <c r="J16" s="18"/>
      <c r="K16" s="18"/>
      <c r="L16" s="18"/>
      <c r="M16" s="5"/>
      <c r="N16" s="18"/>
      <c r="O16" s="5"/>
      <c r="P16" s="84"/>
      <c r="Q16" s="66"/>
      <c r="R16" s="66"/>
      <c r="S16" s="102"/>
      <c r="T16" s="101"/>
    </row>
    <row r="17" ht="29.1" customHeight="1" spans="1:20">
      <c r="A17" s="2"/>
      <c r="B17" s="44"/>
      <c r="C17" s="45"/>
      <c r="D17" s="46"/>
      <c r="E17" s="47"/>
      <c r="F17" s="48"/>
      <c r="G17" s="51"/>
      <c r="H17" s="50"/>
      <c r="I17" s="18"/>
      <c r="J17" s="18"/>
      <c r="K17" s="18"/>
      <c r="L17" s="18"/>
      <c r="M17" s="5"/>
      <c r="N17" s="18"/>
      <c r="O17" s="5"/>
      <c r="P17" s="84"/>
      <c r="Q17" s="66"/>
      <c r="R17" s="66"/>
      <c r="S17" s="102"/>
      <c r="T17" s="101"/>
    </row>
    <row r="18" ht="29.1" customHeight="1" spans="1:20">
      <c r="A18" s="2" t="s">
        <v>60</v>
      </c>
      <c r="B18" s="2"/>
      <c r="C18" s="3">
        <f>SUM(C8:C17)</f>
        <v>0</v>
      </c>
      <c r="D18" s="52">
        <f>SUM(D8:D17)</f>
        <v>0</v>
      </c>
      <c r="E18" s="18"/>
      <c r="F18" s="18"/>
      <c r="G18" s="21"/>
      <c r="H18" s="3" t="s">
        <v>61</v>
      </c>
      <c r="I18" s="18">
        <f>SUM(I8:I17)</f>
        <v>0</v>
      </c>
      <c r="J18" s="18"/>
      <c r="K18" s="18">
        <f>SUM(K8:K17)</f>
        <v>0</v>
      </c>
      <c r="L18" s="18">
        <f>SUM(L8:L17)</f>
        <v>0</v>
      </c>
      <c r="M18" s="3" t="s">
        <v>61</v>
      </c>
      <c r="N18" s="18">
        <f>SUM(N8:N17)</f>
        <v>0</v>
      </c>
      <c r="O18" s="3" t="s">
        <v>61</v>
      </c>
      <c r="P18" s="3" t="s">
        <v>61</v>
      </c>
      <c r="Q18" s="3"/>
      <c r="R18" s="3"/>
      <c r="S18" s="18">
        <f>SUM(S8:S17)</f>
        <v>0</v>
      </c>
      <c r="T18" s="103">
        <f>D18+C18-S18-I18-K18-L18-N18</f>
        <v>0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53">
        <v>100000</v>
      </c>
      <c r="G19" s="54"/>
      <c r="H19" s="55" t="s">
        <v>64</v>
      </c>
      <c r="I19" s="85"/>
      <c r="J19" s="85"/>
      <c r="K19" s="85"/>
      <c r="L19" s="86"/>
      <c r="M19" s="2" t="s">
        <v>65</v>
      </c>
      <c r="N19" s="87">
        <f>F19</f>
        <v>100000</v>
      </c>
      <c r="O19" s="88"/>
      <c r="P19" s="88"/>
      <c r="Q19" s="88"/>
      <c r="R19" s="88"/>
      <c r="S19" s="88"/>
      <c r="T19" s="104"/>
    </row>
    <row r="20" ht="29.1" customHeight="1" spans="1:20">
      <c r="A20" s="2"/>
      <c r="B20" s="2"/>
      <c r="C20" s="2" t="s">
        <v>66</v>
      </c>
      <c r="D20" s="2"/>
      <c r="E20" s="2"/>
      <c r="F20" s="53">
        <v>0</v>
      </c>
      <c r="G20" s="54"/>
      <c r="H20" s="56"/>
      <c r="I20" s="89"/>
      <c r="J20" s="89"/>
      <c r="K20" s="89"/>
      <c r="L20" s="90"/>
      <c r="M20" s="2" t="s">
        <v>67</v>
      </c>
      <c r="N20" s="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壹拾万元整</v>
      </c>
      <c r="O20" s="57"/>
      <c r="P20" s="57"/>
      <c r="Q20" s="57"/>
      <c r="R20" s="57"/>
      <c r="S20" s="57"/>
      <c r="T20" s="58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N10:N11"/>
    <mergeCell ref="P10:P11"/>
    <mergeCell ref="Q10:Q11"/>
    <mergeCell ref="S5:S7"/>
    <mergeCell ref="S10:S11"/>
    <mergeCell ref="T5:T7"/>
    <mergeCell ref="T10:T11"/>
    <mergeCell ref="A19:B20"/>
    <mergeCell ref="H19:L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90" zoomScaleNormal="90" topLeftCell="A4" workbookViewId="0">
      <selection activeCell="B14" sqref="B14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1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7"/>
      <c r="J2" s="57" t="s">
        <v>4</v>
      </c>
      <c r="K2" s="57"/>
      <c r="L2" s="57"/>
      <c r="M2" s="58"/>
      <c r="N2" s="59" t="s">
        <v>5</v>
      </c>
      <c r="O2" s="59"/>
      <c r="P2" s="60">
        <v>6442</v>
      </c>
      <c r="Q2" s="64" t="s">
        <v>6</v>
      </c>
      <c r="R2" s="64"/>
      <c r="S2" s="92"/>
      <c r="T2" s="92"/>
    </row>
    <row r="3" ht="29.1" customHeight="1" spans="1:20">
      <c r="A3" s="2" t="s">
        <v>7</v>
      </c>
      <c r="B3" s="2"/>
      <c r="C3" s="5">
        <v>176154.03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105"/>
      <c r="D4" s="105"/>
      <c r="E4" s="105"/>
      <c r="F4" s="5" t="s">
        <v>17</v>
      </c>
      <c r="G4" s="6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5"/>
      <c r="Q4" s="5" t="s">
        <v>20</v>
      </c>
      <c r="R4" s="5" t="s">
        <v>21</v>
      </c>
      <c r="S4" s="5" t="s">
        <v>22</v>
      </c>
      <c r="T4" s="5" t="s">
        <v>21</v>
      </c>
    </row>
    <row r="5" ht="29.1" customHeight="1" spans="1:20">
      <c r="A5" s="2" t="s">
        <v>23</v>
      </c>
      <c r="B5" s="7" t="s">
        <v>24</v>
      </c>
      <c r="C5" s="8"/>
      <c r="D5" s="8"/>
      <c r="E5" s="8"/>
      <c r="F5" s="9"/>
      <c r="G5" s="10" t="s">
        <v>25</v>
      </c>
      <c r="H5" s="7" t="s">
        <v>24</v>
      </c>
      <c r="I5" s="8"/>
      <c r="J5" s="9"/>
      <c r="K5" s="61" t="s">
        <v>26</v>
      </c>
      <c r="L5" s="7" t="s">
        <v>27</v>
      </c>
      <c r="M5" s="9"/>
      <c r="N5" s="7" t="s">
        <v>28</v>
      </c>
      <c r="O5" s="9"/>
      <c r="P5" s="62" t="s">
        <v>29</v>
      </c>
      <c r="Q5" s="93"/>
      <c r="R5" s="93"/>
      <c r="S5" s="5" t="s">
        <v>30</v>
      </c>
      <c r="T5" s="59" t="s">
        <v>31</v>
      </c>
    </row>
    <row r="6" ht="29.1" customHeight="1" spans="1:20">
      <c r="A6" s="2"/>
      <c r="B6" s="11" t="s">
        <v>32</v>
      </c>
      <c r="C6" s="12"/>
      <c r="D6" s="12"/>
      <c r="E6" s="12"/>
      <c r="F6" s="13"/>
      <c r="G6" s="14"/>
      <c r="H6" s="11" t="s">
        <v>33</v>
      </c>
      <c r="I6" s="12"/>
      <c r="J6" s="13"/>
      <c r="K6" s="2" t="s">
        <v>34</v>
      </c>
      <c r="L6" s="11" t="s">
        <v>35</v>
      </c>
      <c r="M6" s="13"/>
      <c r="N6" s="11" t="s">
        <v>36</v>
      </c>
      <c r="O6" s="13"/>
      <c r="P6" s="63" t="s">
        <v>37</v>
      </c>
      <c r="Q6" s="94"/>
      <c r="R6" s="94"/>
      <c r="S6" s="5"/>
      <c r="T6" s="59"/>
    </row>
    <row r="7" ht="29.1" customHeight="1" spans="1:20">
      <c r="A7" s="2"/>
      <c r="B7" s="15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4" t="s">
        <v>43</v>
      </c>
      <c r="H7" s="2" t="s">
        <v>44</v>
      </c>
      <c r="I7" s="5" t="s">
        <v>45</v>
      </c>
      <c r="J7" s="5" t="s">
        <v>46</v>
      </c>
      <c r="K7" s="64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5"/>
      <c r="T7" s="59"/>
    </row>
    <row r="8" ht="29.1" customHeight="1" spans="1:20">
      <c r="A8" s="16">
        <v>1</v>
      </c>
      <c r="B8" s="17" t="s">
        <v>50</v>
      </c>
      <c r="C8" s="18">
        <v>100000</v>
      </c>
      <c r="D8" s="19"/>
      <c r="E8" s="20" t="s">
        <v>51</v>
      </c>
      <c r="F8" s="20" t="s">
        <v>52</v>
      </c>
      <c r="G8" s="21"/>
      <c r="H8" s="22"/>
      <c r="I8" s="18"/>
      <c r="J8" s="65" t="s">
        <v>53</v>
      </c>
      <c r="K8" s="59">
        <v>0</v>
      </c>
      <c r="L8" s="18"/>
      <c r="M8" s="5"/>
      <c r="N8" s="18"/>
      <c r="O8" s="5"/>
      <c r="P8" s="66" t="s">
        <v>54</v>
      </c>
      <c r="Q8" s="5"/>
      <c r="R8" s="5"/>
      <c r="S8" s="95">
        <v>100000</v>
      </c>
      <c r="T8" s="96">
        <f>C8+D8-K8-I8-N8-L8-S8</f>
        <v>0</v>
      </c>
    </row>
    <row r="9" ht="29.1" customHeight="1" spans="1:20">
      <c r="A9" s="16">
        <v>2</v>
      </c>
      <c r="B9" s="23" t="s">
        <v>55</v>
      </c>
      <c r="C9" s="24">
        <v>-100000</v>
      </c>
      <c r="D9" s="25"/>
      <c r="E9" s="25" t="s">
        <v>56</v>
      </c>
      <c r="F9" s="25"/>
      <c r="G9" s="26"/>
      <c r="H9" s="27"/>
      <c r="I9" s="24"/>
      <c r="J9" s="67"/>
      <c r="K9" s="68"/>
      <c r="L9" s="18">
        <v>100</v>
      </c>
      <c r="M9" s="5" t="s">
        <v>57</v>
      </c>
      <c r="N9" s="69"/>
      <c r="O9" s="70"/>
      <c r="P9" s="71" t="s">
        <v>58</v>
      </c>
      <c r="Q9" s="76"/>
      <c r="R9" s="5"/>
      <c r="S9" s="97">
        <v>-100000</v>
      </c>
      <c r="T9" s="98">
        <f>C9+D9-K9-I9-N9-L9-S9-L10</f>
        <v>0</v>
      </c>
    </row>
    <row r="10" ht="29.1" customHeight="1" spans="1:20">
      <c r="A10" s="16"/>
      <c r="B10" s="28"/>
      <c r="C10" s="29"/>
      <c r="D10" s="30"/>
      <c r="E10" s="30"/>
      <c r="F10" s="30"/>
      <c r="G10" s="31"/>
      <c r="H10" s="32"/>
      <c r="I10" s="29"/>
      <c r="J10" s="72"/>
      <c r="K10" s="73"/>
      <c r="L10" s="18">
        <v>-100</v>
      </c>
      <c r="M10" s="5" t="s">
        <v>59</v>
      </c>
      <c r="N10" s="74"/>
      <c r="O10" s="70"/>
      <c r="P10" s="75"/>
      <c r="Q10" s="78"/>
      <c r="R10" s="5"/>
      <c r="S10" s="99"/>
      <c r="T10" s="100"/>
    </row>
    <row r="11" ht="16.5" customHeight="1" spans="1:20">
      <c r="A11" s="35"/>
      <c r="B11" s="36"/>
      <c r="C11" s="37"/>
      <c r="D11" s="38"/>
      <c r="E11" s="39"/>
      <c r="F11" s="39"/>
      <c r="G11" s="40"/>
      <c r="H11" s="41"/>
      <c r="I11" s="79"/>
      <c r="J11" s="80"/>
      <c r="K11" s="81">
        <f>ROUNDUP(C11/1.09*2.2927%,2)</f>
        <v>0</v>
      </c>
      <c r="L11" s="79"/>
      <c r="M11" s="82"/>
      <c r="N11" s="79"/>
      <c r="O11" s="82"/>
      <c r="P11" s="83"/>
      <c r="Q11" s="82"/>
      <c r="R11" s="82"/>
      <c r="S11" s="79"/>
      <c r="T11" s="81"/>
    </row>
    <row r="12" ht="29.1" customHeight="1" spans="1:20">
      <c r="A12" s="2">
        <v>3</v>
      </c>
      <c r="B12" s="23" t="s">
        <v>68</v>
      </c>
      <c r="C12" s="24">
        <v>123000</v>
      </c>
      <c r="D12" s="25"/>
      <c r="E12" s="25" t="s">
        <v>69</v>
      </c>
      <c r="F12" s="25" t="s">
        <v>70</v>
      </c>
      <c r="G12" s="33">
        <v>1</v>
      </c>
      <c r="H12" s="27"/>
      <c r="I12" s="24"/>
      <c r="J12" s="67"/>
      <c r="K12" s="68">
        <v>2632.31</v>
      </c>
      <c r="L12" s="24">
        <v>100</v>
      </c>
      <c r="M12" s="76" t="s">
        <v>57</v>
      </c>
      <c r="N12" s="77"/>
      <c r="O12" s="70"/>
      <c r="P12" s="66" t="s">
        <v>71</v>
      </c>
      <c r="Q12" s="5">
        <v>60800</v>
      </c>
      <c r="R12" s="5">
        <v>60800</v>
      </c>
      <c r="S12" s="18">
        <v>60800</v>
      </c>
      <c r="T12" s="98">
        <f>C12+D12-K12-I12-N12-L12-S12-L13-S13</f>
        <v>0</v>
      </c>
    </row>
    <row r="13" ht="29.1" customHeight="1" spans="1:20">
      <c r="A13" s="2"/>
      <c r="B13" s="28"/>
      <c r="C13" s="29"/>
      <c r="D13" s="30"/>
      <c r="E13" s="30"/>
      <c r="F13" s="30"/>
      <c r="G13" s="34"/>
      <c r="H13" s="32"/>
      <c r="I13" s="29"/>
      <c r="J13" s="72"/>
      <c r="K13" s="73"/>
      <c r="L13" s="29"/>
      <c r="M13" s="78"/>
      <c r="N13" s="77"/>
      <c r="O13" s="70"/>
      <c r="P13" s="66" t="s">
        <v>72</v>
      </c>
      <c r="Q13" s="5"/>
      <c r="R13" s="5"/>
      <c r="S13" s="18">
        <v>59467.69</v>
      </c>
      <c r="T13" s="100"/>
    </row>
    <row r="14" ht="29.1" customHeight="1" spans="1:20">
      <c r="A14" s="2">
        <v>4</v>
      </c>
      <c r="B14" s="28"/>
      <c r="C14" s="42"/>
      <c r="D14" s="19"/>
      <c r="E14" s="20"/>
      <c r="F14" s="20"/>
      <c r="G14" s="43"/>
      <c r="H14" s="22"/>
      <c r="I14" s="18"/>
      <c r="J14" s="65"/>
      <c r="K14" s="59"/>
      <c r="L14" s="18"/>
      <c r="M14" s="5"/>
      <c r="N14" s="18"/>
      <c r="O14" s="5"/>
      <c r="P14" s="84"/>
      <c r="Q14" s="5"/>
      <c r="R14" s="5"/>
      <c r="S14" s="18"/>
      <c r="T14" s="101"/>
    </row>
    <row r="15" ht="29.1" customHeight="1" spans="1:20">
      <c r="A15" s="2"/>
      <c r="B15" s="44"/>
      <c r="C15" s="18"/>
      <c r="D15" s="18"/>
      <c r="E15" s="20"/>
      <c r="F15" s="20"/>
      <c r="G15" s="43"/>
      <c r="H15" s="22"/>
      <c r="I15" s="18"/>
      <c r="J15" s="65"/>
      <c r="K15" s="59"/>
      <c r="L15" s="18"/>
      <c r="M15" s="5"/>
      <c r="N15" s="18"/>
      <c r="O15" s="5"/>
      <c r="P15" s="66"/>
      <c r="Q15" s="5"/>
      <c r="R15" s="5"/>
      <c r="S15" s="18"/>
      <c r="T15" s="101"/>
    </row>
    <row r="16" ht="29.1" customHeight="1" spans="1:20">
      <c r="A16" s="2"/>
      <c r="B16" s="44"/>
      <c r="C16" s="45"/>
      <c r="D16" s="46"/>
      <c r="E16" s="47"/>
      <c r="F16" s="48"/>
      <c r="G16" s="49"/>
      <c r="H16" s="50"/>
      <c r="I16" s="18"/>
      <c r="J16" s="18"/>
      <c r="K16" s="18"/>
      <c r="L16" s="18"/>
      <c r="M16" s="5"/>
      <c r="N16" s="18"/>
      <c r="O16" s="5"/>
      <c r="P16" s="84"/>
      <c r="Q16" s="66"/>
      <c r="R16" s="66"/>
      <c r="S16" s="102"/>
      <c r="T16" s="101"/>
    </row>
    <row r="17" ht="29.1" customHeight="1" spans="1:20">
      <c r="A17" s="2"/>
      <c r="B17" s="44"/>
      <c r="C17" s="45"/>
      <c r="D17" s="46"/>
      <c r="E17" s="47"/>
      <c r="F17" s="48"/>
      <c r="G17" s="51"/>
      <c r="H17" s="50"/>
      <c r="I17" s="18"/>
      <c r="J17" s="18"/>
      <c r="K17" s="18"/>
      <c r="L17" s="18"/>
      <c r="M17" s="5"/>
      <c r="N17" s="18"/>
      <c r="O17" s="5"/>
      <c r="P17" s="84"/>
      <c r="Q17" s="66"/>
      <c r="R17" s="66"/>
      <c r="S17" s="102"/>
      <c r="T17" s="101"/>
    </row>
    <row r="18" ht="29.1" customHeight="1" spans="1:20">
      <c r="A18" s="2" t="s">
        <v>60</v>
      </c>
      <c r="B18" s="2"/>
      <c r="C18" s="3">
        <f>SUM(C8:C17)</f>
        <v>123000</v>
      </c>
      <c r="D18" s="52">
        <f>SUM(D8:D17)</f>
        <v>0</v>
      </c>
      <c r="E18" s="18"/>
      <c r="F18" s="18"/>
      <c r="G18" s="21"/>
      <c r="H18" s="3" t="s">
        <v>61</v>
      </c>
      <c r="I18" s="18">
        <f>SUM(I8:I17)</f>
        <v>0</v>
      </c>
      <c r="J18" s="18"/>
      <c r="K18" s="18">
        <f>SUM(K8:K17)</f>
        <v>2632.31</v>
      </c>
      <c r="L18" s="18">
        <f>SUM(L8:L17)</f>
        <v>100</v>
      </c>
      <c r="M18" s="3" t="s">
        <v>61</v>
      </c>
      <c r="N18" s="18">
        <f>SUM(N8:N17)</f>
        <v>0</v>
      </c>
      <c r="O18" s="3" t="s">
        <v>61</v>
      </c>
      <c r="P18" s="3" t="s">
        <v>61</v>
      </c>
      <c r="Q18" s="3"/>
      <c r="R18" s="3"/>
      <c r="S18" s="18">
        <f>SUM(S8:S17)</f>
        <v>120267.69</v>
      </c>
      <c r="T18" s="103">
        <f>D18+C18-S18-I18-K18-L18-N18</f>
        <v>-2.27373675443232e-12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53">
        <f>S12+S13</f>
        <v>120267.69</v>
      </c>
      <c r="G19" s="54"/>
      <c r="H19" s="55" t="s">
        <v>64</v>
      </c>
      <c r="I19" s="85"/>
      <c r="J19" s="85"/>
      <c r="K19" s="85"/>
      <c r="L19" s="86"/>
      <c r="M19" s="2" t="s">
        <v>65</v>
      </c>
      <c r="N19" s="87">
        <f>F19</f>
        <v>120267.69</v>
      </c>
      <c r="O19" s="88"/>
      <c r="P19" s="88"/>
      <c r="Q19" s="88"/>
      <c r="R19" s="88"/>
      <c r="S19" s="88"/>
      <c r="T19" s="104"/>
    </row>
    <row r="20" ht="29.1" customHeight="1" spans="1:20">
      <c r="A20" s="2"/>
      <c r="B20" s="2"/>
      <c r="C20" s="2" t="s">
        <v>66</v>
      </c>
      <c r="D20" s="2"/>
      <c r="E20" s="2"/>
      <c r="F20" s="53">
        <v>0</v>
      </c>
      <c r="G20" s="54"/>
      <c r="H20" s="56"/>
      <c r="I20" s="89"/>
      <c r="J20" s="89"/>
      <c r="K20" s="89"/>
      <c r="L20" s="90"/>
      <c r="M20" s="2" t="s">
        <v>67</v>
      </c>
      <c r="N20" s="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壹拾贰万零贰佰陆拾柒元陆角玖分</v>
      </c>
      <c r="O20" s="57"/>
      <c r="P20" s="57"/>
      <c r="Q20" s="57"/>
      <c r="R20" s="57"/>
      <c r="S20" s="57"/>
      <c r="T20" s="58"/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9:B10"/>
    <mergeCell ref="B12:B13"/>
    <mergeCell ref="C9:C10"/>
    <mergeCell ref="C12:C13"/>
    <mergeCell ref="D9:D10"/>
    <mergeCell ref="D12:D13"/>
    <mergeCell ref="E9:E10"/>
    <mergeCell ref="E12:E13"/>
    <mergeCell ref="F9:F10"/>
    <mergeCell ref="F12:F13"/>
    <mergeCell ref="G9:G10"/>
    <mergeCell ref="G12:G13"/>
    <mergeCell ref="H9:H10"/>
    <mergeCell ref="H12:H13"/>
    <mergeCell ref="I9:I10"/>
    <mergeCell ref="I12:I13"/>
    <mergeCell ref="J9:J10"/>
    <mergeCell ref="J12:J13"/>
    <mergeCell ref="K9:K10"/>
    <mergeCell ref="K12:K13"/>
    <mergeCell ref="L12:L13"/>
    <mergeCell ref="M12:M13"/>
    <mergeCell ref="N9:N10"/>
    <mergeCell ref="P9:P10"/>
    <mergeCell ref="Q9:Q10"/>
    <mergeCell ref="S5:S7"/>
    <mergeCell ref="S9:S10"/>
    <mergeCell ref="T5:T7"/>
    <mergeCell ref="T9:T10"/>
    <mergeCell ref="T12:T13"/>
    <mergeCell ref="A19:B20"/>
    <mergeCell ref="H19:L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zoomScale="90" zoomScaleNormal="90" workbookViewId="0">
      <selection activeCell="P13" sqref="P13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1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7"/>
      <c r="J2" s="57" t="s">
        <v>4</v>
      </c>
      <c r="K2" s="57"/>
      <c r="L2" s="57"/>
      <c r="M2" s="58"/>
      <c r="N2" s="59" t="s">
        <v>5</v>
      </c>
      <c r="O2" s="59"/>
      <c r="P2" s="60">
        <v>6442</v>
      </c>
      <c r="Q2" s="64" t="s">
        <v>6</v>
      </c>
      <c r="R2" s="64"/>
      <c r="S2" s="92"/>
      <c r="T2" s="92"/>
    </row>
    <row r="3" ht="29.1" customHeight="1" spans="1:20">
      <c r="A3" s="2" t="s">
        <v>7</v>
      </c>
      <c r="B3" s="2"/>
      <c r="C3" s="5">
        <v>176154.03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" t="s">
        <v>73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5">
        <v>172811.48</v>
      </c>
      <c r="D4" s="5"/>
      <c r="E4" s="5"/>
      <c r="F4" s="5" t="s">
        <v>17</v>
      </c>
      <c r="G4" s="6" t="s">
        <v>74</v>
      </c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5"/>
      <c r="Q4" s="5" t="s">
        <v>20</v>
      </c>
      <c r="R4" s="5" t="s">
        <v>21</v>
      </c>
      <c r="S4" s="5" t="s">
        <v>22</v>
      </c>
      <c r="T4" s="5" t="s">
        <v>21</v>
      </c>
    </row>
    <row r="5" ht="29.1" customHeight="1" spans="1:20">
      <c r="A5" s="2" t="s">
        <v>23</v>
      </c>
      <c r="B5" s="7" t="s">
        <v>24</v>
      </c>
      <c r="C5" s="8"/>
      <c r="D5" s="8"/>
      <c r="E5" s="8"/>
      <c r="F5" s="9"/>
      <c r="G5" s="10" t="s">
        <v>25</v>
      </c>
      <c r="H5" s="7" t="s">
        <v>24</v>
      </c>
      <c r="I5" s="8"/>
      <c r="J5" s="9"/>
      <c r="K5" s="61" t="s">
        <v>26</v>
      </c>
      <c r="L5" s="7" t="s">
        <v>27</v>
      </c>
      <c r="M5" s="9"/>
      <c r="N5" s="7" t="s">
        <v>28</v>
      </c>
      <c r="O5" s="9"/>
      <c r="P5" s="62" t="s">
        <v>29</v>
      </c>
      <c r="Q5" s="93"/>
      <c r="R5" s="93"/>
      <c r="S5" s="5" t="s">
        <v>30</v>
      </c>
      <c r="T5" s="59" t="s">
        <v>31</v>
      </c>
    </row>
    <row r="6" ht="29.1" customHeight="1" spans="1:20">
      <c r="A6" s="2"/>
      <c r="B6" s="11" t="s">
        <v>32</v>
      </c>
      <c r="C6" s="12"/>
      <c r="D6" s="12"/>
      <c r="E6" s="12"/>
      <c r="F6" s="13"/>
      <c r="G6" s="14"/>
      <c r="H6" s="11" t="s">
        <v>33</v>
      </c>
      <c r="I6" s="12"/>
      <c r="J6" s="13"/>
      <c r="K6" s="2" t="s">
        <v>34</v>
      </c>
      <c r="L6" s="11" t="s">
        <v>35</v>
      </c>
      <c r="M6" s="13"/>
      <c r="N6" s="11" t="s">
        <v>36</v>
      </c>
      <c r="O6" s="13"/>
      <c r="P6" s="63" t="s">
        <v>37</v>
      </c>
      <c r="Q6" s="94"/>
      <c r="R6" s="94"/>
      <c r="S6" s="5"/>
      <c r="T6" s="59"/>
    </row>
    <row r="7" ht="29.1" customHeight="1" spans="1:20">
      <c r="A7" s="2"/>
      <c r="B7" s="15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4" t="s">
        <v>43</v>
      </c>
      <c r="H7" s="2" t="s">
        <v>44</v>
      </c>
      <c r="I7" s="5" t="s">
        <v>45</v>
      </c>
      <c r="J7" s="5" t="s">
        <v>46</v>
      </c>
      <c r="K7" s="64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5"/>
      <c r="T7" s="59"/>
    </row>
    <row r="8" ht="29.1" customHeight="1" spans="1:20">
      <c r="A8" s="16">
        <v>1</v>
      </c>
      <c r="B8" s="17" t="s">
        <v>50</v>
      </c>
      <c r="C8" s="18">
        <v>100000</v>
      </c>
      <c r="D8" s="19"/>
      <c r="E8" s="20" t="s">
        <v>51</v>
      </c>
      <c r="F8" s="20" t="s">
        <v>52</v>
      </c>
      <c r="G8" s="21"/>
      <c r="H8" s="22"/>
      <c r="I8" s="18"/>
      <c r="J8" s="65" t="s">
        <v>53</v>
      </c>
      <c r="K8" s="59">
        <v>0</v>
      </c>
      <c r="L8" s="18"/>
      <c r="M8" s="5"/>
      <c r="N8" s="18"/>
      <c r="O8" s="5"/>
      <c r="P8" s="66" t="s">
        <v>54</v>
      </c>
      <c r="Q8" s="5"/>
      <c r="R8" s="5"/>
      <c r="S8" s="95">
        <v>100000</v>
      </c>
      <c r="T8" s="96">
        <f>C8+D8-K8-I8-N8-L8-S8</f>
        <v>0</v>
      </c>
    </row>
    <row r="9" ht="29.1" customHeight="1" spans="1:20">
      <c r="A9" s="16">
        <v>2</v>
      </c>
      <c r="B9" s="23" t="s">
        <v>55</v>
      </c>
      <c r="C9" s="24">
        <v>-100000</v>
      </c>
      <c r="D9" s="25"/>
      <c r="E9" s="25" t="s">
        <v>56</v>
      </c>
      <c r="F9" s="25"/>
      <c r="G9" s="26"/>
      <c r="H9" s="27"/>
      <c r="I9" s="24"/>
      <c r="J9" s="67"/>
      <c r="K9" s="68"/>
      <c r="L9" s="18">
        <v>100</v>
      </c>
      <c r="M9" s="5" t="s">
        <v>57</v>
      </c>
      <c r="N9" s="69"/>
      <c r="O9" s="70"/>
      <c r="P9" s="71" t="s">
        <v>58</v>
      </c>
      <c r="Q9" s="76"/>
      <c r="R9" s="5"/>
      <c r="S9" s="97">
        <v>-100000</v>
      </c>
      <c r="T9" s="98">
        <f>C9+D9-K9-I9-N9-L9-S9-L10</f>
        <v>0</v>
      </c>
    </row>
    <row r="10" ht="29.1" customHeight="1" spans="1:20">
      <c r="A10" s="16"/>
      <c r="B10" s="28"/>
      <c r="C10" s="29"/>
      <c r="D10" s="30"/>
      <c r="E10" s="30"/>
      <c r="F10" s="30"/>
      <c r="G10" s="31"/>
      <c r="H10" s="32"/>
      <c r="I10" s="29"/>
      <c r="J10" s="72"/>
      <c r="K10" s="73"/>
      <c r="L10" s="18">
        <v>-100</v>
      </c>
      <c r="M10" s="5" t="s">
        <v>59</v>
      </c>
      <c r="N10" s="74"/>
      <c r="O10" s="70"/>
      <c r="P10" s="75"/>
      <c r="Q10" s="78"/>
      <c r="R10" s="5"/>
      <c r="S10" s="99"/>
      <c r="T10" s="100"/>
    </row>
    <row r="11" ht="29.1" customHeight="1" spans="1:20">
      <c r="A11" s="2">
        <v>3</v>
      </c>
      <c r="B11" s="23" t="s">
        <v>68</v>
      </c>
      <c r="C11" s="24">
        <v>123000</v>
      </c>
      <c r="D11" s="25"/>
      <c r="E11" s="25" t="s">
        <v>69</v>
      </c>
      <c r="F11" s="25" t="s">
        <v>70</v>
      </c>
      <c r="G11" s="33">
        <v>1</v>
      </c>
      <c r="H11" s="27"/>
      <c r="I11" s="24"/>
      <c r="J11" s="67"/>
      <c r="K11" s="68">
        <v>2632.31</v>
      </c>
      <c r="L11" s="24">
        <v>100</v>
      </c>
      <c r="M11" s="76" t="s">
        <v>57</v>
      </c>
      <c r="N11" s="77"/>
      <c r="O11" s="70"/>
      <c r="P11" s="66" t="s">
        <v>71</v>
      </c>
      <c r="Q11" s="5">
        <v>60800</v>
      </c>
      <c r="R11" s="5">
        <v>60800</v>
      </c>
      <c r="S11" s="18">
        <v>60800</v>
      </c>
      <c r="T11" s="98">
        <f>C11+D11-K11-I11-N11-L11-S11-L12-S12</f>
        <v>0</v>
      </c>
    </row>
    <row r="12" ht="29.1" customHeight="1" spans="1:20">
      <c r="A12" s="2"/>
      <c r="B12" s="28"/>
      <c r="C12" s="29"/>
      <c r="D12" s="30"/>
      <c r="E12" s="30"/>
      <c r="F12" s="30"/>
      <c r="G12" s="34"/>
      <c r="H12" s="32"/>
      <c r="I12" s="29"/>
      <c r="J12" s="72"/>
      <c r="K12" s="73"/>
      <c r="L12" s="29"/>
      <c r="M12" s="78"/>
      <c r="N12" s="77"/>
      <c r="O12" s="70"/>
      <c r="P12" s="66" t="s">
        <v>72</v>
      </c>
      <c r="Q12" s="5"/>
      <c r="R12" s="5"/>
      <c r="S12" s="18">
        <v>59467.69</v>
      </c>
      <c r="T12" s="100"/>
    </row>
    <row r="13" ht="16.5" customHeight="1" spans="1:20">
      <c r="A13" s="35"/>
      <c r="B13" s="36"/>
      <c r="C13" s="37"/>
      <c r="D13" s="38"/>
      <c r="E13" s="39"/>
      <c r="F13" s="39"/>
      <c r="G13" s="40"/>
      <c r="H13" s="41"/>
      <c r="I13" s="79"/>
      <c r="J13" s="80"/>
      <c r="K13" s="81">
        <f>ROUNDUP(C13/1.09*2.2927%,2)</f>
        <v>0</v>
      </c>
      <c r="L13" s="79"/>
      <c r="M13" s="82"/>
      <c r="N13" s="79"/>
      <c r="O13" s="82"/>
      <c r="P13" s="83"/>
      <c r="Q13" s="82"/>
      <c r="R13" s="82"/>
      <c r="S13" s="79"/>
      <c r="T13" s="81"/>
    </row>
    <row r="14" ht="29.1" customHeight="1" spans="1:20">
      <c r="A14" s="2">
        <v>4</v>
      </c>
      <c r="B14" s="28" t="s">
        <v>75</v>
      </c>
      <c r="C14" s="42">
        <v>41170</v>
      </c>
      <c r="D14" s="19"/>
      <c r="E14" s="20" t="s">
        <v>69</v>
      </c>
      <c r="F14" s="20" t="s">
        <v>70</v>
      </c>
      <c r="G14" s="43">
        <v>1</v>
      </c>
      <c r="H14" s="22"/>
      <c r="I14" s="18">
        <v>0</v>
      </c>
      <c r="J14" s="65"/>
      <c r="K14" s="59">
        <v>881.08</v>
      </c>
      <c r="L14" s="18">
        <v>50</v>
      </c>
      <c r="M14" s="5" t="s">
        <v>57</v>
      </c>
      <c r="N14" s="18"/>
      <c r="O14" s="5"/>
      <c r="P14" s="84" t="s">
        <v>72</v>
      </c>
      <c r="Q14" s="5"/>
      <c r="R14" s="5"/>
      <c r="S14" s="95">
        <f>C14+D14-I14-K14-L14-N14</f>
        <v>40238.92</v>
      </c>
      <c r="T14" s="96">
        <f>C14+D14-K14-I14-N14-L14-S14</f>
        <v>0</v>
      </c>
    </row>
    <row r="15" ht="29.1" customHeight="1" spans="1:20">
      <c r="A15" s="2"/>
      <c r="B15" s="44"/>
      <c r="C15" s="18"/>
      <c r="D15" s="18"/>
      <c r="E15" s="20"/>
      <c r="F15" s="20"/>
      <c r="G15" s="43"/>
      <c r="H15" s="22"/>
      <c r="I15" s="18"/>
      <c r="J15" s="65"/>
      <c r="K15" s="59"/>
      <c r="L15" s="18"/>
      <c r="M15" s="5"/>
      <c r="N15" s="18"/>
      <c r="O15" s="5"/>
      <c r="P15" s="66"/>
      <c r="Q15" s="5"/>
      <c r="R15" s="5"/>
      <c r="S15" s="18"/>
      <c r="T15" s="101"/>
    </row>
    <row r="16" ht="29.1" customHeight="1" spans="1:20">
      <c r="A16" s="2"/>
      <c r="B16" s="44"/>
      <c r="C16" s="45"/>
      <c r="D16" s="46"/>
      <c r="E16" s="47"/>
      <c r="F16" s="48"/>
      <c r="G16" s="49"/>
      <c r="H16" s="50"/>
      <c r="I16" s="18"/>
      <c r="J16" s="18"/>
      <c r="K16" s="18"/>
      <c r="L16" s="18"/>
      <c r="M16" s="5"/>
      <c r="N16" s="18"/>
      <c r="O16" s="5"/>
      <c r="P16" s="84"/>
      <c r="Q16" s="66"/>
      <c r="R16" s="66"/>
      <c r="S16" s="102"/>
      <c r="T16" s="101"/>
    </row>
    <row r="17" ht="29.1" customHeight="1" spans="1:20">
      <c r="A17" s="2"/>
      <c r="B17" s="44"/>
      <c r="C17" s="45"/>
      <c r="D17" s="46"/>
      <c r="E17" s="47"/>
      <c r="F17" s="48"/>
      <c r="G17" s="51"/>
      <c r="H17" s="50"/>
      <c r="I17" s="18"/>
      <c r="J17" s="18"/>
      <c r="K17" s="18"/>
      <c r="L17" s="18"/>
      <c r="M17" s="5"/>
      <c r="N17" s="18"/>
      <c r="O17" s="5"/>
      <c r="P17" s="84"/>
      <c r="Q17" s="66"/>
      <c r="R17" s="66"/>
      <c r="S17" s="102"/>
      <c r="T17" s="101"/>
    </row>
    <row r="18" ht="29.1" customHeight="1" spans="1:20">
      <c r="A18" s="2" t="s">
        <v>60</v>
      </c>
      <c r="B18" s="2"/>
      <c r="C18" s="3">
        <f>SUM(C8:C17)</f>
        <v>164170</v>
      </c>
      <c r="D18" s="52">
        <f>SUM(D8:D17)</f>
        <v>0</v>
      </c>
      <c r="E18" s="18"/>
      <c r="F18" s="18"/>
      <c r="G18" s="21"/>
      <c r="H18" s="3" t="s">
        <v>61</v>
      </c>
      <c r="I18" s="18">
        <f>SUM(I8:I17)</f>
        <v>0</v>
      </c>
      <c r="J18" s="18"/>
      <c r="K18" s="18">
        <f>SUM(K8:K17)</f>
        <v>3513.39</v>
      </c>
      <c r="L18" s="18">
        <f>SUM(L8:L17)</f>
        <v>150</v>
      </c>
      <c r="M18" s="3" t="s">
        <v>61</v>
      </c>
      <c r="N18" s="18">
        <f>SUM(N8:N17)</f>
        <v>0</v>
      </c>
      <c r="O18" s="3" t="s">
        <v>61</v>
      </c>
      <c r="P18" s="3" t="s">
        <v>61</v>
      </c>
      <c r="Q18" s="3"/>
      <c r="R18" s="3"/>
      <c r="S18" s="18">
        <f>SUM(S8:S17)</f>
        <v>160506.61</v>
      </c>
      <c r="T18" s="103">
        <f>D18+C18-S18-I18-K18-L18-N18</f>
        <v>1.40971678774804e-11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53">
        <f>S14</f>
        <v>40238.92</v>
      </c>
      <c r="G19" s="54"/>
      <c r="H19" s="55" t="s">
        <v>64</v>
      </c>
      <c r="I19" s="85"/>
      <c r="J19" s="85"/>
      <c r="K19" s="85"/>
      <c r="L19" s="86"/>
      <c r="M19" s="2" t="s">
        <v>65</v>
      </c>
      <c r="N19" s="87">
        <f>F19</f>
        <v>40238.92</v>
      </c>
      <c r="O19" s="88"/>
      <c r="P19" s="88"/>
      <c r="Q19" s="88"/>
      <c r="R19" s="88"/>
      <c r="S19" s="88"/>
      <c r="T19" s="104"/>
    </row>
    <row r="20" ht="29.1" customHeight="1" spans="1:20">
      <c r="A20" s="2"/>
      <c r="B20" s="2"/>
      <c r="C20" s="2" t="s">
        <v>66</v>
      </c>
      <c r="D20" s="2"/>
      <c r="E20" s="2"/>
      <c r="F20" s="53">
        <v>0</v>
      </c>
      <c r="G20" s="54"/>
      <c r="H20" s="56"/>
      <c r="I20" s="89"/>
      <c r="J20" s="89"/>
      <c r="K20" s="89"/>
      <c r="L20" s="90"/>
      <c r="M20" s="2" t="s">
        <v>67</v>
      </c>
      <c r="N20" s="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肆万零贰佰叁拾捌元玖角贰分</v>
      </c>
      <c r="O20" s="57"/>
      <c r="P20" s="57"/>
      <c r="Q20" s="57"/>
      <c r="R20" s="57"/>
      <c r="S20" s="57"/>
      <c r="T20" s="58"/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9:B10"/>
    <mergeCell ref="B11:B12"/>
    <mergeCell ref="C9:C10"/>
    <mergeCell ref="C11:C12"/>
    <mergeCell ref="D9:D10"/>
    <mergeCell ref="D11:D12"/>
    <mergeCell ref="E9:E10"/>
    <mergeCell ref="E11:E12"/>
    <mergeCell ref="F9:F10"/>
    <mergeCell ref="F11:F12"/>
    <mergeCell ref="G9:G10"/>
    <mergeCell ref="G11:G12"/>
    <mergeCell ref="H9:H10"/>
    <mergeCell ref="H11:H12"/>
    <mergeCell ref="I9:I10"/>
    <mergeCell ref="I11:I12"/>
    <mergeCell ref="J9:J10"/>
    <mergeCell ref="J11:J12"/>
    <mergeCell ref="K9:K10"/>
    <mergeCell ref="K11:K12"/>
    <mergeCell ref="L11:L12"/>
    <mergeCell ref="M11:M12"/>
    <mergeCell ref="N9:N10"/>
    <mergeCell ref="P9:P10"/>
    <mergeCell ref="Q9:Q10"/>
    <mergeCell ref="S5:S7"/>
    <mergeCell ref="S9:S10"/>
    <mergeCell ref="T5:T7"/>
    <mergeCell ref="T9:T10"/>
    <mergeCell ref="T11:T12"/>
    <mergeCell ref="A19:B20"/>
    <mergeCell ref="H19:L2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2021-09-17T02:06:54Z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117DBAC7215844BBA9FA6C7A77C55E92</vt:lpwstr>
  </property>
</Properties>
</file>