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6096 (1)" sheetId="2" r:id="rId1"/>
    <sheet name="6096 (2)" sheetId="3" r:id="rId2"/>
    <sheet name="6096 (3)" sheetId="4" r:id="rId3"/>
    <sheet name="6096 (4)" sheetId="5" r:id="rId4"/>
    <sheet name="6096 (5)" sheetId="6" r:id="rId5"/>
  </sheets>
  <calcPr calcId="144525" concurrentCalc="0"/>
</workbook>
</file>

<file path=xl/sharedStrings.xml><?xml version="1.0" encoding="utf-8"?>
<sst xmlns="http://schemas.openxmlformats.org/spreadsheetml/2006/main" count="415" uniqueCount="70">
  <si>
    <t xml:space="preserve"> 工程款支付证书  </t>
  </si>
  <si>
    <t>本次</t>
  </si>
  <si>
    <t>工程名称</t>
  </si>
  <si>
    <t>西蝉至寨仔段道路工程（K3+340-K4+518.445）</t>
  </si>
  <si>
    <t>档案编号</t>
  </si>
  <si>
    <t>CD2016-166</t>
  </si>
  <si>
    <t>合同金额</t>
  </si>
  <si>
    <t>中标日期</t>
  </si>
  <si>
    <t>2016.12.20</t>
  </si>
  <si>
    <t>合作单位</t>
  </si>
  <si>
    <t>吴英明18659668888</t>
  </si>
  <si>
    <t>许 挺</t>
  </si>
  <si>
    <t>300日历天</t>
  </si>
  <si>
    <t>福建省
平和县</t>
  </si>
  <si>
    <t>福建公司胡澍15773399265</t>
  </si>
  <si>
    <t>陈两金18059666612</t>
  </si>
  <si>
    <t>中标</t>
  </si>
  <si>
    <t>√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</si>
  <si>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</si>
  <si>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</si>
  <si>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</si>
  <si>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</si>
  <si>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</si>
  <si>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</si>
  <si>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</si>
  <si>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</si>
  <si>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</si>
  <si>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</si>
  <si>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</si>
  <si>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</si>
  <si>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</si>
  <si>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</si>
  <si>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</si>
  <si>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</si>
  <si>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</si>
  <si>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</si>
  <si>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</si>
  <si>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增值税及附加</t>
  </si>
  <si>
    <t>吴英明</t>
  </si>
  <si>
    <t xml:space="preserve">管理费1%，本次扣一半
</t>
  </si>
  <si>
    <t>2017.8.2办理外经证费用500</t>
  </si>
  <si>
    <t>合计</t>
  </si>
  <si>
    <t>-</t>
  </si>
  <si>
    <t>完工证明？</t>
  </si>
  <si>
    <t>本次支付金额</t>
  </si>
  <si>
    <t>吴英明  平和县农村信用社合作联社黄井分社 6221  8402 0800 5868 111</t>
  </si>
  <si>
    <t>此次工程款代转材料款详见委托支付函</t>
  </si>
  <si>
    <t>申请部门
意见</t>
  </si>
  <si>
    <t>1、</t>
  </si>
  <si>
    <t>中标通知书、施工合同及项目投资协议均在庐江；</t>
  </si>
  <si>
    <t xml:space="preserve"> 2、此次借条已提供 。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</si>
  <si>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</si>
  <si>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</si>
  <si>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</si>
  <si>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</si>
  <si>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</si>
  <si>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</si>
  <si>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董事长审批</t>
  </si>
  <si>
    <t>水利基金</t>
  </si>
  <si>
    <t>12.5材料</t>
  </si>
  <si>
    <t xml:space="preserve">管理费1%，本次扣另一半
</t>
  </si>
  <si>
    <t>2017.11.9办理涉税事项报告表费用500；</t>
  </si>
  <si>
    <t xml:space="preserve"> 2、此次无借条。</t>
  </si>
  <si>
    <t>已扣完</t>
  </si>
  <si>
    <t>材料</t>
  </si>
  <si>
    <t>进项、企税</t>
  </si>
  <si>
    <t>中标通知书、施工合同及项目投资协议均在庐江；交工证书7.11收到交庐江</t>
  </si>
  <si>
    <t>1%预留损失准备金</t>
  </si>
  <si>
    <t>此次工程款代转材料款详见报销单</t>
  </si>
  <si>
    <t>中标通知书、施工合同、交工证书、审计报告及内部承包协议原件在庐江；有项目方章已收到，原经营中心刻的。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</si>
</sst>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/m/d;@"/>
    <numFmt numFmtId="42" formatCode="_ &quot;￥&quot;* #,##0_ ;_ &quot;￥&quot;* \-#,##0_ ;_ &quot;￥&quot;* &quot;-&quot;_ ;_ @_ "/>
    <numFmt numFmtId="177" formatCode="#,##0.00_ "/>
    <numFmt numFmtId="178" formatCode="m/d;@"/>
    <numFmt numFmtId="179" formatCode="0.00_ "/>
    <numFmt numFmtId="180" formatCode="[DBNum2][$-804]General"/>
  </numFmts>
  <fonts count="5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color theme="1"/>
      <name val="宋体"/>
      <charset val="134"/>
    </font>
    <font>
      <sz val="11"/>
      <color rgb="FFFF0000"/>
      <name val="宋体"/>
      <charset val="134"/>
    </font>
    <font>
      <sz val="9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8"/>
      <name val="宋体"/>
      <charset val="134"/>
    </font>
    <font>
      <sz val="9"/>
      <name val="宋体"/>
      <charset val="134"/>
      <scheme val="major"/>
    </font>
    <font>
      <sz val="8"/>
      <color rgb="FFFF0000"/>
      <name val="宋体"/>
      <charset val="134"/>
    </font>
    <font>
      <b/>
      <sz val="9"/>
      <color theme="1"/>
      <name val="Arial"/>
      <charset val="134"/>
    </font>
    <font>
      <b/>
      <sz val="11"/>
      <color rgb="FFFF0000"/>
      <name val="宋体"/>
      <charset val="134"/>
    </font>
    <font>
      <sz val="9"/>
      <color theme="1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rgb="FF7030A0"/>
      <name val="宋体"/>
      <charset val="134"/>
    </font>
    <font>
      <sz val="9"/>
      <color theme="1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b/>
      <sz val="9"/>
      <color rgb="FFFF0000"/>
      <name val="宋体"/>
      <charset val="134"/>
    </font>
    <font>
      <sz val="10"/>
      <color theme="1"/>
      <name val="宋体"/>
      <charset val="134"/>
    </font>
    <font>
      <sz val="10"/>
      <color rgb="FF00B050"/>
      <name val="宋体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21" borderId="18" applyNumberFormat="0" applyFon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9" fillId="24" borderId="20" applyNumberFormat="0" applyAlignment="0" applyProtection="0">
      <alignment vertical="center"/>
    </xf>
    <xf numFmtId="0" fontId="46" fillId="24" borderId="15" applyNumberFormat="0" applyAlignment="0" applyProtection="0">
      <alignment vertical="center"/>
    </xf>
    <xf numFmtId="0" fontId="33" fillId="8" borderId="14" applyNumberForma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8" fillId="0" borderId="0"/>
    <xf numFmtId="0" fontId="32" fillId="3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8" fillId="0" borderId="0"/>
    <xf numFmtId="0" fontId="32" fillId="31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8" fillId="0" borderId="0"/>
  </cellStyleXfs>
  <cellXfs count="165">
    <xf numFmtId="0" fontId="0" fillId="0" borderId="0" xfId="0">
      <alignment vertical="center"/>
    </xf>
    <xf numFmtId="0" fontId="1" fillId="0" borderId="0" xfId="56" applyFont="1" applyFill="1" applyBorder="1" applyAlignment="1">
      <alignment horizontal="center" vertical="center"/>
    </xf>
    <xf numFmtId="0" fontId="2" fillId="0" borderId="0" xfId="56" applyFont="1" applyFill="1" applyBorder="1" applyAlignment="1">
      <alignment horizontal="center" vertical="center"/>
    </xf>
    <xf numFmtId="0" fontId="3" fillId="0" borderId="0" xfId="56" applyFont="1">
      <alignment vertical="center"/>
    </xf>
    <xf numFmtId="0" fontId="4" fillId="0" borderId="0" xfId="56" applyFont="1" applyFill="1" applyBorder="1" applyAlignment="1">
      <alignment horizontal="center" vertical="center"/>
    </xf>
    <xf numFmtId="176" fontId="4" fillId="0" borderId="0" xfId="56" applyNumberFormat="1" applyFont="1" applyFill="1" applyBorder="1" applyAlignment="1">
      <alignment horizontal="center" vertical="center"/>
    </xf>
    <xf numFmtId="177" fontId="4" fillId="0" borderId="0" xfId="56" applyNumberFormat="1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 shrinkToFit="1"/>
    </xf>
    <xf numFmtId="0" fontId="6" fillId="0" borderId="3" xfId="56" applyFont="1" applyFill="1" applyBorder="1" applyAlignment="1">
      <alignment horizontal="center" vertical="center" shrinkToFit="1"/>
    </xf>
    <xf numFmtId="177" fontId="7" fillId="0" borderId="2" xfId="56" applyNumberFormat="1" applyFont="1" applyFill="1" applyBorder="1" applyAlignment="1">
      <alignment horizontal="center" vertical="center" wrapText="1"/>
    </xf>
    <xf numFmtId="177" fontId="7" fillId="0" borderId="3" xfId="56" applyNumberFormat="1" applyFont="1" applyFill="1" applyBorder="1" applyAlignment="1">
      <alignment horizontal="center" vertical="center" wrapText="1"/>
    </xf>
    <xf numFmtId="177" fontId="7" fillId="0" borderId="4" xfId="56" applyNumberFormat="1" applyFont="1" applyFill="1" applyBorder="1" applyAlignment="1">
      <alignment horizontal="center" vertical="center" wrapText="1"/>
    </xf>
    <xf numFmtId="177" fontId="1" fillId="0" borderId="1" xfId="56" applyNumberFormat="1" applyFont="1" applyFill="1" applyBorder="1" applyAlignment="1">
      <alignment horizontal="center" vertical="center" shrinkToFit="1"/>
    </xf>
    <xf numFmtId="0" fontId="8" fillId="0" borderId="2" xfId="56" applyFont="1" applyFill="1" applyBorder="1" applyAlignment="1">
      <alignment horizontal="center" vertical="center"/>
    </xf>
    <xf numFmtId="177" fontId="9" fillId="0" borderId="2" xfId="56" applyNumberFormat="1" applyFont="1" applyFill="1" applyBorder="1" applyAlignment="1">
      <alignment horizontal="center" vertical="center" wrapText="1"/>
    </xf>
    <xf numFmtId="177" fontId="9" fillId="0" borderId="3" xfId="56" applyNumberFormat="1" applyFont="1" applyFill="1" applyBorder="1" applyAlignment="1">
      <alignment horizontal="center" vertical="center" wrapText="1"/>
    </xf>
    <xf numFmtId="177" fontId="9" fillId="0" borderId="4" xfId="56" applyNumberFormat="1" applyFont="1" applyFill="1" applyBorder="1" applyAlignment="1">
      <alignment horizontal="center" vertical="center" wrapText="1"/>
    </xf>
    <xf numFmtId="177" fontId="1" fillId="0" borderId="1" xfId="56" applyNumberFormat="1" applyFont="1" applyFill="1" applyBorder="1" applyAlignment="1">
      <alignment horizontal="center" vertical="center" wrapText="1"/>
    </xf>
    <xf numFmtId="176" fontId="1" fillId="0" borderId="1" xfId="56" applyNumberFormat="1" applyFont="1" applyFill="1" applyBorder="1" applyAlignment="1">
      <alignment horizontal="center" vertical="center" wrapText="1"/>
    </xf>
    <xf numFmtId="0" fontId="1" fillId="2" borderId="1" xfId="56" applyFont="1" applyFill="1" applyBorder="1" applyAlignment="1">
      <alignment horizontal="center" vertical="center" wrapText="1"/>
    </xf>
    <xf numFmtId="176" fontId="10" fillId="2" borderId="1" xfId="56" applyNumberFormat="1" applyFont="1" applyFill="1" applyBorder="1" applyAlignment="1">
      <alignment horizontal="center" vertical="center" shrinkToFit="1"/>
    </xf>
    <xf numFmtId="14" fontId="1" fillId="2" borderId="1" xfId="56" applyNumberFormat="1" applyFont="1" applyFill="1" applyBorder="1" applyAlignment="1">
      <alignment horizontal="center" vertical="center" wrapText="1"/>
    </xf>
    <xf numFmtId="177" fontId="1" fillId="2" borderId="1" xfId="56" applyNumberFormat="1" applyFont="1" applyFill="1" applyBorder="1" applyAlignment="1">
      <alignment horizontal="right" vertical="center" shrinkToFit="1"/>
    </xf>
    <xf numFmtId="178" fontId="1" fillId="2" borderId="1" xfId="56" applyNumberFormat="1" applyFont="1" applyFill="1" applyBorder="1" applyAlignment="1">
      <alignment horizontal="center" vertical="center" wrapText="1"/>
    </xf>
    <xf numFmtId="9" fontId="1" fillId="0" borderId="1" xfId="21" applyNumberFormat="1" applyFont="1" applyFill="1" applyBorder="1" applyAlignment="1">
      <alignment horizontal="center" vertical="center" wrapText="1"/>
    </xf>
    <xf numFmtId="176" fontId="10" fillId="0" borderId="1" xfId="56" applyNumberFormat="1" applyFont="1" applyFill="1" applyBorder="1" applyAlignment="1">
      <alignment horizontal="center" vertical="center" shrinkToFit="1"/>
    </xf>
    <xf numFmtId="14" fontId="1" fillId="0" borderId="1" xfId="56" applyNumberFormat="1" applyFont="1" applyFill="1" applyBorder="1" applyAlignment="1">
      <alignment horizontal="center" vertical="center" wrapText="1"/>
    </xf>
    <xf numFmtId="177" fontId="1" fillId="0" borderId="1" xfId="56" applyNumberFormat="1" applyFont="1" applyFill="1" applyBorder="1" applyAlignment="1">
      <alignment horizontal="right" vertical="center" shrinkToFit="1"/>
    </xf>
    <xf numFmtId="178" fontId="1" fillId="0" borderId="1" xfId="56" applyNumberFormat="1" applyFont="1" applyFill="1" applyBorder="1" applyAlignment="1">
      <alignment horizontal="center" vertical="center" wrapText="1"/>
    </xf>
    <xf numFmtId="9" fontId="1" fillId="0" borderId="1" xfId="21" applyFont="1" applyFill="1" applyBorder="1" applyAlignment="1">
      <alignment horizontal="right" vertical="center"/>
    </xf>
    <xf numFmtId="0" fontId="4" fillId="2" borderId="1" xfId="56" applyFont="1" applyFill="1" applyBorder="1" applyAlignment="1">
      <alignment horizontal="center" vertical="center" wrapText="1"/>
    </xf>
    <xf numFmtId="14" fontId="9" fillId="0" borderId="1" xfId="56" applyNumberFormat="1" applyFont="1" applyBorder="1" applyAlignment="1">
      <alignment horizontal="center" vertical="center" wrapText="1"/>
    </xf>
    <xf numFmtId="14" fontId="4" fillId="2" borderId="1" xfId="56" applyNumberFormat="1" applyFont="1" applyFill="1" applyBorder="1" applyAlignment="1">
      <alignment horizontal="center" vertical="center" wrapText="1"/>
    </xf>
    <xf numFmtId="177" fontId="4" fillId="2" borderId="1" xfId="56" applyNumberFormat="1" applyFont="1" applyFill="1" applyBorder="1" applyAlignment="1">
      <alignment horizontal="right" vertical="center" shrinkToFit="1"/>
    </xf>
    <xf numFmtId="178" fontId="4" fillId="2" borderId="1" xfId="56" applyNumberFormat="1" applyFont="1" applyFill="1" applyBorder="1" applyAlignment="1">
      <alignment horizontal="center" vertical="center" wrapText="1"/>
    </xf>
    <xf numFmtId="9" fontId="4" fillId="0" borderId="1" xfId="21" applyFont="1" applyFill="1" applyBorder="1" applyAlignment="1">
      <alignment horizontal="center" vertical="center" wrapText="1"/>
    </xf>
    <xf numFmtId="0" fontId="1" fillId="2" borderId="5" xfId="56" applyFont="1" applyFill="1" applyBorder="1" applyAlignment="1">
      <alignment horizontal="center" vertical="center" wrapText="1"/>
    </xf>
    <xf numFmtId="176" fontId="10" fillId="2" borderId="5" xfId="56" applyNumberFormat="1" applyFont="1" applyFill="1" applyBorder="1" applyAlignment="1">
      <alignment horizontal="center" vertical="center" shrinkToFit="1"/>
    </xf>
    <xf numFmtId="14" fontId="1" fillId="2" borderId="5" xfId="56" applyNumberFormat="1" applyFont="1" applyFill="1" applyBorder="1" applyAlignment="1">
      <alignment horizontal="center" vertical="center" wrapText="1"/>
    </xf>
    <xf numFmtId="0" fontId="1" fillId="2" borderId="6" xfId="56" applyFont="1" applyFill="1" applyBorder="1" applyAlignment="1">
      <alignment horizontal="center" vertical="center" wrapText="1"/>
    </xf>
    <xf numFmtId="176" fontId="10" fillId="2" borderId="6" xfId="56" applyNumberFormat="1" applyFont="1" applyFill="1" applyBorder="1" applyAlignment="1">
      <alignment horizontal="center" vertical="center" shrinkToFit="1"/>
    </xf>
    <xf numFmtId="14" fontId="1" fillId="2" borderId="6" xfId="56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vertical="center"/>
    </xf>
    <xf numFmtId="0" fontId="1" fillId="2" borderId="7" xfId="56" applyFont="1" applyFill="1" applyBorder="1" applyAlignment="1">
      <alignment horizontal="center" vertical="center" wrapText="1"/>
    </xf>
    <xf numFmtId="176" fontId="10" fillId="2" borderId="7" xfId="56" applyNumberFormat="1" applyFont="1" applyFill="1" applyBorder="1" applyAlignment="1">
      <alignment horizontal="center" vertical="center" shrinkToFit="1"/>
    </xf>
    <xf numFmtId="14" fontId="1" fillId="2" borderId="7" xfId="56" applyNumberFormat="1" applyFont="1" applyFill="1" applyBorder="1" applyAlignment="1">
      <alignment horizontal="center" vertical="center" wrapText="1"/>
    </xf>
    <xf numFmtId="9" fontId="1" fillId="0" borderId="1" xfId="21" applyFont="1" applyFill="1" applyBorder="1" applyAlignment="1">
      <alignment horizontal="center" vertical="center" wrapText="1"/>
    </xf>
    <xf numFmtId="0" fontId="4" fillId="2" borderId="7" xfId="56" applyFont="1" applyFill="1" applyBorder="1" applyAlignment="1">
      <alignment horizontal="center" vertical="center" wrapText="1"/>
    </xf>
    <xf numFmtId="14" fontId="4" fillId="2" borderId="7" xfId="56" applyNumberFormat="1" applyFont="1" applyFill="1" applyBorder="1" applyAlignment="1">
      <alignment horizontal="center" vertical="center" wrapText="1"/>
    </xf>
    <xf numFmtId="176" fontId="12" fillId="2" borderId="1" xfId="56" applyNumberFormat="1" applyFont="1" applyFill="1" applyBorder="1" applyAlignment="1">
      <alignment horizontal="left" vertical="center" shrinkToFit="1"/>
    </xf>
    <xf numFmtId="9" fontId="4" fillId="0" borderId="1" xfId="21" applyNumberFormat="1" applyFont="1" applyFill="1" applyBorder="1" applyAlignment="1">
      <alignment horizontal="center" vertical="center" wrapText="1"/>
    </xf>
    <xf numFmtId="177" fontId="4" fillId="0" borderId="1" xfId="56" applyNumberFormat="1" applyFont="1" applyFill="1" applyBorder="1" applyAlignment="1">
      <alignment horizontal="right" vertical="center" shrinkToFit="1"/>
    </xf>
    <xf numFmtId="178" fontId="4" fillId="0" borderId="1" xfId="56" applyNumberFormat="1" applyFont="1" applyFill="1" applyBorder="1" applyAlignment="1">
      <alignment horizontal="center" vertical="center" wrapText="1"/>
    </xf>
    <xf numFmtId="179" fontId="11" fillId="0" borderId="1" xfId="60" applyNumberFormat="1" applyFont="1" applyFill="1" applyBorder="1" applyAlignment="1">
      <alignment vertical="center"/>
    </xf>
    <xf numFmtId="9" fontId="4" fillId="0" borderId="1" xfId="21" applyFont="1" applyFill="1" applyBorder="1" applyAlignment="1">
      <alignment horizontal="right" vertical="center"/>
    </xf>
    <xf numFmtId="176" fontId="12" fillId="2" borderId="1" xfId="56" applyNumberFormat="1" applyFont="1" applyFill="1" applyBorder="1" applyAlignment="1">
      <alignment horizontal="center" vertical="center" shrinkToFit="1"/>
    </xf>
    <xf numFmtId="0" fontId="4" fillId="0" borderId="1" xfId="56" applyFont="1" applyFill="1" applyBorder="1" applyAlignment="1">
      <alignment horizontal="center" vertical="center" wrapText="1"/>
    </xf>
    <xf numFmtId="176" fontId="12" fillId="0" borderId="1" xfId="56" applyNumberFormat="1" applyFont="1" applyFill="1" applyBorder="1" applyAlignment="1">
      <alignment horizontal="center" vertical="center" shrinkToFit="1"/>
    </xf>
    <xf numFmtId="14" fontId="4" fillId="0" borderId="1" xfId="56" applyNumberFormat="1" applyFont="1" applyFill="1" applyBorder="1" applyAlignment="1">
      <alignment horizontal="center" vertical="center" wrapText="1"/>
    </xf>
    <xf numFmtId="177" fontId="4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2" fillId="3" borderId="1" xfId="56" applyFont="1" applyFill="1" applyBorder="1" applyAlignment="1">
      <alignment horizontal="center" vertical="center" shrinkToFit="1"/>
    </xf>
    <xf numFmtId="177" fontId="13" fillId="3" borderId="1" xfId="56" applyNumberFormat="1" applyFont="1" applyFill="1" applyBorder="1" applyAlignment="1">
      <alignment horizontal="right" vertical="center" shrinkToFit="1"/>
    </xf>
    <xf numFmtId="0" fontId="9" fillId="0" borderId="1" xfId="56" applyFont="1" applyFill="1" applyBorder="1" applyAlignment="1">
      <alignment horizontal="center" vertical="center" wrapText="1"/>
    </xf>
    <xf numFmtId="177" fontId="14" fillId="0" borderId="8" xfId="56" applyNumberFormat="1" applyFont="1" applyFill="1" applyBorder="1" applyAlignment="1">
      <alignment horizontal="center" vertical="center" wrapText="1"/>
    </xf>
    <xf numFmtId="0" fontId="14" fillId="0" borderId="9" xfId="56" applyFont="1" applyFill="1" applyBorder="1" applyAlignment="1">
      <alignment horizontal="center" vertical="center" wrapText="1"/>
    </xf>
    <xf numFmtId="0" fontId="14" fillId="0" borderId="10" xfId="56" applyFont="1" applyFill="1" applyBorder="1" applyAlignment="1">
      <alignment horizontal="center" vertical="center" wrapText="1"/>
    </xf>
    <xf numFmtId="177" fontId="9" fillId="2" borderId="1" xfId="56" applyNumberFormat="1" applyFont="1" applyFill="1" applyBorder="1" applyAlignment="1">
      <alignment horizontal="center" vertical="center" shrinkToFit="1"/>
    </xf>
    <xf numFmtId="0" fontId="14" fillId="0" borderId="11" xfId="56" applyFont="1" applyFill="1" applyBorder="1" applyAlignment="1">
      <alignment horizontal="center" vertical="center" wrapText="1"/>
    </xf>
    <xf numFmtId="0" fontId="14" fillId="0" borderId="12" xfId="56" applyFont="1" applyFill="1" applyBorder="1" applyAlignment="1">
      <alignment horizontal="center" vertical="center" wrapText="1"/>
    </xf>
    <xf numFmtId="0" fontId="14" fillId="0" borderId="13" xfId="56" applyFont="1" applyFill="1" applyBorder="1" applyAlignment="1">
      <alignment horizontal="center" vertical="center" wrapText="1"/>
    </xf>
    <xf numFmtId="0" fontId="1" fillId="0" borderId="2" xfId="56" applyFont="1" applyFill="1" applyBorder="1" applyAlignment="1">
      <alignment horizontal="center" vertical="center" wrapText="1"/>
    </xf>
    <xf numFmtId="0" fontId="4" fillId="2" borderId="2" xfId="56" applyFont="1" applyFill="1" applyBorder="1" applyAlignment="1">
      <alignment horizontal="left" vertical="center" wrapText="1"/>
    </xf>
    <xf numFmtId="0" fontId="4" fillId="2" borderId="3" xfId="56" applyFont="1" applyFill="1" applyBorder="1" applyAlignment="1">
      <alignment horizontal="left" vertical="center" wrapText="1"/>
    </xf>
    <xf numFmtId="0" fontId="15" fillId="0" borderId="1" xfId="56" applyFont="1" applyFill="1" applyBorder="1" applyAlignment="1">
      <alignment horizontal="center" vertical="center" wrapText="1"/>
    </xf>
    <xf numFmtId="0" fontId="2" fillId="0" borderId="11" xfId="56" applyFont="1" applyFill="1" applyBorder="1" applyAlignment="1">
      <alignment horizontal="left" vertical="center" wrapText="1"/>
    </xf>
    <xf numFmtId="0" fontId="2" fillId="0" borderId="12" xfId="56" applyFont="1" applyFill="1" applyBorder="1" applyAlignment="1">
      <alignment horizontal="left" vertical="center" wrapText="1"/>
    </xf>
    <xf numFmtId="0" fontId="4" fillId="0" borderId="2" xfId="56" applyFont="1" applyFill="1" applyBorder="1" applyAlignment="1">
      <alignment horizontal="left" vertical="center" wrapText="1"/>
    </xf>
    <xf numFmtId="0" fontId="4" fillId="0" borderId="3" xfId="56" applyFont="1" applyFill="1" applyBorder="1" applyAlignment="1">
      <alignment horizontal="left" vertical="center" wrapText="1"/>
    </xf>
    <xf numFmtId="0" fontId="4" fillId="0" borderId="2" xfId="56" applyFont="1" applyFill="1" applyBorder="1" applyAlignment="1">
      <alignment horizontal="left" vertical="top" wrapText="1"/>
    </xf>
    <xf numFmtId="0" fontId="4" fillId="0" borderId="3" xfId="56" applyFont="1" applyFill="1" applyBorder="1" applyAlignment="1">
      <alignment horizontal="left" vertical="top" wrapText="1"/>
    </xf>
    <xf numFmtId="0" fontId="4" fillId="0" borderId="2" xfId="56" applyFont="1" applyFill="1" applyBorder="1" applyAlignment="1">
      <alignment horizontal="center" vertical="center" wrapText="1"/>
    </xf>
    <xf numFmtId="0" fontId="4" fillId="0" borderId="3" xfId="56" applyFont="1" applyFill="1" applyBorder="1" applyAlignment="1">
      <alignment horizontal="center" vertical="center" wrapText="1"/>
    </xf>
    <xf numFmtId="0" fontId="4" fillId="0" borderId="4" xfId="56" applyFont="1" applyFill="1" applyBorder="1" applyAlignment="1">
      <alignment horizontal="center" vertical="center" wrapText="1"/>
    </xf>
    <xf numFmtId="0" fontId="16" fillId="0" borderId="0" xfId="56" applyFont="1" applyBorder="1" applyAlignment="1">
      <alignment vertical="center"/>
    </xf>
    <xf numFmtId="0" fontId="6" fillId="0" borderId="4" xfId="56" applyFont="1" applyFill="1" applyBorder="1" applyAlignment="1">
      <alignment horizontal="center" vertical="center" shrinkToFit="1"/>
    </xf>
    <xf numFmtId="0" fontId="1" fillId="0" borderId="4" xfId="56" applyFont="1" applyFill="1" applyBorder="1" applyAlignment="1">
      <alignment horizontal="center" vertical="center" wrapText="1"/>
    </xf>
    <xf numFmtId="177" fontId="6" fillId="0" borderId="2" xfId="56" applyNumberFormat="1" applyFont="1" applyFill="1" applyBorder="1" applyAlignment="1">
      <alignment horizontal="center" vertical="center" shrinkToFit="1"/>
    </xf>
    <xf numFmtId="177" fontId="6" fillId="0" borderId="4" xfId="56" applyNumberFormat="1" applyFont="1" applyFill="1" applyBorder="1" applyAlignment="1">
      <alignment horizontal="center" vertical="center" shrinkToFit="1"/>
    </xf>
    <xf numFmtId="0" fontId="4" fillId="0" borderId="0" xfId="56" applyFont="1" applyFill="1" applyBorder="1" applyAlignment="1">
      <alignment horizontal="center" vertical="center" shrinkToFit="1"/>
    </xf>
    <xf numFmtId="0" fontId="8" fillId="0" borderId="3" xfId="56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/>
    </xf>
    <xf numFmtId="177" fontId="17" fillId="2" borderId="2" xfId="56" applyNumberFormat="1" applyFont="1" applyFill="1" applyBorder="1" applyAlignment="1">
      <alignment horizontal="center" vertical="center" wrapText="1"/>
    </xf>
    <xf numFmtId="177" fontId="17" fillId="2" borderId="4" xfId="56" applyNumberFormat="1" applyFont="1" applyFill="1" applyBorder="1" applyAlignment="1">
      <alignment horizontal="center" vertical="center" wrapText="1"/>
    </xf>
    <xf numFmtId="0" fontId="4" fillId="0" borderId="0" xfId="56" applyFont="1" applyFill="1" applyBorder="1" applyAlignment="1">
      <alignment horizontal="center" vertical="center" wrapText="1"/>
    </xf>
    <xf numFmtId="0" fontId="6" fillId="0" borderId="2" xfId="56" applyFont="1" applyBorder="1" applyAlignment="1">
      <alignment horizontal="center" vertical="center" wrapText="1"/>
    </xf>
    <xf numFmtId="0" fontId="6" fillId="0" borderId="4" xfId="56" applyFont="1" applyBorder="1" applyAlignment="1">
      <alignment horizontal="center" vertical="center" wrapText="1"/>
    </xf>
    <xf numFmtId="177" fontId="18" fillId="0" borderId="1" xfId="56" applyNumberFormat="1" applyFont="1" applyFill="1" applyBorder="1" applyAlignment="1">
      <alignment horizontal="center" vertical="center" wrapText="1"/>
    </xf>
    <xf numFmtId="177" fontId="1" fillId="3" borderId="1" xfId="56" applyNumberFormat="1" applyFont="1" applyFill="1" applyBorder="1" applyAlignment="1">
      <alignment horizontal="right" vertical="center" shrinkToFit="1"/>
    </xf>
    <xf numFmtId="9" fontId="10" fillId="0" borderId="1" xfId="56" applyNumberFormat="1" applyFont="1" applyFill="1" applyBorder="1" applyAlignment="1">
      <alignment horizontal="center" vertical="center" wrapText="1"/>
    </xf>
    <xf numFmtId="0" fontId="1" fillId="0" borderId="0" xfId="56" applyFont="1" applyFill="1" applyBorder="1" applyAlignment="1">
      <alignment horizontal="center" vertical="center" wrapText="1"/>
    </xf>
    <xf numFmtId="177" fontId="1" fillId="0" borderId="1" xfId="56" applyNumberFormat="1" applyFont="1" applyFill="1" applyBorder="1" applyAlignment="1">
      <alignment vertical="center" wrapText="1"/>
    </xf>
    <xf numFmtId="177" fontId="4" fillId="3" borderId="1" xfId="56" applyNumberFormat="1" applyFont="1" applyFill="1" applyBorder="1" applyAlignment="1">
      <alignment horizontal="right" vertical="center" shrinkToFit="1"/>
    </xf>
    <xf numFmtId="9" fontId="4" fillId="0" borderId="1" xfId="56" applyNumberFormat="1" applyFont="1" applyFill="1" applyBorder="1" applyAlignment="1">
      <alignment horizontal="center" vertical="center" wrapText="1"/>
    </xf>
    <xf numFmtId="177" fontId="4" fillId="3" borderId="1" xfId="56" applyNumberFormat="1" applyFont="1" applyFill="1" applyBorder="1" applyAlignment="1">
      <alignment horizontal="center" vertical="center" shrinkToFit="1"/>
    </xf>
    <xf numFmtId="177" fontId="1" fillId="0" borderId="1" xfId="56" applyNumberFormat="1" applyFont="1" applyFill="1" applyBorder="1" applyAlignment="1">
      <alignment horizontal="right" vertical="center" wrapText="1" shrinkToFit="1"/>
    </xf>
    <xf numFmtId="9" fontId="1" fillId="0" borderId="1" xfId="56" applyNumberFormat="1" applyFont="1" applyFill="1" applyBorder="1" applyAlignment="1">
      <alignment horizontal="center" vertical="center" wrapText="1"/>
    </xf>
    <xf numFmtId="177" fontId="1" fillId="3" borderId="1" xfId="56" applyNumberFormat="1" applyFont="1" applyFill="1" applyBorder="1" applyAlignment="1">
      <alignment horizontal="center" vertical="center" shrinkToFit="1"/>
    </xf>
    <xf numFmtId="9" fontId="12" fillId="0" borderId="1" xfId="56" applyNumberFormat="1" applyFont="1" applyFill="1" applyBorder="1" applyAlignment="1">
      <alignment horizontal="center" vertical="center" wrapText="1"/>
    </xf>
    <xf numFmtId="177" fontId="19" fillId="0" borderId="1" xfId="56" applyNumberFormat="1" applyFont="1" applyFill="1" applyBorder="1" applyAlignment="1">
      <alignment vertical="center" shrinkToFit="1"/>
    </xf>
    <xf numFmtId="177" fontId="19" fillId="0" borderId="5" xfId="56" applyNumberFormat="1" applyFont="1" applyFill="1" applyBorder="1" applyAlignment="1">
      <alignment horizontal="center" vertical="center" wrapText="1"/>
    </xf>
    <xf numFmtId="177" fontId="4" fillId="0" borderId="5" xfId="56" applyNumberFormat="1" applyFont="1" applyFill="1" applyBorder="1" applyAlignment="1">
      <alignment horizontal="center" vertical="center" wrapText="1"/>
    </xf>
    <xf numFmtId="177" fontId="4" fillId="3" borderId="5" xfId="56" applyNumberFormat="1" applyFont="1" applyFill="1" applyBorder="1" applyAlignment="1">
      <alignment horizontal="center" vertical="center" shrinkToFit="1"/>
    </xf>
    <xf numFmtId="177" fontId="19" fillId="0" borderId="7" xfId="56" applyNumberFormat="1" applyFont="1" applyFill="1" applyBorder="1" applyAlignment="1">
      <alignment horizontal="center" vertical="center" wrapText="1"/>
    </xf>
    <xf numFmtId="177" fontId="4" fillId="0" borderId="7" xfId="56" applyNumberFormat="1" applyFont="1" applyFill="1" applyBorder="1" applyAlignment="1">
      <alignment horizontal="center" vertical="center" wrapText="1"/>
    </xf>
    <xf numFmtId="177" fontId="4" fillId="3" borderId="7" xfId="56" applyNumberFormat="1" applyFont="1" applyFill="1" applyBorder="1" applyAlignment="1">
      <alignment horizontal="center" vertical="center" shrinkToFit="1"/>
    </xf>
    <xf numFmtId="177" fontId="4" fillId="0" borderId="1" xfId="56" applyNumberFormat="1" applyFont="1" applyFill="1" applyBorder="1" applyAlignment="1">
      <alignment horizontal="right" vertical="center"/>
    </xf>
    <xf numFmtId="177" fontId="13" fillId="0" borderId="0" xfId="56" applyNumberFormat="1" applyFont="1" applyFill="1" applyBorder="1" applyAlignment="1">
      <alignment horizontal="center" vertical="center" wrapText="1"/>
    </xf>
    <xf numFmtId="0" fontId="1" fillId="2" borderId="3" xfId="56" applyFont="1" applyFill="1" applyBorder="1" applyAlignment="1">
      <alignment horizontal="left" vertical="center" wrapText="1"/>
    </xf>
    <xf numFmtId="0" fontId="1" fillId="2" borderId="4" xfId="56" applyFont="1" applyFill="1" applyBorder="1" applyAlignment="1">
      <alignment horizontal="left" vertical="center" wrapText="1"/>
    </xf>
    <xf numFmtId="0" fontId="2" fillId="0" borderId="3" xfId="56" applyFont="1" applyFill="1" applyBorder="1" applyAlignment="1">
      <alignment horizontal="left" vertical="center" wrapText="1"/>
    </xf>
    <xf numFmtId="0" fontId="2" fillId="0" borderId="4" xfId="56" applyFont="1" applyFill="1" applyBorder="1" applyAlignment="1">
      <alignment horizontal="left" vertical="center" wrapText="1"/>
    </xf>
    <xf numFmtId="0" fontId="4" fillId="0" borderId="4" xfId="56" applyFont="1" applyFill="1" applyBorder="1" applyAlignment="1">
      <alignment horizontal="left" vertical="center" wrapText="1"/>
    </xf>
    <xf numFmtId="0" fontId="4" fillId="0" borderId="4" xfId="56" applyFont="1" applyFill="1" applyBorder="1" applyAlignment="1">
      <alignment horizontal="left" vertical="top" wrapText="1"/>
    </xf>
    <xf numFmtId="0" fontId="4" fillId="0" borderId="0" xfId="56" applyFont="1" applyFill="1" applyBorder="1" applyAlignment="1">
      <alignment horizontal="left" vertical="center" shrinkToFit="1"/>
    </xf>
    <xf numFmtId="0" fontId="20" fillId="2" borderId="1" xfId="14" applyFont="1" applyFill="1" applyBorder="1" applyAlignment="1">
      <alignment horizontal="left" vertical="center"/>
    </xf>
    <xf numFmtId="0" fontId="21" fillId="0" borderId="1" xfId="14" applyFont="1" applyBorder="1" applyAlignment="1">
      <alignment horizontal="center" vertical="center"/>
    </xf>
    <xf numFmtId="0" fontId="22" fillId="0" borderId="1" xfId="14" applyFont="1" applyBorder="1" applyAlignment="1">
      <alignment horizontal="center" vertical="center"/>
    </xf>
    <xf numFmtId="0" fontId="22" fillId="0" borderId="1" xfId="14" applyFont="1" applyBorder="1" applyAlignment="1">
      <alignment vertical="center" wrapText="1"/>
    </xf>
    <xf numFmtId="0" fontId="23" fillId="2" borderId="7" xfId="14" applyFont="1" applyFill="1" applyBorder="1" applyAlignment="1">
      <alignment horizontal="center" vertical="center"/>
    </xf>
    <xf numFmtId="179" fontId="22" fillId="2" borderId="1" xfId="14" applyNumberFormat="1" applyFont="1" applyFill="1" applyBorder="1" applyAlignment="1">
      <alignment horizontal="center" vertical="center" wrapText="1"/>
    </xf>
    <xf numFmtId="0" fontId="23" fillId="2" borderId="1" xfId="14" applyFont="1" applyFill="1" applyBorder="1" applyAlignment="1">
      <alignment horizontal="center" vertical="center"/>
    </xf>
    <xf numFmtId="0" fontId="24" fillId="4" borderId="1" xfId="56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vertical="center"/>
    </xf>
    <xf numFmtId="0" fontId="25" fillId="0" borderId="0" xfId="56" applyFont="1">
      <alignment vertical="center"/>
    </xf>
    <xf numFmtId="0" fontId="4" fillId="0" borderId="0" xfId="56" applyFont="1" applyFill="1" applyAlignment="1">
      <alignment horizontal="center" vertical="center"/>
    </xf>
    <xf numFmtId="180" fontId="4" fillId="0" borderId="0" xfId="56" applyNumberFormat="1" applyFont="1" applyFill="1" applyBorder="1" applyAlignment="1">
      <alignment horizontal="center" vertical="center"/>
    </xf>
    <xf numFmtId="10" fontId="3" fillId="4" borderId="0" xfId="56" applyNumberFormat="1" applyFont="1" applyFill="1">
      <alignment vertical="center"/>
    </xf>
    <xf numFmtId="0" fontId="15" fillId="0" borderId="0" xfId="56" applyFont="1" applyFill="1" applyBorder="1" applyAlignment="1">
      <alignment horizontal="center" vertical="center"/>
    </xf>
    <xf numFmtId="180" fontId="26" fillId="4" borderId="0" xfId="56" applyNumberFormat="1" applyFont="1" applyFill="1" applyBorder="1" applyAlignment="1">
      <alignment horizontal="center" vertical="center"/>
    </xf>
    <xf numFmtId="0" fontId="14" fillId="0" borderId="0" xfId="56" applyFont="1">
      <alignment vertical="center"/>
    </xf>
    <xf numFmtId="0" fontId="26" fillId="0" borderId="0" xfId="56" applyFont="1" applyFill="1" applyBorder="1" applyAlignment="1">
      <alignment horizontal="center" vertical="center"/>
    </xf>
    <xf numFmtId="180" fontId="4" fillId="4" borderId="0" xfId="56" applyNumberFormat="1" applyFont="1" applyFill="1" applyBorder="1" applyAlignment="1">
      <alignment horizontal="center" vertical="center"/>
    </xf>
    <xf numFmtId="0" fontId="3" fillId="0" borderId="0" xfId="56" applyFont="1" applyAlignment="1">
      <alignment horizontal="center" vertical="center"/>
    </xf>
    <xf numFmtId="0" fontId="23" fillId="0" borderId="1" xfId="14" applyFont="1" applyBorder="1" applyAlignment="1">
      <alignment horizontal="center" vertical="center" wrapText="1"/>
    </xf>
    <xf numFmtId="0" fontId="27" fillId="0" borderId="1" xfId="14" applyFont="1" applyBorder="1" applyAlignment="1">
      <alignment horizontal="center" vertical="center" wrapText="1"/>
    </xf>
    <xf numFmtId="0" fontId="28" fillId="0" borderId="1" xfId="14" applyFont="1" applyFill="1" applyBorder="1" applyAlignment="1">
      <alignment horizontal="left" vertical="center"/>
    </xf>
    <xf numFmtId="0" fontId="29" fillId="0" borderId="0" xfId="14" applyFont="1" applyAlignment="1">
      <alignment horizontal="center" vertical="center"/>
    </xf>
    <xf numFmtId="0" fontId="23" fillId="0" borderId="1" xfId="14" applyFont="1" applyBorder="1" applyAlignment="1">
      <alignment horizontal="left" vertical="center" wrapText="1"/>
    </xf>
    <xf numFmtId="0" fontId="1" fillId="0" borderId="3" xfId="56" applyFont="1" applyFill="1" applyBorder="1" applyAlignment="1">
      <alignment horizontal="center" vertical="center" wrapText="1"/>
    </xf>
    <xf numFmtId="0" fontId="4" fillId="2" borderId="5" xfId="56" applyFont="1" applyFill="1" applyBorder="1" applyAlignment="1">
      <alignment horizontal="center" vertical="center" wrapText="1"/>
    </xf>
    <xf numFmtId="176" fontId="12" fillId="2" borderId="5" xfId="56" applyNumberFormat="1" applyFont="1" applyFill="1" applyBorder="1" applyAlignment="1">
      <alignment horizontal="center" vertical="center" shrinkToFit="1"/>
    </xf>
    <xf numFmtId="14" fontId="4" fillId="2" borderId="5" xfId="56" applyNumberFormat="1" applyFont="1" applyFill="1" applyBorder="1" applyAlignment="1">
      <alignment horizontal="center" vertical="center" wrapText="1"/>
    </xf>
    <xf numFmtId="0" fontId="4" fillId="2" borderId="6" xfId="56" applyFont="1" applyFill="1" applyBorder="1" applyAlignment="1">
      <alignment horizontal="center" vertical="center" wrapText="1"/>
    </xf>
    <xf numFmtId="176" fontId="12" fillId="2" borderId="6" xfId="56" applyNumberFormat="1" applyFont="1" applyFill="1" applyBorder="1" applyAlignment="1">
      <alignment horizontal="center" vertical="center" shrinkToFit="1"/>
    </xf>
    <xf numFmtId="14" fontId="4" fillId="2" borderId="6" xfId="56" applyNumberFormat="1" applyFont="1" applyFill="1" applyBorder="1" applyAlignment="1">
      <alignment horizontal="center" vertical="center" wrapText="1"/>
    </xf>
    <xf numFmtId="176" fontId="12" fillId="2" borderId="7" xfId="56" applyNumberFormat="1" applyFont="1" applyFill="1" applyBorder="1" applyAlignment="1">
      <alignment horizontal="center" vertical="center" shrinkToFit="1"/>
    </xf>
    <xf numFmtId="0" fontId="1" fillId="2" borderId="2" xfId="56" applyFont="1" applyFill="1" applyBorder="1" applyAlignment="1">
      <alignment vertical="center" wrapText="1"/>
    </xf>
    <xf numFmtId="177" fontId="4" fillId="0" borderId="1" xfId="56" applyNumberFormat="1" applyFont="1" applyFill="1" applyBorder="1" applyAlignment="1">
      <alignment horizontal="right" vertical="center" wrapText="1" shrinkToFit="1"/>
    </xf>
    <xf numFmtId="177" fontId="4" fillId="0" borderId="1" xfId="56" applyNumberFormat="1" applyFont="1" applyFill="1" applyBorder="1" applyAlignment="1">
      <alignment vertical="center" wrapText="1"/>
    </xf>
    <xf numFmtId="0" fontId="15" fillId="3" borderId="1" xfId="56" applyFont="1" applyFill="1" applyBorder="1" applyAlignment="1">
      <alignment horizontal="center" vertical="center" shrinkToFit="1"/>
    </xf>
    <xf numFmtId="177" fontId="30" fillId="3" borderId="1" xfId="56" applyNumberFormat="1" applyFont="1" applyFill="1" applyBorder="1" applyAlignment="1">
      <alignment horizontal="right" vertical="center" shrinkToFit="1"/>
    </xf>
    <xf numFmtId="177" fontId="30" fillId="0" borderId="0" xfId="56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7" Type="http://schemas.openxmlformats.org/officeDocument/2006/relationships/image" Target="../media/image18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Relationship Id="rId3" Type="http://schemas.openxmlformats.org/officeDocument/2006/relationships/image" Target="../media/image14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24.png"/><Relationship Id="rId8" Type="http://schemas.openxmlformats.org/officeDocument/2006/relationships/image" Target="../media/image23.png"/><Relationship Id="rId7" Type="http://schemas.openxmlformats.org/officeDocument/2006/relationships/image" Target="../media/image22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8.png"/><Relationship Id="rId3" Type="http://schemas.openxmlformats.org/officeDocument/2006/relationships/image" Target="../media/image16.png"/><Relationship Id="rId2" Type="http://schemas.openxmlformats.org/officeDocument/2006/relationships/image" Target="../media/image3.jpeg"/><Relationship Id="rId10" Type="http://schemas.openxmlformats.org/officeDocument/2006/relationships/image" Target="../media/image25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4</xdr:row>
      <xdr:rowOff>0</xdr:rowOff>
    </xdr:from>
    <xdr:to>
      <xdr:col>25</xdr:col>
      <xdr:colOff>304800</xdr:colOff>
      <xdr:row>19</xdr:row>
      <xdr:rowOff>170815</xdr:rowOff>
    </xdr:to>
    <xdr:pic>
      <xdr:nvPicPr>
        <xdr:cNvPr id="1025" name="Picture 1" descr="d:\Documents\Tencent Files\501232853\Image\Group\3KC{QU5194ZG$}A06%RGAOT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220200" y="1267460"/>
          <a:ext cx="7972425" cy="483298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704850</xdr:colOff>
      <xdr:row>22</xdr:row>
      <xdr:rowOff>180975</xdr:rowOff>
    </xdr:from>
    <xdr:to>
      <xdr:col>20</xdr:col>
      <xdr:colOff>114300</xdr:colOff>
      <xdr:row>26</xdr:row>
      <xdr:rowOff>7620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77325" y="6876415"/>
          <a:ext cx="4000500" cy="106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26</xdr:row>
      <xdr:rowOff>1905</xdr:rowOff>
    </xdr:from>
    <xdr:to>
      <xdr:col>22</xdr:col>
      <xdr:colOff>216535</xdr:colOff>
      <xdr:row>73</xdr:row>
      <xdr:rowOff>47625</xdr:rowOff>
    </xdr:to>
    <xdr:pic>
      <xdr:nvPicPr>
        <xdr:cNvPr id="6" name="图片 5" descr="W`AMHLSH3271C}YM@F9S@I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229725" y="7932420"/>
          <a:ext cx="5655310" cy="1006602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26</xdr:row>
      <xdr:rowOff>1905</xdr:rowOff>
    </xdr:from>
    <xdr:to>
      <xdr:col>22</xdr:col>
      <xdr:colOff>216535</xdr:colOff>
      <xdr:row>73</xdr:row>
      <xdr:rowOff>47625</xdr:rowOff>
    </xdr:to>
    <xdr:pic>
      <xdr:nvPicPr>
        <xdr:cNvPr id="7" name="图片 6" descr="}BA~D%J_UX$K]3]I0MVJ9JF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229725" y="7932420"/>
          <a:ext cx="5655310" cy="10066020"/>
        </a:xfrm>
        <a:prstGeom prst="rect">
          <a:avLst/>
        </a:prstGeom>
      </xdr:spPr>
    </xdr:pic>
    <xdr:clientData/>
  </xdr:twoCellAnchor>
  <xdr:twoCellAnchor editAs="oneCell">
    <xdr:from>
      <xdr:col>15</xdr:col>
      <xdr:colOff>790575</xdr:colOff>
      <xdr:row>53</xdr:row>
      <xdr:rowOff>0</xdr:rowOff>
    </xdr:from>
    <xdr:to>
      <xdr:col>22</xdr:col>
      <xdr:colOff>149860</xdr:colOff>
      <xdr:row>111</xdr:row>
      <xdr:rowOff>114300</xdr:rowOff>
    </xdr:to>
    <xdr:pic>
      <xdr:nvPicPr>
        <xdr:cNvPr id="8" name="图片 7" descr="}BA~D%J_UX$K]3]I0MVJ9JF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163050" y="14521815"/>
          <a:ext cx="5655310" cy="10058400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13</xdr:row>
      <xdr:rowOff>254000</xdr:rowOff>
    </xdr:from>
    <xdr:to>
      <xdr:col>20</xdr:col>
      <xdr:colOff>427990</xdr:colOff>
      <xdr:row>16</xdr:row>
      <xdr:rowOff>100330</xdr:rowOff>
    </xdr:to>
    <xdr:pic>
      <xdr:nvPicPr>
        <xdr:cNvPr id="2" name="图片 1" descr=")7]U4{B(O2NE1]X@VQF17%3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0172700" y="4652010"/>
          <a:ext cx="3218815" cy="612140"/>
        </a:xfrm>
        <a:prstGeom prst="rect">
          <a:avLst/>
        </a:prstGeom>
      </xdr:spPr>
    </xdr:pic>
    <xdr:clientData/>
  </xdr:twoCellAnchor>
  <xdr:twoCellAnchor editAs="oneCell">
    <xdr:from>
      <xdr:col>17</xdr:col>
      <xdr:colOff>238125</xdr:colOff>
      <xdr:row>11</xdr:row>
      <xdr:rowOff>38100</xdr:rowOff>
    </xdr:from>
    <xdr:to>
      <xdr:col>19</xdr:col>
      <xdr:colOff>1028700</xdr:colOff>
      <xdr:row>13</xdr:row>
      <xdr:rowOff>5715</xdr:rowOff>
    </xdr:to>
    <xdr:pic>
      <xdr:nvPicPr>
        <xdr:cNvPr id="4" name="图片 3" descr="9ZSZZ3DHZNCHJ(0SJLFR_50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0258425" y="3863975"/>
          <a:ext cx="1924050" cy="539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638175</xdr:colOff>
      <xdr:row>8</xdr:row>
      <xdr:rowOff>19050</xdr:rowOff>
    </xdr:from>
    <xdr:to>
      <xdr:col>11</xdr:col>
      <xdr:colOff>66675</xdr:colOff>
      <xdr:row>13</xdr:row>
      <xdr:rowOff>129540</xdr:rowOff>
    </xdr:to>
    <xdr:pic>
      <xdr:nvPicPr>
        <xdr:cNvPr id="5" name="图片 4" descr="67`_5@DY@3ZNIVVDY)N}N86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3867150" y="2894330"/>
          <a:ext cx="2352675" cy="16332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38</xdr:row>
      <xdr:rowOff>9525</xdr:rowOff>
    </xdr:from>
    <xdr:to>
      <xdr:col>10</xdr:col>
      <xdr:colOff>732790</xdr:colOff>
      <xdr:row>78</xdr:row>
      <xdr:rowOff>104140</xdr:rowOff>
    </xdr:to>
    <xdr:pic>
      <xdr:nvPicPr>
        <xdr:cNvPr id="9" name="图片 8" descr="KRO9~3JS~SH{X6L5TMQJN~6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285750" y="11959590"/>
          <a:ext cx="5800090" cy="6952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704850</xdr:colOff>
      <xdr:row>22</xdr:row>
      <xdr:rowOff>180975</xdr:rowOff>
    </xdr:from>
    <xdr:to>
      <xdr:col>20</xdr:col>
      <xdr:colOff>114300</xdr:colOff>
      <xdr:row>26</xdr:row>
      <xdr:rowOff>7620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24950" y="6844030"/>
          <a:ext cx="4000500" cy="106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26</xdr:row>
      <xdr:rowOff>1905</xdr:rowOff>
    </xdr:from>
    <xdr:to>
      <xdr:col>22</xdr:col>
      <xdr:colOff>216535</xdr:colOff>
      <xdr:row>73</xdr:row>
      <xdr:rowOff>47625</xdr:rowOff>
    </xdr:to>
    <xdr:pic>
      <xdr:nvPicPr>
        <xdr:cNvPr id="4" name="图片 3" descr="W`AMHLSH3271C}YM@F9S@I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77350" y="7900035"/>
          <a:ext cx="5655310" cy="1006602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26</xdr:row>
      <xdr:rowOff>1905</xdr:rowOff>
    </xdr:from>
    <xdr:to>
      <xdr:col>22</xdr:col>
      <xdr:colOff>216535</xdr:colOff>
      <xdr:row>73</xdr:row>
      <xdr:rowOff>47625</xdr:rowOff>
    </xdr:to>
    <xdr:pic>
      <xdr:nvPicPr>
        <xdr:cNvPr id="5" name="图片 4" descr="}BA~D%J_UX$K]3]I0MVJ9JF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277350" y="7900035"/>
          <a:ext cx="5655310" cy="10066020"/>
        </a:xfrm>
        <a:prstGeom prst="rect">
          <a:avLst/>
        </a:prstGeom>
      </xdr:spPr>
    </xdr:pic>
    <xdr:clientData/>
  </xdr:twoCellAnchor>
  <xdr:twoCellAnchor editAs="oneCell">
    <xdr:from>
      <xdr:col>15</xdr:col>
      <xdr:colOff>790575</xdr:colOff>
      <xdr:row>53</xdr:row>
      <xdr:rowOff>0</xdr:rowOff>
    </xdr:from>
    <xdr:to>
      <xdr:col>22</xdr:col>
      <xdr:colOff>149860</xdr:colOff>
      <xdr:row>111</xdr:row>
      <xdr:rowOff>114300</xdr:rowOff>
    </xdr:to>
    <xdr:pic>
      <xdr:nvPicPr>
        <xdr:cNvPr id="6" name="图片 5" descr="}BA~D%J_UX$K]3]I0MVJ9JF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210675" y="14489430"/>
          <a:ext cx="5655310" cy="10058400"/>
        </a:xfrm>
        <a:prstGeom prst="rect">
          <a:avLst/>
        </a:prstGeom>
      </xdr:spPr>
    </xdr:pic>
    <xdr:clientData/>
  </xdr:twoCellAnchor>
  <xdr:twoCellAnchor editAs="oneCell">
    <xdr:from>
      <xdr:col>15</xdr:col>
      <xdr:colOff>552450</xdr:colOff>
      <xdr:row>3</xdr:row>
      <xdr:rowOff>76200</xdr:rowOff>
    </xdr:from>
    <xdr:to>
      <xdr:col>24</xdr:col>
      <xdr:colOff>817880</xdr:colOff>
      <xdr:row>18</xdr:row>
      <xdr:rowOff>222885</xdr:rowOff>
    </xdr:to>
    <xdr:pic>
      <xdr:nvPicPr>
        <xdr:cNvPr id="11" name="图片 10" descr="T36OFI@~3{}K5%S]DK}%HS0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972550" y="1026795"/>
          <a:ext cx="7933055" cy="4838065"/>
        </a:xfrm>
        <a:prstGeom prst="rect">
          <a:avLst/>
        </a:prstGeom>
      </xdr:spPr>
    </xdr:pic>
    <xdr:clientData/>
  </xdr:twoCellAnchor>
  <xdr:twoCellAnchor editAs="oneCell">
    <xdr:from>
      <xdr:col>16</xdr:col>
      <xdr:colOff>342900</xdr:colOff>
      <xdr:row>1</xdr:row>
      <xdr:rowOff>142875</xdr:rowOff>
    </xdr:from>
    <xdr:to>
      <xdr:col>24</xdr:col>
      <xdr:colOff>380365</xdr:colOff>
      <xdr:row>9</xdr:row>
      <xdr:rowOff>179705</xdr:rowOff>
    </xdr:to>
    <xdr:pic>
      <xdr:nvPicPr>
        <xdr:cNvPr id="12" name="图片 11" descr="]~%L@TR8{9$U(NLDPOZM6PI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610725" y="459740"/>
          <a:ext cx="6857365" cy="291211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35</xdr:row>
      <xdr:rowOff>9525</xdr:rowOff>
    </xdr:from>
    <xdr:to>
      <xdr:col>11</xdr:col>
      <xdr:colOff>570865</xdr:colOff>
      <xdr:row>69</xdr:row>
      <xdr:rowOff>142240</xdr:rowOff>
    </xdr:to>
    <xdr:pic>
      <xdr:nvPicPr>
        <xdr:cNvPr id="2" name="图片 1" descr="UXK}D~~X{4YH5TL~EH6A[{F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790575" y="11412855"/>
          <a:ext cx="5981065" cy="59620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704850</xdr:colOff>
      <xdr:row>22</xdr:row>
      <xdr:rowOff>180975</xdr:rowOff>
    </xdr:from>
    <xdr:to>
      <xdr:col>20</xdr:col>
      <xdr:colOff>114300</xdr:colOff>
      <xdr:row>26</xdr:row>
      <xdr:rowOff>7620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24950" y="6931660"/>
          <a:ext cx="4000500" cy="106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26</xdr:row>
      <xdr:rowOff>1905</xdr:rowOff>
    </xdr:from>
    <xdr:to>
      <xdr:col>22</xdr:col>
      <xdr:colOff>216535</xdr:colOff>
      <xdr:row>73</xdr:row>
      <xdr:rowOff>47625</xdr:rowOff>
    </xdr:to>
    <xdr:pic>
      <xdr:nvPicPr>
        <xdr:cNvPr id="3" name="图片 2" descr="W`AMHLSH3271C}YM@F9S@I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77350" y="7987665"/>
          <a:ext cx="5655310" cy="1006602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</xdr:colOff>
      <xdr:row>26</xdr:row>
      <xdr:rowOff>1905</xdr:rowOff>
    </xdr:from>
    <xdr:to>
      <xdr:col>22</xdr:col>
      <xdr:colOff>216535</xdr:colOff>
      <xdr:row>73</xdr:row>
      <xdr:rowOff>47625</xdr:rowOff>
    </xdr:to>
    <xdr:pic>
      <xdr:nvPicPr>
        <xdr:cNvPr id="4" name="图片 3" descr="}BA~D%J_UX$K]3]I0MVJ9JF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277350" y="7987665"/>
          <a:ext cx="5655310" cy="10066020"/>
        </a:xfrm>
        <a:prstGeom prst="rect">
          <a:avLst/>
        </a:prstGeom>
      </xdr:spPr>
    </xdr:pic>
    <xdr:clientData/>
  </xdr:twoCellAnchor>
  <xdr:twoCellAnchor editAs="oneCell">
    <xdr:from>
      <xdr:col>15</xdr:col>
      <xdr:colOff>790575</xdr:colOff>
      <xdr:row>53</xdr:row>
      <xdr:rowOff>0</xdr:rowOff>
    </xdr:from>
    <xdr:to>
      <xdr:col>22</xdr:col>
      <xdr:colOff>149860</xdr:colOff>
      <xdr:row>111</xdr:row>
      <xdr:rowOff>114300</xdr:rowOff>
    </xdr:to>
    <xdr:pic>
      <xdr:nvPicPr>
        <xdr:cNvPr id="5" name="图片 4" descr="}BA~D%J_UX$K]3]I0MVJ9JF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210675" y="14577060"/>
          <a:ext cx="5655310" cy="10058400"/>
        </a:xfrm>
        <a:prstGeom prst="rect">
          <a:avLst/>
        </a:prstGeom>
      </xdr:spPr>
    </xdr:pic>
    <xdr:clientData/>
  </xdr:twoCellAnchor>
  <xdr:twoCellAnchor editAs="oneCell">
    <xdr:from>
      <xdr:col>15</xdr:col>
      <xdr:colOff>371475</xdr:colOff>
      <xdr:row>3</xdr:row>
      <xdr:rowOff>219075</xdr:rowOff>
    </xdr:from>
    <xdr:to>
      <xdr:col>24</xdr:col>
      <xdr:colOff>570230</xdr:colOff>
      <xdr:row>19</xdr:row>
      <xdr:rowOff>15875</xdr:rowOff>
    </xdr:to>
    <xdr:pic>
      <xdr:nvPicPr>
        <xdr:cNvPr id="9" name="图片 8" descr="4L1J]%H@E$4}RE@U6SFP_9D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791575" y="1169670"/>
          <a:ext cx="7866380" cy="483108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50</xdr:row>
      <xdr:rowOff>28575</xdr:rowOff>
    </xdr:from>
    <xdr:to>
      <xdr:col>11</xdr:col>
      <xdr:colOff>361315</xdr:colOff>
      <xdr:row>87</xdr:row>
      <xdr:rowOff>85090</xdr:rowOff>
    </xdr:to>
    <xdr:pic>
      <xdr:nvPicPr>
        <xdr:cNvPr id="6" name="图片 5" descr="~_WPJ]6%4}95E~U(4{_ZL)Q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33450" y="14091285"/>
          <a:ext cx="5628640" cy="64001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704850</xdr:colOff>
      <xdr:row>27</xdr:row>
      <xdr:rowOff>180975</xdr:rowOff>
    </xdr:from>
    <xdr:to>
      <xdr:col>20</xdr:col>
      <xdr:colOff>114300</xdr:colOff>
      <xdr:row>31</xdr:row>
      <xdr:rowOff>262890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24950" y="7513955"/>
          <a:ext cx="4000500" cy="1242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31</xdr:row>
      <xdr:rowOff>1905</xdr:rowOff>
    </xdr:from>
    <xdr:to>
      <xdr:col>22</xdr:col>
      <xdr:colOff>216535</xdr:colOff>
      <xdr:row>78</xdr:row>
      <xdr:rowOff>47625</xdr:rowOff>
    </xdr:to>
    <xdr:pic>
      <xdr:nvPicPr>
        <xdr:cNvPr id="3" name="图片 2" descr="W`AMHLSH3271C}YM@F9S@I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77350" y="8495665"/>
          <a:ext cx="5655310" cy="10066020"/>
        </a:xfrm>
        <a:prstGeom prst="rect">
          <a:avLst/>
        </a:prstGeom>
      </xdr:spPr>
    </xdr:pic>
    <xdr:clientData/>
  </xdr:twoCellAnchor>
  <xdr:twoCellAnchor editAs="oneCell">
    <xdr:from>
      <xdr:col>16</xdr:col>
      <xdr:colOff>447675</xdr:colOff>
      <xdr:row>2</xdr:row>
      <xdr:rowOff>38100</xdr:rowOff>
    </xdr:from>
    <xdr:to>
      <xdr:col>25</xdr:col>
      <xdr:colOff>495300</xdr:colOff>
      <xdr:row>18</xdr:row>
      <xdr:rowOff>104775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9715500" y="671830"/>
          <a:ext cx="7715250" cy="49047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781050</xdr:colOff>
      <xdr:row>9</xdr:row>
      <xdr:rowOff>352425</xdr:rowOff>
    </xdr:from>
    <xdr:to>
      <xdr:col>26</xdr:col>
      <xdr:colOff>114300</xdr:colOff>
      <xdr:row>30</xdr:row>
      <xdr:rowOff>213360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10048875" y="3380105"/>
          <a:ext cx="7858125" cy="499554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66675</xdr:colOff>
      <xdr:row>25</xdr:row>
      <xdr:rowOff>57150</xdr:rowOff>
    </xdr:from>
    <xdr:to>
      <xdr:col>26</xdr:col>
      <xdr:colOff>95250</xdr:colOff>
      <xdr:row>41</xdr:row>
      <xdr:rowOff>43815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10134600" y="7315835"/>
          <a:ext cx="7753350" cy="48983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233045</xdr:colOff>
      <xdr:row>12</xdr:row>
      <xdr:rowOff>257175</xdr:rowOff>
    </xdr:from>
    <xdr:to>
      <xdr:col>19</xdr:col>
      <xdr:colOff>521176</xdr:colOff>
      <xdr:row>19</xdr:row>
      <xdr:rowOff>32862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9500870" y="4109720"/>
          <a:ext cx="2221230" cy="164973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17</xdr:row>
      <xdr:rowOff>19050</xdr:rowOff>
    </xdr:from>
    <xdr:to>
      <xdr:col>12</xdr:col>
      <xdr:colOff>247015</xdr:colOff>
      <xdr:row>18</xdr:row>
      <xdr:rowOff>9525</xdr:rowOff>
    </xdr:to>
    <xdr:pic>
      <xdr:nvPicPr>
        <xdr:cNvPr id="6" name="图片 5" descr="Z{_C5QBT6`VH}0$_IB$93P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48075" y="5235575"/>
          <a:ext cx="3409315" cy="245745"/>
        </a:xfrm>
        <a:prstGeom prst="rect">
          <a:avLst/>
        </a:prstGeom>
      </xdr:spPr>
    </xdr:pic>
    <xdr:clientData/>
  </xdr:twoCellAnchor>
  <xdr:twoCellAnchor editAs="oneCell">
    <xdr:from>
      <xdr:col>3</xdr:col>
      <xdr:colOff>426085</xdr:colOff>
      <xdr:row>43</xdr:row>
      <xdr:rowOff>3175</xdr:rowOff>
    </xdr:from>
    <xdr:to>
      <xdr:col>11</xdr:col>
      <xdr:colOff>34925</xdr:colOff>
      <xdr:row>77</xdr:row>
      <xdr:rowOff>83185</xdr:rowOff>
    </xdr:to>
    <xdr:pic>
      <xdr:nvPicPr>
        <xdr:cNvPr id="8" name="图片 7" descr="SMI[4UF%S2E9]`SO~T7J7QI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483360" y="12516485"/>
          <a:ext cx="4752340" cy="5909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704850</xdr:colOff>
      <xdr:row>26</xdr:row>
      <xdr:rowOff>0</xdr:rowOff>
    </xdr:from>
    <xdr:to>
      <xdr:col>20</xdr:col>
      <xdr:colOff>114300</xdr:colOff>
      <xdr:row>30</xdr:row>
      <xdr:rowOff>81915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24950" y="7258685"/>
          <a:ext cx="4000500" cy="106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9525</xdr:colOff>
      <xdr:row>30</xdr:row>
      <xdr:rowOff>0</xdr:rowOff>
    </xdr:from>
    <xdr:to>
      <xdr:col>22</xdr:col>
      <xdr:colOff>216535</xdr:colOff>
      <xdr:row>77</xdr:row>
      <xdr:rowOff>45720</xdr:rowOff>
    </xdr:to>
    <xdr:pic>
      <xdr:nvPicPr>
        <xdr:cNvPr id="3" name="图片 2" descr="W`AMHLSH3271C}YM@F9S@I9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77350" y="8238490"/>
          <a:ext cx="5655310" cy="10066020"/>
        </a:xfrm>
        <a:prstGeom prst="rect">
          <a:avLst/>
        </a:prstGeom>
      </xdr:spPr>
    </xdr:pic>
    <xdr:clientData/>
  </xdr:twoCellAnchor>
  <xdr:twoCellAnchor editAs="oneCell">
    <xdr:from>
      <xdr:col>18</xdr:col>
      <xdr:colOff>40005</xdr:colOff>
      <xdr:row>21</xdr:row>
      <xdr:rowOff>176530</xdr:rowOff>
    </xdr:from>
    <xdr:to>
      <xdr:col>26</xdr:col>
      <xdr:colOff>544830</xdr:colOff>
      <xdr:row>36</xdr:row>
      <xdr:rowOff>83185</xdr:rowOff>
    </xdr:to>
    <xdr:pic>
      <xdr:nvPicPr>
        <xdr:cNvPr id="6" name="Picture 3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0584180" y="6414135"/>
          <a:ext cx="7753350" cy="489839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17</xdr:row>
      <xdr:rowOff>19050</xdr:rowOff>
    </xdr:from>
    <xdr:to>
      <xdr:col>12</xdr:col>
      <xdr:colOff>247015</xdr:colOff>
      <xdr:row>18</xdr:row>
      <xdr:rowOff>9525</xdr:rowOff>
    </xdr:to>
    <xdr:pic>
      <xdr:nvPicPr>
        <xdr:cNvPr id="8" name="图片 7" descr="Z{_C5QBT6`VH}0$_IB$93P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48075" y="5235575"/>
          <a:ext cx="3409315" cy="245745"/>
        </a:xfrm>
        <a:prstGeom prst="rect">
          <a:avLst/>
        </a:prstGeom>
      </xdr:spPr>
    </xdr:pic>
    <xdr:clientData/>
  </xdr:twoCellAnchor>
  <xdr:twoCellAnchor editAs="oneCell">
    <xdr:from>
      <xdr:col>19</xdr:col>
      <xdr:colOff>50800</xdr:colOff>
      <xdr:row>6</xdr:row>
      <xdr:rowOff>186690</xdr:rowOff>
    </xdr:from>
    <xdr:to>
      <xdr:col>26</xdr:col>
      <xdr:colOff>1245870</xdr:colOff>
      <xdr:row>24</xdr:row>
      <xdr:rowOff>165735</xdr:rowOff>
    </xdr:to>
    <xdr:pic>
      <xdr:nvPicPr>
        <xdr:cNvPr id="13" name="图片 12" descr="N{UWS_L3{E)]QEM)2EW8}A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52200" y="2087880"/>
          <a:ext cx="7786370" cy="5081270"/>
        </a:xfrm>
        <a:prstGeom prst="rect">
          <a:avLst/>
        </a:prstGeom>
      </xdr:spPr>
    </xdr:pic>
    <xdr:clientData/>
  </xdr:twoCellAnchor>
  <xdr:twoCellAnchor editAs="oneCell">
    <xdr:from>
      <xdr:col>16</xdr:col>
      <xdr:colOff>233680</xdr:colOff>
      <xdr:row>14</xdr:row>
      <xdr:rowOff>0</xdr:rowOff>
    </xdr:from>
    <xdr:to>
      <xdr:col>25</xdr:col>
      <xdr:colOff>419100</xdr:colOff>
      <xdr:row>32</xdr:row>
      <xdr:rowOff>135890</xdr:rowOff>
    </xdr:to>
    <xdr:pic>
      <xdr:nvPicPr>
        <xdr:cNvPr id="14" name="图片 13" descr="0AKP3AR`4@][LF09V}D7DZ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01505" y="4450715"/>
          <a:ext cx="7853045" cy="506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513715</xdr:colOff>
      <xdr:row>20</xdr:row>
      <xdr:rowOff>95885</xdr:rowOff>
    </xdr:from>
    <xdr:to>
      <xdr:col>20</xdr:col>
      <xdr:colOff>74295</xdr:colOff>
      <xdr:row>32</xdr:row>
      <xdr:rowOff>450850</xdr:rowOff>
    </xdr:to>
    <xdr:pic>
      <xdr:nvPicPr>
        <xdr:cNvPr id="4" name="图片 3" descr="B4[Q{SQ0`YI~{FJ9}WJT%T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933815" y="6078220"/>
          <a:ext cx="4151630" cy="3754120"/>
        </a:xfrm>
        <a:prstGeom prst="rect">
          <a:avLst/>
        </a:prstGeom>
      </xdr:spPr>
    </xdr:pic>
    <xdr:clientData/>
  </xdr:twoCellAnchor>
  <xdr:twoCellAnchor editAs="oneCell">
    <xdr:from>
      <xdr:col>5</xdr:col>
      <xdr:colOff>484505</xdr:colOff>
      <xdr:row>20</xdr:row>
      <xdr:rowOff>34925</xdr:rowOff>
    </xdr:from>
    <xdr:to>
      <xdr:col>11</xdr:col>
      <xdr:colOff>57150</xdr:colOff>
      <xdr:row>21</xdr:row>
      <xdr:rowOff>31115</xdr:rowOff>
    </xdr:to>
    <xdr:pic>
      <xdr:nvPicPr>
        <xdr:cNvPr id="5" name="图片 4" descr="G]Y[6CQ}YPI`0EVHYHXTY7N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846705" y="6017260"/>
          <a:ext cx="3411220" cy="251460"/>
        </a:xfrm>
        <a:prstGeom prst="rect">
          <a:avLst/>
        </a:prstGeom>
      </xdr:spPr>
    </xdr:pic>
    <xdr:clientData/>
  </xdr:twoCellAnchor>
  <xdr:twoCellAnchor editAs="oneCell">
    <xdr:from>
      <xdr:col>3</xdr:col>
      <xdr:colOff>102235</xdr:colOff>
      <xdr:row>43</xdr:row>
      <xdr:rowOff>0</xdr:rowOff>
    </xdr:from>
    <xdr:to>
      <xdr:col>10</xdr:col>
      <xdr:colOff>629920</xdr:colOff>
      <xdr:row>76</xdr:row>
      <xdr:rowOff>0</xdr:rowOff>
    </xdr:to>
    <xdr:pic>
      <xdr:nvPicPr>
        <xdr:cNvPr id="10" name="图片 9" descr="3N)B{_VG(IPLU1TI1%@7]3M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59510" y="12429490"/>
          <a:ext cx="4871085" cy="5657850"/>
        </a:xfrm>
        <a:prstGeom prst="rect">
          <a:avLst/>
        </a:prstGeom>
      </xdr:spPr>
    </xdr:pic>
    <xdr:clientData/>
  </xdr:twoCellAnchor>
  <xdr:twoCellAnchor editAs="oneCell">
    <xdr:from>
      <xdr:col>15</xdr:col>
      <xdr:colOff>449580</xdr:colOff>
      <xdr:row>1</xdr:row>
      <xdr:rowOff>34925</xdr:rowOff>
    </xdr:from>
    <xdr:to>
      <xdr:col>20</xdr:col>
      <xdr:colOff>178435</xdr:colOff>
      <xdr:row>8</xdr:row>
      <xdr:rowOff>34290</xdr:rowOff>
    </xdr:to>
    <xdr:pic>
      <xdr:nvPicPr>
        <xdr:cNvPr id="9" name="图片 8" descr="ZUO]~~IH8%J~8B2GRYP{C{R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869680" y="351790"/>
          <a:ext cx="4319905" cy="2557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7"/>
  <sheetViews>
    <sheetView workbookViewId="0">
      <selection activeCell="H8" sqref="H8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10.375" style="6" customWidth="1"/>
    <col min="8" max="8" width="3.625" style="4" customWidth="1"/>
    <col min="9" max="9" width="9.75" style="6" customWidth="1"/>
    <col min="10" max="10" width="4.125" style="4" customWidth="1"/>
    <col min="11" max="11" width="10.5" style="6" customWidth="1"/>
    <col min="12" max="12" width="8" style="6" customWidth="1"/>
    <col min="13" max="14" width="5.5" style="4" customWidth="1"/>
    <col min="15" max="15" width="10.125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6"/>
      <c r="Q1" s="33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87"/>
      <c r="L2" s="73" t="s">
        <v>4</v>
      </c>
      <c r="M2" s="88"/>
      <c r="N2" s="89" t="s">
        <v>5</v>
      </c>
      <c r="O2" s="90"/>
      <c r="P2" s="91"/>
      <c r="Q2" s="91"/>
      <c r="R2" s="126"/>
      <c r="S2" s="126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</row>
    <row r="3" ht="24.95" customHeight="1" spans="1:36">
      <c r="A3" s="8" t="s">
        <v>6</v>
      </c>
      <c r="B3" s="8"/>
      <c r="C3" s="11">
        <v>17599208.99</v>
      </c>
      <c r="D3" s="12"/>
      <c r="E3" s="12"/>
      <c r="F3" s="13"/>
      <c r="G3" s="14" t="s">
        <v>7</v>
      </c>
      <c r="H3" s="15" t="s">
        <v>8</v>
      </c>
      <c r="I3" s="92"/>
      <c r="J3" s="92"/>
      <c r="K3" s="93"/>
      <c r="L3" s="8" t="s">
        <v>9</v>
      </c>
      <c r="M3" s="8"/>
      <c r="N3" s="94" t="s">
        <v>10</v>
      </c>
      <c r="O3" s="95"/>
      <c r="P3" s="96"/>
      <c r="Q3" s="127" t="s">
        <v>5</v>
      </c>
      <c r="R3" s="128">
        <v>183</v>
      </c>
      <c r="S3" s="129">
        <v>6096</v>
      </c>
      <c r="T3" s="130" t="s">
        <v>3</v>
      </c>
      <c r="U3" s="131" t="s">
        <v>8</v>
      </c>
      <c r="V3" s="132">
        <v>17599208.99</v>
      </c>
      <c r="W3" s="133" t="s">
        <v>11</v>
      </c>
      <c r="X3" s="133" t="s">
        <v>12</v>
      </c>
      <c r="Y3" s="146" t="s">
        <v>13</v>
      </c>
      <c r="Z3" s="147" t="s">
        <v>14</v>
      </c>
      <c r="AA3" s="147" t="s">
        <v>15</v>
      </c>
      <c r="AB3" s="148" t="s">
        <v>16</v>
      </c>
      <c r="AC3" s="149" t="s">
        <v>17</v>
      </c>
      <c r="AD3" s="150"/>
      <c r="AE3" s="96"/>
      <c r="AF3" s="96"/>
      <c r="AG3" s="96"/>
      <c r="AH3" s="96"/>
      <c r="AI3" s="96"/>
      <c r="AJ3" s="96"/>
    </row>
    <row r="4" ht="24.95" customHeight="1" spans="1:20">
      <c r="A4" s="8" t="s">
        <v>18</v>
      </c>
      <c r="B4" s="8"/>
      <c r="C4" s="73"/>
      <c r="D4" s="151"/>
      <c r="E4" s="151"/>
      <c r="F4" s="88"/>
      <c r="G4" s="14" t="s">
        <v>19</v>
      </c>
      <c r="H4" s="11"/>
      <c r="I4" s="12"/>
      <c r="J4" s="12"/>
      <c r="K4" s="13"/>
      <c r="L4" s="8" t="s">
        <v>20</v>
      </c>
      <c r="M4" s="8"/>
      <c r="N4" s="97">
        <v>6096</v>
      </c>
      <c r="O4" s="98"/>
      <c r="P4" s="96"/>
      <c r="Q4" s="134"/>
      <c r="R4" s="4"/>
      <c r="S4" s="4"/>
      <c r="T4" s="4"/>
    </row>
    <row r="5" ht="24.95" customHeight="1" spans="1:17">
      <c r="A5" s="8" t="s">
        <v>21</v>
      </c>
      <c r="B5" s="8" t="s">
        <v>22</v>
      </c>
      <c r="C5" s="8"/>
      <c r="D5" s="8"/>
      <c r="E5" s="8" t="s">
        <v>23</v>
      </c>
      <c r="F5" s="8"/>
      <c r="G5" s="19" t="s">
        <v>24</v>
      </c>
      <c r="H5" s="8" t="s">
        <v>25</v>
      </c>
      <c r="I5" s="8"/>
      <c r="J5" s="8" t="s">
        <v>26</v>
      </c>
      <c r="K5" s="8"/>
      <c r="L5" s="8" t="s">
        <v>27</v>
      </c>
      <c r="M5" s="8"/>
      <c r="N5" s="99" t="s">
        <v>28</v>
      </c>
      <c r="O5" s="99"/>
      <c r="P5" s="96"/>
      <c r="Q5">
        <v>9</v>
      </c>
    </row>
    <row r="6" ht="24.95" customHeight="1" spans="1:18">
      <c r="A6" s="8"/>
      <c r="B6" s="20" t="s">
        <v>29</v>
      </c>
      <c r="C6" s="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8" t="s">
        <v>32</v>
      </c>
      <c r="I6" s="19" t="s">
        <v>31</v>
      </c>
      <c r="J6" s="8" t="s">
        <v>33</v>
      </c>
      <c r="K6" s="14" t="s">
        <v>31</v>
      </c>
      <c r="L6" s="19" t="s">
        <v>31</v>
      </c>
      <c r="M6" s="8" t="s">
        <v>34</v>
      </c>
      <c r="N6" s="99" t="s">
        <v>35</v>
      </c>
      <c r="O6" s="99" t="s">
        <v>31</v>
      </c>
      <c r="P6" s="96"/>
      <c r="R6" s="4"/>
    </row>
    <row r="7" ht="51.75" customHeight="1" spans="1:18">
      <c r="A7" s="32">
        <v>1</v>
      </c>
      <c r="B7" s="57">
        <v>42998</v>
      </c>
      <c r="C7" s="34" t="s">
        <v>36</v>
      </c>
      <c r="D7" s="35">
        <v>3065718</v>
      </c>
      <c r="E7" s="36">
        <v>42994</v>
      </c>
      <c r="F7" s="35">
        <v>3065718</v>
      </c>
      <c r="G7" s="35"/>
      <c r="H7" s="37">
        <v>0.01</v>
      </c>
      <c r="I7" s="104">
        <f>ROUNDUP(C3*H7/2,2)</f>
        <v>87996.05</v>
      </c>
      <c r="J7" s="110" t="s">
        <v>37</v>
      </c>
      <c r="K7" s="104">
        <v>57176.74</v>
      </c>
      <c r="L7" s="53">
        <v>500</v>
      </c>
      <c r="M7" s="61"/>
      <c r="N7" s="61" t="s">
        <v>38</v>
      </c>
      <c r="O7" s="104">
        <f>ROUNDUP(D7-I7-K7-L7-O8,2)</f>
        <v>180088.21</v>
      </c>
      <c r="P7" s="96"/>
      <c r="R7" s="4"/>
    </row>
    <row r="8" ht="24.95" customHeight="1" spans="1:18">
      <c r="A8" s="58"/>
      <c r="B8" s="59"/>
      <c r="C8" s="60"/>
      <c r="D8" s="53"/>
      <c r="E8" s="54"/>
      <c r="F8" s="53"/>
      <c r="G8" s="53"/>
      <c r="H8" s="56" t="s">
        <v>39</v>
      </c>
      <c r="I8" s="104"/>
      <c r="J8" s="58"/>
      <c r="K8" s="104"/>
      <c r="L8" s="53"/>
      <c r="M8" s="56" t="s">
        <v>40</v>
      </c>
      <c r="N8" s="161">
        <v>9.26</v>
      </c>
      <c r="O8" s="104">
        <v>2739957</v>
      </c>
      <c r="P8" s="96"/>
      <c r="R8" s="4"/>
    </row>
    <row r="9" ht="24.95" customHeight="1" spans="1:18">
      <c r="A9" s="32"/>
      <c r="B9" s="57"/>
      <c r="C9" s="34"/>
      <c r="D9" s="35"/>
      <c r="E9" s="36"/>
      <c r="F9" s="35"/>
      <c r="G9" s="35"/>
      <c r="H9" s="37"/>
      <c r="I9" s="104"/>
      <c r="J9" s="105"/>
      <c r="K9" s="104"/>
      <c r="L9" s="53"/>
      <c r="M9" s="61"/>
      <c r="N9" s="61"/>
      <c r="O9" s="106"/>
      <c r="P9" s="96"/>
      <c r="R9" s="4"/>
    </row>
    <row r="10" ht="24.95" customHeight="1" spans="1:18">
      <c r="A10" s="32"/>
      <c r="B10" s="57"/>
      <c r="C10" s="34"/>
      <c r="D10" s="35"/>
      <c r="E10" s="36"/>
      <c r="F10" s="35"/>
      <c r="G10" s="35"/>
      <c r="H10" s="37"/>
      <c r="I10" s="104"/>
      <c r="J10" s="105"/>
      <c r="K10" s="104"/>
      <c r="L10" s="53"/>
      <c r="M10" s="61"/>
      <c r="N10" s="61"/>
      <c r="O10" s="106"/>
      <c r="P10" s="96"/>
      <c r="R10" s="4"/>
    </row>
    <row r="11" ht="24.95" customHeight="1" spans="1:18">
      <c r="A11" s="32"/>
      <c r="B11" s="57"/>
      <c r="C11" s="34"/>
      <c r="D11" s="35"/>
      <c r="E11" s="36"/>
      <c r="F11" s="35"/>
      <c r="G11" s="35"/>
      <c r="H11" s="37"/>
      <c r="I11" s="104"/>
      <c r="J11" s="105"/>
      <c r="K11" s="104"/>
      <c r="L11" s="53"/>
      <c r="M11" s="61"/>
      <c r="N11" s="61"/>
      <c r="O11" s="106"/>
      <c r="P11" s="96"/>
      <c r="R11" s="4"/>
    </row>
    <row r="12" ht="24.95" customHeight="1" spans="1:18">
      <c r="A12" s="32"/>
      <c r="B12" s="57"/>
      <c r="C12" s="34"/>
      <c r="D12" s="35"/>
      <c r="E12" s="36"/>
      <c r="F12" s="35"/>
      <c r="G12" s="35"/>
      <c r="H12" s="37"/>
      <c r="I12" s="104"/>
      <c r="J12" s="105"/>
      <c r="K12" s="104"/>
      <c r="L12" s="53"/>
      <c r="M12" s="61"/>
      <c r="N12" s="61"/>
      <c r="O12" s="106"/>
      <c r="P12" s="96"/>
      <c r="R12" s="4"/>
    </row>
    <row r="13" ht="20.1" customHeight="1" spans="1:18">
      <c r="A13" s="32"/>
      <c r="B13" s="57"/>
      <c r="C13" s="34"/>
      <c r="D13" s="35"/>
      <c r="E13" s="36"/>
      <c r="F13" s="35"/>
      <c r="G13" s="35"/>
      <c r="H13" s="37"/>
      <c r="I13" s="104"/>
      <c r="J13" s="105"/>
      <c r="K13" s="104"/>
      <c r="L13" s="53"/>
      <c r="M13" s="61"/>
      <c r="N13" s="61"/>
      <c r="O13" s="106"/>
      <c r="P13" s="96"/>
      <c r="R13" s="4"/>
    </row>
    <row r="14" ht="20.1" customHeight="1" spans="1:18">
      <c r="A14" s="32"/>
      <c r="B14" s="57"/>
      <c r="C14" s="34"/>
      <c r="D14" s="35"/>
      <c r="E14" s="36"/>
      <c r="F14" s="35"/>
      <c r="G14" s="35"/>
      <c r="H14" s="37"/>
      <c r="I14" s="104"/>
      <c r="J14" s="105"/>
      <c r="K14" s="104"/>
      <c r="L14" s="53"/>
      <c r="M14" s="61"/>
      <c r="N14" s="61"/>
      <c r="O14" s="106"/>
      <c r="P14" s="96"/>
      <c r="R14" s="4"/>
    </row>
    <row r="15" ht="20.1" customHeight="1" spans="1:18">
      <c r="A15" s="32"/>
      <c r="B15" s="57"/>
      <c r="C15" s="34"/>
      <c r="D15" s="35"/>
      <c r="E15" s="36"/>
      <c r="F15" s="35"/>
      <c r="G15" s="35"/>
      <c r="H15" s="37"/>
      <c r="I15" s="104"/>
      <c r="J15" s="105"/>
      <c r="K15" s="104"/>
      <c r="L15" s="53"/>
      <c r="M15" s="61"/>
      <c r="N15" s="61"/>
      <c r="O15" s="106"/>
      <c r="P15" s="96"/>
      <c r="R15" s="4"/>
    </row>
    <row r="16" ht="20.1" customHeight="1" spans="1:18">
      <c r="A16" s="32"/>
      <c r="B16" s="57"/>
      <c r="C16" s="34"/>
      <c r="D16" s="35"/>
      <c r="E16" s="36"/>
      <c r="F16" s="35"/>
      <c r="G16" s="35"/>
      <c r="H16" s="37"/>
      <c r="I16" s="104"/>
      <c r="J16" s="105"/>
      <c r="K16" s="104"/>
      <c r="L16" s="53"/>
      <c r="M16" s="61"/>
      <c r="N16" s="61"/>
      <c r="O16" s="106"/>
      <c r="P16" s="96"/>
      <c r="R16" s="4"/>
    </row>
    <row r="17" ht="20.1" customHeight="1" spans="1:18">
      <c r="A17" s="32"/>
      <c r="B17" s="57"/>
      <c r="C17" s="34"/>
      <c r="D17" s="35"/>
      <c r="E17" s="36"/>
      <c r="F17" s="35"/>
      <c r="G17" s="35"/>
      <c r="H17" s="37"/>
      <c r="I17" s="104"/>
      <c r="J17" s="105"/>
      <c r="K17" s="104"/>
      <c r="L17" s="53"/>
      <c r="M17" s="61"/>
      <c r="N17" s="61"/>
      <c r="O17" s="106"/>
      <c r="P17" s="96"/>
      <c r="R17" s="4"/>
    </row>
    <row r="18" ht="20.1" customHeight="1" spans="1:18">
      <c r="A18" s="32"/>
      <c r="B18" s="57"/>
      <c r="C18" s="34"/>
      <c r="D18" s="35"/>
      <c r="E18" s="36"/>
      <c r="F18" s="35"/>
      <c r="G18" s="35"/>
      <c r="H18" s="37"/>
      <c r="I18" s="104"/>
      <c r="J18" s="105"/>
      <c r="K18" s="104"/>
      <c r="L18" s="53"/>
      <c r="M18" s="61"/>
      <c r="N18" s="61"/>
      <c r="O18" s="106"/>
      <c r="P18" s="96"/>
      <c r="R18" s="4"/>
    </row>
    <row r="19" ht="20.1" customHeight="1" spans="1:16">
      <c r="A19" s="32"/>
      <c r="B19" s="57"/>
      <c r="C19" s="34"/>
      <c r="D19" s="35"/>
      <c r="E19" s="36"/>
      <c r="F19" s="35"/>
      <c r="G19" s="35"/>
      <c r="H19" s="37"/>
      <c r="I19" s="104"/>
      <c r="J19" s="105"/>
      <c r="K19" s="104"/>
      <c r="L19" s="53"/>
      <c r="M19" s="61"/>
      <c r="N19" s="61"/>
      <c r="O19" s="106"/>
      <c r="P19" s="96"/>
    </row>
    <row r="20" ht="20.1" customHeight="1" spans="1:18">
      <c r="A20" s="58"/>
      <c r="B20" s="59"/>
      <c r="C20" s="60"/>
      <c r="D20" s="53"/>
      <c r="E20" s="54"/>
      <c r="F20" s="53"/>
      <c r="G20" s="53"/>
      <c r="H20" s="61"/>
      <c r="I20" s="104"/>
      <c r="J20" s="58"/>
      <c r="K20" s="104"/>
      <c r="L20" s="53"/>
      <c r="M20" s="118"/>
      <c r="N20" s="118"/>
      <c r="O20" s="104"/>
      <c r="P20" s="96"/>
      <c r="Q20" s="138"/>
      <c r="R20" s="138"/>
    </row>
    <row r="21" ht="20.1" customHeight="1" spans="1:16">
      <c r="A21" s="58"/>
      <c r="B21" s="59"/>
      <c r="C21" s="60"/>
      <c r="D21" s="53"/>
      <c r="E21" s="54"/>
      <c r="F21" s="53"/>
      <c r="G21" s="53"/>
      <c r="H21" s="61"/>
      <c r="I21" s="104"/>
      <c r="J21" s="58"/>
      <c r="K21" s="104"/>
      <c r="L21" s="53"/>
      <c r="M21" s="61"/>
      <c r="N21" s="61"/>
      <c r="O21" s="104"/>
      <c r="P21" s="96"/>
    </row>
    <row r="22" ht="20.1" customHeight="1" spans="1:16">
      <c r="A22" s="58"/>
      <c r="B22" s="59"/>
      <c r="C22" s="60"/>
      <c r="D22" s="53"/>
      <c r="E22" s="54"/>
      <c r="F22" s="53"/>
      <c r="G22" s="53"/>
      <c r="H22" s="61"/>
      <c r="I22" s="104"/>
      <c r="J22" s="58"/>
      <c r="K22" s="104"/>
      <c r="L22" s="53"/>
      <c r="M22" s="61"/>
      <c r="N22" s="61"/>
      <c r="O22" s="104"/>
      <c r="P22" s="96"/>
    </row>
    <row r="23" ht="20.1" customHeight="1" spans="1:31">
      <c r="A23" s="58"/>
      <c r="B23" s="59"/>
      <c r="C23" s="60"/>
      <c r="D23" s="53"/>
      <c r="E23" s="54"/>
      <c r="F23" s="53"/>
      <c r="G23" s="53"/>
      <c r="H23" s="61"/>
      <c r="I23" s="104"/>
      <c r="J23" s="58"/>
      <c r="K23" s="104"/>
      <c r="L23" s="53"/>
      <c r="M23" s="61"/>
      <c r="N23" s="61"/>
      <c r="O23" s="104"/>
      <c r="P23" s="96"/>
      <c r="Q23" s="139" t="e">
        <f>#REF!/C3</f>
        <v>#REF!</v>
      </c>
      <c r="W23" s="140"/>
      <c r="X23" s="140"/>
      <c r="Y23" s="140"/>
      <c r="Z23" s="140"/>
      <c r="AA23" s="140"/>
      <c r="AB23" s="140"/>
      <c r="AC23" s="140"/>
      <c r="AD23" s="140"/>
      <c r="AE23" s="140"/>
    </row>
    <row r="24" s="140" customFormat="1" ht="24.95" customHeight="1" spans="1:31">
      <c r="A24" s="76" t="s">
        <v>41</v>
      </c>
      <c r="B24" s="76"/>
      <c r="C24" s="162" t="s">
        <v>42</v>
      </c>
      <c r="D24" s="163">
        <f>SUM(D7:D23)</f>
        <v>3065718</v>
      </c>
      <c r="E24" s="162" t="s">
        <v>42</v>
      </c>
      <c r="F24" s="163">
        <f>SUM(F7:F23)</f>
        <v>3065718</v>
      </c>
      <c r="G24" s="163">
        <f>SUM(G7:G23)</f>
        <v>0</v>
      </c>
      <c r="H24" s="162" t="s">
        <v>42</v>
      </c>
      <c r="I24" s="163">
        <f>SUM(I7:I23)</f>
        <v>87996.05</v>
      </c>
      <c r="J24" s="162" t="s">
        <v>42</v>
      </c>
      <c r="K24" s="163">
        <f>SUM(K7:K23)</f>
        <v>57176.74</v>
      </c>
      <c r="L24" s="163">
        <f>SUM(L7:L23)</f>
        <v>500</v>
      </c>
      <c r="M24" s="162" t="s">
        <v>42</v>
      </c>
      <c r="N24" s="162"/>
      <c r="O24" s="163">
        <f>SUM(O7:O23)</f>
        <v>2920045.21</v>
      </c>
      <c r="P24" s="164"/>
      <c r="Q24" s="144" t="s">
        <v>43</v>
      </c>
      <c r="R24" s="3"/>
      <c r="S24" s="3"/>
      <c r="T24" s="3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</row>
    <row r="25" ht="26.1" customHeight="1" spans="1:17">
      <c r="A25" s="65" t="s">
        <v>44</v>
      </c>
      <c r="B25" s="65"/>
      <c r="C25" s="66">
        <f>F25+F26</f>
        <v>2920045.21</v>
      </c>
      <c r="D25" s="67"/>
      <c r="E25" s="68"/>
      <c r="F25" s="69">
        <f>O7</f>
        <v>180088.21</v>
      </c>
      <c r="G25" s="69"/>
      <c r="H25" s="32" t="s">
        <v>45</v>
      </c>
      <c r="I25" s="32"/>
      <c r="J25" s="32"/>
      <c r="K25" s="32"/>
      <c r="L25" s="32"/>
      <c r="M25" s="32"/>
      <c r="N25" s="32"/>
      <c r="O25" s="32"/>
      <c r="P25" s="96"/>
      <c r="Q25" s="144" t="s">
        <v>43</v>
      </c>
    </row>
    <row r="26" ht="26.1" customHeight="1" spans="1:18">
      <c r="A26" s="65"/>
      <c r="B26" s="65"/>
      <c r="C26" s="70"/>
      <c r="D26" s="71"/>
      <c r="E26" s="72"/>
      <c r="F26" s="69">
        <f>O8</f>
        <v>2739957</v>
      </c>
      <c r="G26" s="69"/>
      <c r="H26" s="32" t="s">
        <v>46</v>
      </c>
      <c r="I26" s="32"/>
      <c r="J26" s="32"/>
      <c r="K26" s="32"/>
      <c r="L26" s="32"/>
      <c r="M26" s="32"/>
      <c r="N26" s="32"/>
      <c r="O26" s="32"/>
      <c r="P26" s="96"/>
      <c r="R26" s="4"/>
    </row>
    <row r="27" ht="45" customHeight="1" spans="1:16">
      <c r="A27" s="8" t="s">
        <v>47</v>
      </c>
      <c r="B27" s="73"/>
      <c r="C27" s="159" t="s">
        <v>48</v>
      </c>
      <c r="D27" s="120" t="s">
        <v>49</v>
      </c>
      <c r="E27" s="120"/>
      <c r="F27" s="120"/>
      <c r="G27" s="120"/>
      <c r="H27" s="120"/>
      <c r="I27" s="120"/>
      <c r="J27" s="120" t="s">
        <v>50</v>
      </c>
      <c r="K27" s="120"/>
      <c r="L27" s="120"/>
      <c r="M27" s="120"/>
      <c r="N27" s="120"/>
      <c r="O27" s="121"/>
      <c r="P27" s="96"/>
    </row>
    <row r="28" ht="45" customHeight="1" spans="1:16">
      <c r="A28" s="76" t="s">
        <v>51</v>
      </c>
      <c r="B28" s="76"/>
      <c r="C28" s="77" t="s">
        <v>52</v>
      </c>
      <c r="D28" s="78"/>
      <c r="E28" s="78"/>
      <c r="F28" s="78"/>
      <c r="G28" s="78"/>
      <c r="H28" s="78"/>
      <c r="I28" s="78"/>
      <c r="J28" s="122"/>
      <c r="K28" s="122"/>
      <c r="L28" s="122"/>
      <c r="M28" s="122"/>
      <c r="N28" s="122"/>
      <c r="O28" s="123"/>
      <c r="P28" s="96"/>
    </row>
    <row r="29" ht="45" customHeight="1" spans="1:20">
      <c r="A29" s="76" t="s">
        <v>53</v>
      </c>
      <c r="B29" s="76"/>
      <c r="C29" s="79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124"/>
      <c r="P29" s="96"/>
      <c r="T29" s="145"/>
    </row>
    <row r="30" ht="45" customHeight="1" spans="1:16">
      <c r="A30" s="76" t="s">
        <v>54</v>
      </c>
      <c r="B30" s="76"/>
      <c r="C30" s="81" t="s">
        <v>55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125"/>
      <c r="P30" s="96"/>
    </row>
    <row r="31" ht="42" customHeight="1" spans="1:16">
      <c r="A31" s="76" t="s">
        <v>56</v>
      </c>
      <c r="B31" s="76"/>
      <c r="C31" s="83"/>
      <c r="D31" s="84"/>
      <c r="E31" s="84"/>
      <c r="F31" s="84"/>
      <c r="G31" s="85"/>
      <c r="H31" s="76" t="s">
        <v>57</v>
      </c>
      <c r="I31" s="76"/>
      <c r="J31" s="83"/>
      <c r="K31" s="84"/>
      <c r="L31" s="84"/>
      <c r="M31" s="84"/>
      <c r="N31" s="84"/>
      <c r="O31" s="85"/>
      <c r="P31" s="96"/>
    </row>
    <row r="33" spans="17:22">
      <c r="Q33" s="3"/>
      <c r="U33" s="3"/>
      <c r="V33" s="3"/>
    </row>
    <row r="34" spans="2:31">
      <c r="B34" s="4"/>
      <c r="D34" s="4"/>
      <c r="E34" s="4"/>
      <c r="F34" s="4"/>
      <c r="G34" s="4"/>
      <c r="I34" s="4"/>
      <c r="K34" s="4"/>
      <c r="L34" s="4"/>
      <c r="O34" s="4"/>
      <c r="Q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="3" customFormat="1"/>
    <row r="36" s="3" customFormat="1" spans="17:22">
      <c r="Q36" s="4"/>
      <c r="U36" s="4"/>
      <c r="V36" s="4"/>
    </row>
    <row r="37" s="3" customFormat="1" spans="17:31">
      <c r="Q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F25:G25"/>
    <mergeCell ref="H25:O25"/>
    <mergeCell ref="F26:G26"/>
    <mergeCell ref="H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G31"/>
    <mergeCell ref="H31:I31"/>
    <mergeCell ref="J31:O31"/>
    <mergeCell ref="A5:A6"/>
    <mergeCell ref="A25:B26"/>
    <mergeCell ref="C25:E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7"/>
  <sheetViews>
    <sheetView workbookViewId="0">
      <selection activeCell="D34" sqref="D34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9.125" style="6" customWidth="1"/>
    <col min="8" max="8" width="5.5" style="4" customWidth="1"/>
    <col min="9" max="9" width="9.75" style="6" customWidth="1"/>
    <col min="10" max="10" width="4.125" style="4" customWidth="1"/>
    <col min="11" max="11" width="10.5" style="6" customWidth="1"/>
    <col min="12" max="12" width="8" style="6" customWidth="1"/>
    <col min="13" max="14" width="5.5" style="4" customWidth="1"/>
    <col min="15" max="15" width="10.125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6"/>
      <c r="Q1" s="33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87"/>
      <c r="L2" s="73" t="s">
        <v>4</v>
      </c>
      <c r="M2" s="88"/>
      <c r="N2" s="89" t="s">
        <v>5</v>
      </c>
      <c r="O2" s="90"/>
      <c r="P2" s="91"/>
      <c r="Q2" s="91"/>
      <c r="R2" s="126"/>
      <c r="S2" s="126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</row>
    <row r="3" ht="24.95" customHeight="1" spans="1:36">
      <c r="A3" s="8" t="s">
        <v>6</v>
      </c>
      <c r="B3" s="8"/>
      <c r="C3" s="11">
        <v>17599208.99</v>
      </c>
      <c r="D3" s="12"/>
      <c r="E3" s="12"/>
      <c r="F3" s="13"/>
      <c r="G3" s="14" t="s">
        <v>7</v>
      </c>
      <c r="H3" s="15" t="s">
        <v>8</v>
      </c>
      <c r="I3" s="92"/>
      <c r="J3" s="92"/>
      <c r="K3" s="93"/>
      <c r="L3" s="8" t="s">
        <v>9</v>
      </c>
      <c r="M3" s="8"/>
      <c r="N3" s="94" t="s">
        <v>10</v>
      </c>
      <c r="O3" s="95"/>
      <c r="P3" s="96"/>
      <c r="Q3" s="127" t="s">
        <v>5</v>
      </c>
      <c r="R3" s="128">
        <v>183</v>
      </c>
      <c r="S3" s="129">
        <v>6096</v>
      </c>
      <c r="T3" s="130" t="s">
        <v>3</v>
      </c>
      <c r="U3" s="131" t="s">
        <v>8</v>
      </c>
      <c r="V3" s="132">
        <v>17599208.99</v>
      </c>
      <c r="W3" s="133" t="s">
        <v>11</v>
      </c>
      <c r="X3" s="133" t="s">
        <v>12</v>
      </c>
      <c r="Y3" s="146" t="s">
        <v>13</v>
      </c>
      <c r="Z3" s="147" t="s">
        <v>14</v>
      </c>
      <c r="AA3" s="147" t="s">
        <v>15</v>
      </c>
      <c r="AB3" s="148" t="s">
        <v>16</v>
      </c>
      <c r="AC3" s="149" t="s">
        <v>17</v>
      </c>
      <c r="AD3" s="150"/>
      <c r="AE3" s="96"/>
      <c r="AF3" s="96"/>
      <c r="AG3" s="96"/>
      <c r="AH3" s="96"/>
      <c r="AI3" s="96"/>
      <c r="AJ3" s="96"/>
    </row>
    <row r="4" ht="24.95" customHeight="1" spans="1:20">
      <c r="A4" s="8" t="s">
        <v>18</v>
      </c>
      <c r="B4" s="8"/>
      <c r="C4" s="73"/>
      <c r="D4" s="151"/>
      <c r="E4" s="151"/>
      <c r="F4" s="88"/>
      <c r="G4" s="14" t="s">
        <v>19</v>
      </c>
      <c r="H4" s="11"/>
      <c r="I4" s="12"/>
      <c r="J4" s="12"/>
      <c r="K4" s="13"/>
      <c r="L4" s="8" t="s">
        <v>20</v>
      </c>
      <c r="M4" s="8"/>
      <c r="N4" s="97">
        <v>6096</v>
      </c>
      <c r="O4" s="98"/>
      <c r="P4" s="96"/>
      <c r="Q4" s="134"/>
      <c r="R4" s="4"/>
      <c r="S4" s="4"/>
      <c r="T4" s="4"/>
    </row>
    <row r="5" ht="24.95" customHeight="1" spans="1:17">
      <c r="A5" s="8" t="s">
        <v>21</v>
      </c>
      <c r="B5" s="8" t="s">
        <v>22</v>
      </c>
      <c r="C5" s="8"/>
      <c r="D5" s="8"/>
      <c r="E5" s="8" t="s">
        <v>23</v>
      </c>
      <c r="F5" s="8"/>
      <c r="G5" s="19" t="s">
        <v>24</v>
      </c>
      <c r="H5" s="8" t="s">
        <v>25</v>
      </c>
      <c r="I5" s="8"/>
      <c r="J5" s="8" t="s">
        <v>26</v>
      </c>
      <c r="K5" s="8"/>
      <c r="L5" s="8" t="s">
        <v>27</v>
      </c>
      <c r="M5" s="8"/>
      <c r="N5" s="99" t="s">
        <v>28</v>
      </c>
      <c r="O5" s="99"/>
      <c r="P5" s="96"/>
      <c r="Q5">
        <v>9</v>
      </c>
    </row>
    <row r="6" ht="24.95" customHeight="1" spans="1:18">
      <c r="A6" s="8"/>
      <c r="B6" s="20" t="s">
        <v>29</v>
      </c>
      <c r="C6" s="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8" t="s">
        <v>32</v>
      </c>
      <c r="I6" s="19" t="s">
        <v>31</v>
      </c>
      <c r="J6" s="8" t="s">
        <v>33</v>
      </c>
      <c r="K6" s="14" t="s">
        <v>31</v>
      </c>
      <c r="L6" s="19" t="s">
        <v>31</v>
      </c>
      <c r="M6" s="8" t="s">
        <v>34</v>
      </c>
      <c r="N6" s="99" t="s">
        <v>35</v>
      </c>
      <c r="O6" s="99" t="s">
        <v>31</v>
      </c>
      <c r="P6" s="96"/>
      <c r="R6" s="4"/>
    </row>
    <row r="7" s="1" customFormat="1" ht="51.75" customHeight="1" spans="1:20">
      <c r="A7" s="21">
        <v>1</v>
      </c>
      <c r="B7" s="22">
        <v>42998</v>
      </c>
      <c r="C7" s="23" t="s">
        <v>36</v>
      </c>
      <c r="D7" s="24">
        <v>3065718</v>
      </c>
      <c r="E7" s="25">
        <v>42994</v>
      </c>
      <c r="F7" s="24">
        <v>3065718</v>
      </c>
      <c r="G7" s="24"/>
      <c r="H7" s="26">
        <v>0.01</v>
      </c>
      <c r="I7" s="100">
        <f>ROUNDUP(C3*H7/2,2)</f>
        <v>87996.05</v>
      </c>
      <c r="J7" s="101" t="s">
        <v>37</v>
      </c>
      <c r="K7" s="100">
        <v>57176.74</v>
      </c>
      <c r="L7" s="29">
        <v>500</v>
      </c>
      <c r="M7" s="19"/>
      <c r="N7" s="19" t="s">
        <v>38</v>
      </c>
      <c r="O7" s="100">
        <f>ROUNDUP(D7-I7-K7-L7-O8,2)</f>
        <v>180088.21</v>
      </c>
      <c r="P7" s="102"/>
      <c r="S7" s="136"/>
      <c r="T7" s="136"/>
    </row>
    <row r="8" s="1" customFormat="1" ht="24.95" customHeight="1" spans="1:20">
      <c r="A8" s="8"/>
      <c r="B8" s="27"/>
      <c r="C8" s="28"/>
      <c r="D8" s="29"/>
      <c r="E8" s="30"/>
      <c r="F8" s="29"/>
      <c r="G8" s="29"/>
      <c r="H8" s="31" t="s">
        <v>39</v>
      </c>
      <c r="I8" s="100"/>
      <c r="J8" s="8"/>
      <c r="K8" s="100"/>
      <c r="L8" s="29"/>
      <c r="M8" s="31" t="s">
        <v>40</v>
      </c>
      <c r="N8" s="103">
        <v>9.26</v>
      </c>
      <c r="O8" s="100">
        <v>2739957</v>
      </c>
      <c r="P8" s="102"/>
      <c r="S8" s="136"/>
      <c r="T8" s="136"/>
    </row>
    <row r="9" ht="24.95" customHeight="1" spans="1:18">
      <c r="A9" s="32"/>
      <c r="B9" s="33" t="s">
        <v>1</v>
      </c>
      <c r="C9" s="34"/>
      <c r="D9" s="35"/>
      <c r="E9" s="36"/>
      <c r="F9" s="35"/>
      <c r="G9" s="35"/>
      <c r="H9" s="37"/>
      <c r="I9" s="104"/>
      <c r="J9" s="105"/>
      <c r="K9" s="104"/>
      <c r="L9" s="53"/>
      <c r="M9" s="61"/>
      <c r="N9" s="61"/>
      <c r="O9" s="106"/>
      <c r="P9" s="96"/>
      <c r="R9" s="4"/>
    </row>
    <row r="10" ht="32.1" customHeight="1" spans="1:18">
      <c r="A10" s="32">
        <v>2</v>
      </c>
      <c r="B10" s="57">
        <v>43068</v>
      </c>
      <c r="C10" s="34" t="s">
        <v>36</v>
      </c>
      <c r="D10" s="35">
        <v>1913600</v>
      </c>
      <c r="E10" s="36">
        <v>43052</v>
      </c>
      <c r="F10" s="35">
        <v>1913600</v>
      </c>
      <c r="G10" s="35"/>
      <c r="H10" s="52">
        <v>0.01</v>
      </c>
      <c r="I10" s="104">
        <v>87996.05</v>
      </c>
      <c r="J10" s="110" t="s">
        <v>58</v>
      </c>
      <c r="K10" s="104">
        <v>1034.41</v>
      </c>
      <c r="L10" s="53">
        <v>500</v>
      </c>
      <c r="M10" s="61"/>
      <c r="N10" s="61" t="s">
        <v>59</v>
      </c>
      <c r="O10" s="53">
        <f>ROUNDUP(D10-I10-K10-L10-O11,2)</f>
        <v>1824069.54</v>
      </c>
      <c r="P10" s="96"/>
      <c r="R10" s="4"/>
    </row>
    <row r="11" ht="20.1" customHeight="1" spans="1:18">
      <c r="A11" s="58"/>
      <c r="B11" s="59"/>
      <c r="C11" s="60"/>
      <c r="D11" s="53"/>
      <c r="E11" s="54"/>
      <c r="F11" s="53"/>
      <c r="G11" s="53"/>
      <c r="H11" s="56" t="s">
        <v>60</v>
      </c>
      <c r="I11" s="104"/>
      <c r="J11" s="58"/>
      <c r="K11" s="104"/>
      <c r="L11" s="53"/>
      <c r="M11" s="56" t="s">
        <v>61</v>
      </c>
      <c r="N11" s="161"/>
      <c r="O11" s="104"/>
      <c r="P11" s="96"/>
      <c r="R11" s="4"/>
    </row>
    <row r="12" ht="20.1" customHeight="1" spans="1:18">
      <c r="A12" s="32"/>
      <c r="B12" s="57"/>
      <c r="C12" s="34"/>
      <c r="D12" s="35"/>
      <c r="E12" s="36"/>
      <c r="F12" s="35"/>
      <c r="G12" s="35"/>
      <c r="H12" s="37"/>
      <c r="I12" s="104"/>
      <c r="J12" s="105"/>
      <c r="K12" s="104"/>
      <c r="L12" s="53"/>
      <c r="M12" s="61"/>
      <c r="N12" s="61"/>
      <c r="O12" s="106"/>
      <c r="P12" s="96"/>
      <c r="R12" s="4"/>
    </row>
    <row r="13" ht="20.1" customHeight="1" spans="1:18">
      <c r="A13" s="32"/>
      <c r="B13" s="57"/>
      <c r="C13" s="34"/>
      <c r="D13" s="35"/>
      <c r="E13" s="36"/>
      <c r="F13" s="35"/>
      <c r="G13" s="35"/>
      <c r="H13" s="37"/>
      <c r="I13" s="104"/>
      <c r="J13" s="105"/>
      <c r="K13" s="104"/>
      <c r="L13" s="53"/>
      <c r="M13" s="61"/>
      <c r="N13" s="61"/>
      <c r="O13" s="106"/>
      <c r="P13" s="96"/>
      <c r="R13" s="4"/>
    </row>
    <row r="14" ht="20.1" customHeight="1" spans="1:18">
      <c r="A14" s="32"/>
      <c r="B14" s="57"/>
      <c r="C14" s="34"/>
      <c r="D14" s="35"/>
      <c r="E14" s="36"/>
      <c r="F14" s="35"/>
      <c r="G14" s="35"/>
      <c r="H14" s="37"/>
      <c r="I14" s="104"/>
      <c r="J14" s="105"/>
      <c r="K14" s="104"/>
      <c r="L14" s="53"/>
      <c r="M14" s="61"/>
      <c r="N14" s="61"/>
      <c r="O14" s="106"/>
      <c r="P14" s="96"/>
      <c r="R14" s="4"/>
    </row>
    <row r="15" ht="20.1" customHeight="1" spans="1:18">
      <c r="A15" s="32"/>
      <c r="B15" s="57"/>
      <c r="C15" s="34"/>
      <c r="D15" s="35"/>
      <c r="E15" s="36"/>
      <c r="F15" s="35"/>
      <c r="G15" s="35"/>
      <c r="H15" s="37"/>
      <c r="I15" s="104"/>
      <c r="J15" s="105"/>
      <c r="K15" s="104"/>
      <c r="L15" s="53"/>
      <c r="M15" s="61"/>
      <c r="N15" s="61"/>
      <c r="O15" s="106"/>
      <c r="P15" s="96"/>
      <c r="R15" s="4"/>
    </row>
    <row r="16" ht="20.1" customHeight="1" spans="1:18">
      <c r="A16" s="32"/>
      <c r="B16" s="57"/>
      <c r="C16" s="34"/>
      <c r="D16" s="35"/>
      <c r="E16" s="36"/>
      <c r="F16" s="35"/>
      <c r="G16" s="35"/>
      <c r="H16" s="37"/>
      <c r="I16" s="104"/>
      <c r="J16" s="105"/>
      <c r="K16" s="104"/>
      <c r="L16" s="53"/>
      <c r="M16" s="61"/>
      <c r="N16" s="61"/>
      <c r="O16" s="106"/>
      <c r="P16" s="96"/>
      <c r="R16" s="4"/>
    </row>
    <row r="17" ht="20.1" customHeight="1" spans="1:18">
      <c r="A17" s="32"/>
      <c r="B17" s="57"/>
      <c r="C17" s="34"/>
      <c r="D17" s="35"/>
      <c r="E17" s="36"/>
      <c r="F17" s="35"/>
      <c r="G17" s="35"/>
      <c r="H17" s="37"/>
      <c r="I17" s="104"/>
      <c r="J17" s="105"/>
      <c r="K17" s="104"/>
      <c r="L17" s="53"/>
      <c r="M17" s="61"/>
      <c r="N17" s="61"/>
      <c r="O17" s="106"/>
      <c r="P17" s="96"/>
      <c r="R17" s="4"/>
    </row>
    <row r="18" ht="20.1" customHeight="1" spans="1:18">
      <c r="A18" s="32"/>
      <c r="B18" s="57"/>
      <c r="C18" s="34"/>
      <c r="D18" s="35"/>
      <c r="E18" s="36"/>
      <c r="F18" s="35"/>
      <c r="G18" s="35"/>
      <c r="H18" s="37"/>
      <c r="I18" s="104"/>
      <c r="J18" s="105"/>
      <c r="K18" s="104"/>
      <c r="L18" s="53"/>
      <c r="M18" s="61"/>
      <c r="N18" s="61"/>
      <c r="O18" s="106"/>
      <c r="P18" s="96"/>
      <c r="R18" s="4"/>
    </row>
    <row r="19" ht="20.1" customHeight="1" spans="1:16">
      <c r="A19" s="32"/>
      <c r="B19" s="57"/>
      <c r="C19" s="34"/>
      <c r="D19" s="35"/>
      <c r="E19" s="36"/>
      <c r="F19" s="35"/>
      <c r="G19" s="35"/>
      <c r="H19" s="37"/>
      <c r="I19" s="104"/>
      <c r="J19" s="105"/>
      <c r="K19" s="104"/>
      <c r="L19" s="53"/>
      <c r="M19" s="61"/>
      <c r="N19" s="61"/>
      <c r="O19" s="106"/>
      <c r="P19" s="96"/>
    </row>
    <row r="20" ht="20.1" customHeight="1" spans="1:18">
      <c r="A20" s="58"/>
      <c r="B20" s="59"/>
      <c r="C20" s="60"/>
      <c r="D20" s="53"/>
      <c r="E20" s="54"/>
      <c r="F20" s="53"/>
      <c r="G20" s="53"/>
      <c r="H20" s="61"/>
      <c r="I20" s="104"/>
      <c r="J20" s="58"/>
      <c r="K20" s="104"/>
      <c r="L20" s="53"/>
      <c r="M20" s="118"/>
      <c r="N20" s="118"/>
      <c r="O20" s="104"/>
      <c r="P20" s="96"/>
      <c r="Q20" s="138"/>
      <c r="R20" s="138"/>
    </row>
    <row r="21" ht="20.1" customHeight="1" spans="1:16">
      <c r="A21" s="58"/>
      <c r="B21" s="59"/>
      <c r="C21" s="60"/>
      <c r="D21" s="53"/>
      <c r="E21" s="54"/>
      <c r="F21" s="53"/>
      <c r="G21" s="53"/>
      <c r="H21" s="61"/>
      <c r="I21" s="104"/>
      <c r="J21" s="58"/>
      <c r="K21" s="104"/>
      <c r="L21" s="53"/>
      <c r="M21" s="61"/>
      <c r="N21" s="61"/>
      <c r="O21" s="104"/>
      <c r="P21" s="96"/>
    </row>
    <row r="22" ht="20.1" customHeight="1" spans="1:16">
      <c r="A22" s="58"/>
      <c r="B22" s="59"/>
      <c r="C22" s="60"/>
      <c r="D22" s="53"/>
      <c r="E22" s="54"/>
      <c r="F22" s="53"/>
      <c r="G22" s="53"/>
      <c r="H22" s="61"/>
      <c r="I22" s="104"/>
      <c r="J22" s="58"/>
      <c r="K22" s="104"/>
      <c r="L22" s="53"/>
      <c r="M22" s="61"/>
      <c r="N22" s="61"/>
      <c r="O22" s="104"/>
      <c r="P22" s="96"/>
    </row>
    <row r="23" ht="20.1" customHeight="1" spans="1:31">
      <c r="A23" s="58"/>
      <c r="B23" s="59"/>
      <c r="C23" s="60"/>
      <c r="D23" s="53"/>
      <c r="E23" s="54"/>
      <c r="F23" s="53"/>
      <c r="G23" s="53"/>
      <c r="H23" s="61"/>
      <c r="I23" s="104"/>
      <c r="J23" s="58"/>
      <c r="K23" s="104"/>
      <c r="L23" s="53"/>
      <c r="M23" s="61"/>
      <c r="N23" s="61"/>
      <c r="O23" s="104"/>
      <c r="P23" s="96"/>
      <c r="Q23" s="139" t="e">
        <f>#REF!/C3</f>
        <v>#REF!</v>
      </c>
      <c r="W23" s="140"/>
      <c r="X23" s="140"/>
      <c r="Y23" s="140"/>
      <c r="Z23" s="140"/>
      <c r="AA23" s="140"/>
      <c r="AB23" s="140"/>
      <c r="AC23" s="140"/>
      <c r="AD23" s="140"/>
      <c r="AE23" s="140"/>
    </row>
    <row r="24" s="2" customFormat="1" ht="24.95" customHeight="1" spans="1:31">
      <c r="A24" s="62" t="s">
        <v>41</v>
      </c>
      <c r="B24" s="62"/>
      <c r="C24" s="63" t="s">
        <v>42</v>
      </c>
      <c r="D24" s="64">
        <f>SUM(D7:D23)</f>
        <v>4979318</v>
      </c>
      <c r="E24" s="63" t="s">
        <v>42</v>
      </c>
      <c r="F24" s="64">
        <f>SUM(F7:F23)</f>
        <v>4979318</v>
      </c>
      <c r="G24" s="64">
        <f>SUM(G7:G23)</f>
        <v>0</v>
      </c>
      <c r="H24" s="63" t="s">
        <v>42</v>
      </c>
      <c r="I24" s="64">
        <f>SUM(I7:I23)</f>
        <v>175992.1</v>
      </c>
      <c r="J24" s="63" t="s">
        <v>42</v>
      </c>
      <c r="K24" s="64">
        <f>SUM(K7:K23)</f>
        <v>58211.15</v>
      </c>
      <c r="L24" s="64">
        <f>SUM(L7:L23)</f>
        <v>1000</v>
      </c>
      <c r="M24" s="63" t="s">
        <v>42</v>
      </c>
      <c r="N24" s="63"/>
      <c r="O24" s="64">
        <f>SUM(O7:O23)</f>
        <v>4744114.75</v>
      </c>
      <c r="P24" s="119"/>
      <c r="Q24" s="141" t="s">
        <v>43</v>
      </c>
      <c r="R24" s="142"/>
      <c r="S24" s="142"/>
      <c r="T24" s="142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</row>
    <row r="25" ht="26.1" customHeight="1" spans="1:17">
      <c r="A25" s="65" t="s">
        <v>44</v>
      </c>
      <c r="B25" s="65"/>
      <c r="C25" s="66">
        <f>F25+F26</f>
        <v>1824069.54</v>
      </c>
      <c r="D25" s="67"/>
      <c r="E25" s="68"/>
      <c r="F25" s="69">
        <v>0</v>
      </c>
      <c r="G25" s="69"/>
      <c r="H25" s="32" t="s">
        <v>45</v>
      </c>
      <c r="I25" s="32"/>
      <c r="J25" s="32"/>
      <c r="K25" s="32"/>
      <c r="L25" s="32"/>
      <c r="M25" s="32"/>
      <c r="N25" s="32"/>
      <c r="O25" s="32"/>
      <c r="P25" s="96"/>
      <c r="Q25" s="144" t="s">
        <v>43</v>
      </c>
    </row>
    <row r="26" ht="26.1" customHeight="1" spans="1:18">
      <c r="A26" s="65"/>
      <c r="B26" s="65"/>
      <c r="C26" s="70"/>
      <c r="D26" s="71"/>
      <c r="E26" s="72"/>
      <c r="F26" s="69">
        <f>O10</f>
        <v>1824069.54</v>
      </c>
      <c r="G26" s="69"/>
      <c r="H26" s="32" t="s">
        <v>46</v>
      </c>
      <c r="I26" s="32"/>
      <c r="J26" s="32"/>
      <c r="K26" s="32"/>
      <c r="L26" s="32"/>
      <c r="M26" s="32"/>
      <c r="N26" s="32"/>
      <c r="O26" s="32"/>
      <c r="P26" s="96"/>
      <c r="R26" s="4"/>
    </row>
    <row r="27" ht="45" customHeight="1" spans="1:16">
      <c r="A27" s="8" t="s">
        <v>47</v>
      </c>
      <c r="B27" s="73"/>
      <c r="C27" s="159" t="s">
        <v>48</v>
      </c>
      <c r="D27" s="120" t="s">
        <v>49</v>
      </c>
      <c r="E27" s="120"/>
      <c r="F27" s="120"/>
      <c r="G27" s="120"/>
      <c r="H27" s="120"/>
      <c r="I27" s="120"/>
      <c r="J27" s="120" t="s">
        <v>62</v>
      </c>
      <c r="K27" s="120"/>
      <c r="L27" s="120"/>
      <c r="M27" s="120"/>
      <c r="N27" s="120"/>
      <c r="O27" s="121"/>
      <c r="P27" s="96"/>
    </row>
    <row r="28" ht="45" customHeight="1" spans="1:16">
      <c r="A28" s="76" t="s">
        <v>51</v>
      </c>
      <c r="B28" s="76"/>
      <c r="C28" s="77" t="s">
        <v>52</v>
      </c>
      <c r="D28" s="78"/>
      <c r="E28" s="78"/>
      <c r="F28" s="78"/>
      <c r="G28" s="78"/>
      <c r="H28" s="78"/>
      <c r="I28" s="78"/>
      <c r="J28" s="122"/>
      <c r="K28" s="122"/>
      <c r="L28" s="122"/>
      <c r="M28" s="122"/>
      <c r="N28" s="122"/>
      <c r="O28" s="123"/>
      <c r="P28" s="96"/>
    </row>
    <row r="29" ht="45" customHeight="1" spans="1:20">
      <c r="A29" s="76" t="s">
        <v>53</v>
      </c>
      <c r="B29" s="76"/>
      <c r="C29" s="79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124"/>
      <c r="P29" s="96"/>
      <c r="T29" s="145"/>
    </row>
    <row r="30" ht="45" customHeight="1" spans="1:16">
      <c r="A30" s="76" t="s">
        <v>54</v>
      </c>
      <c r="B30" s="76"/>
      <c r="C30" s="81" t="s">
        <v>55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125"/>
      <c r="P30" s="96"/>
    </row>
    <row r="31" ht="42" customHeight="1" spans="1:16">
      <c r="A31" s="76" t="s">
        <v>56</v>
      </c>
      <c r="B31" s="76"/>
      <c r="C31" s="83"/>
      <c r="D31" s="84"/>
      <c r="E31" s="84"/>
      <c r="F31" s="84"/>
      <c r="G31" s="85"/>
      <c r="H31" s="76" t="s">
        <v>57</v>
      </c>
      <c r="I31" s="76"/>
      <c r="J31" s="83"/>
      <c r="K31" s="84"/>
      <c r="L31" s="84"/>
      <c r="M31" s="84"/>
      <c r="N31" s="84"/>
      <c r="O31" s="85"/>
      <c r="P31" s="96"/>
    </row>
    <row r="33" spans="17:22">
      <c r="Q33" s="3"/>
      <c r="U33" s="3"/>
      <c r="V33" s="3"/>
    </row>
    <row r="34" spans="2:31">
      <c r="B34" s="4"/>
      <c r="D34" s="4"/>
      <c r="E34" s="4"/>
      <c r="F34" s="4"/>
      <c r="G34" s="4"/>
      <c r="I34" s="4"/>
      <c r="K34" s="4"/>
      <c r="L34" s="4"/>
      <c r="O34" s="4"/>
      <c r="Q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="3" customFormat="1"/>
    <row r="36" s="3" customFormat="1" spans="17:22">
      <c r="Q36" s="4"/>
      <c r="U36" s="4"/>
      <c r="V36" s="4"/>
    </row>
    <row r="37" s="3" customFormat="1" spans="17:31">
      <c r="Q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F25:G25"/>
    <mergeCell ref="H25:O25"/>
    <mergeCell ref="F26:G26"/>
    <mergeCell ref="H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G31"/>
    <mergeCell ref="H31:I31"/>
    <mergeCell ref="J31:O31"/>
    <mergeCell ref="A5:A6"/>
    <mergeCell ref="A25:B26"/>
    <mergeCell ref="C25:E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7"/>
  <sheetViews>
    <sheetView topLeftCell="A4" workbookViewId="0">
      <selection activeCell="A14" sqref="$A14:$XFD22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9.125" style="6" customWidth="1"/>
    <col min="8" max="8" width="5.5" style="4" customWidth="1"/>
    <col min="9" max="9" width="9.75" style="6" customWidth="1"/>
    <col min="10" max="10" width="4.125" style="4" customWidth="1"/>
    <col min="11" max="11" width="10.5" style="6" customWidth="1"/>
    <col min="12" max="12" width="8" style="6" customWidth="1"/>
    <col min="13" max="14" width="5.5" style="4" customWidth="1"/>
    <col min="15" max="15" width="10.125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6"/>
      <c r="Q1" s="33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87"/>
      <c r="L2" s="73" t="s">
        <v>4</v>
      </c>
      <c r="M2" s="88"/>
      <c r="N2" s="89" t="s">
        <v>5</v>
      </c>
      <c r="O2" s="90"/>
      <c r="P2" s="91"/>
      <c r="Q2" s="91"/>
      <c r="R2" s="126"/>
      <c r="S2" s="126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</row>
    <row r="3" ht="24.95" customHeight="1" spans="1:36">
      <c r="A3" s="8" t="s">
        <v>6</v>
      </c>
      <c r="B3" s="8"/>
      <c r="C3" s="11">
        <v>17599208.99</v>
      </c>
      <c r="D3" s="12"/>
      <c r="E3" s="12"/>
      <c r="F3" s="13"/>
      <c r="G3" s="14" t="s">
        <v>7</v>
      </c>
      <c r="H3" s="15" t="s">
        <v>8</v>
      </c>
      <c r="I3" s="92"/>
      <c r="J3" s="92"/>
      <c r="K3" s="93"/>
      <c r="L3" s="8" t="s">
        <v>9</v>
      </c>
      <c r="M3" s="8"/>
      <c r="N3" s="94" t="s">
        <v>10</v>
      </c>
      <c r="O3" s="95"/>
      <c r="P3" s="96"/>
      <c r="Q3" s="127" t="s">
        <v>5</v>
      </c>
      <c r="R3" s="128">
        <v>183</v>
      </c>
      <c r="S3" s="129">
        <v>6096</v>
      </c>
      <c r="T3" s="130" t="s">
        <v>3</v>
      </c>
      <c r="U3" s="131" t="s">
        <v>8</v>
      </c>
      <c r="V3" s="132">
        <v>17599208.99</v>
      </c>
      <c r="W3" s="133" t="s">
        <v>11</v>
      </c>
      <c r="X3" s="133" t="s">
        <v>12</v>
      </c>
      <c r="Y3" s="146" t="s">
        <v>13</v>
      </c>
      <c r="Z3" s="147" t="s">
        <v>14</v>
      </c>
      <c r="AA3" s="147" t="s">
        <v>15</v>
      </c>
      <c r="AB3" s="148" t="s">
        <v>16</v>
      </c>
      <c r="AC3" s="149" t="s">
        <v>17</v>
      </c>
      <c r="AD3" s="150"/>
      <c r="AE3" s="96"/>
      <c r="AF3" s="96"/>
      <c r="AG3" s="96"/>
      <c r="AH3" s="96"/>
      <c r="AI3" s="96"/>
      <c r="AJ3" s="96"/>
    </row>
    <row r="4" ht="24.95" customHeight="1" spans="1:20">
      <c r="A4" s="8" t="s">
        <v>18</v>
      </c>
      <c r="B4" s="8"/>
      <c r="C4" s="73"/>
      <c r="D4" s="151"/>
      <c r="E4" s="151"/>
      <c r="F4" s="88"/>
      <c r="G4" s="14" t="s">
        <v>19</v>
      </c>
      <c r="H4" s="11"/>
      <c r="I4" s="12"/>
      <c r="J4" s="12"/>
      <c r="K4" s="13"/>
      <c r="L4" s="8" t="s">
        <v>20</v>
      </c>
      <c r="M4" s="8"/>
      <c r="N4" s="97">
        <v>6096</v>
      </c>
      <c r="O4" s="98"/>
      <c r="P4" s="96"/>
      <c r="Q4" s="134"/>
      <c r="R4" s="4"/>
      <c r="S4" s="4"/>
      <c r="T4" s="4"/>
    </row>
    <row r="5" ht="24.95" customHeight="1" spans="1:17">
      <c r="A5" s="8" t="s">
        <v>21</v>
      </c>
      <c r="B5" s="8" t="s">
        <v>22</v>
      </c>
      <c r="C5" s="8"/>
      <c r="D5" s="8"/>
      <c r="E5" s="8" t="s">
        <v>23</v>
      </c>
      <c r="F5" s="8"/>
      <c r="G5" s="19" t="s">
        <v>24</v>
      </c>
      <c r="H5" s="8" t="s">
        <v>25</v>
      </c>
      <c r="I5" s="8"/>
      <c r="J5" s="8" t="s">
        <v>26</v>
      </c>
      <c r="K5" s="8"/>
      <c r="L5" s="8" t="s">
        <v>27</v>
      </c>
      <c r="M5" s="8"/>
      <c r="N5" s="99" t="s">
        <v>28</v>
      </c>
      <c r="O5" s="99"/>
      <c r="P5" s="96"/>
      <c r="Q5">
        <v>9</v>
      </c>
    </row>
    <row r="6" ht="24.95" customHeight="1" spans="1:18">
      <c r="A6" s="8"/>
      <c r="B6" s="20" t="s">
        <v>29</v>
      </c>
      <c r="C6" s="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8" t="s">
        <v>32</v>
      </c>
      <c r="I6" s="19" t="s">
        <v>31</v>
      </c>
      <c r="J6" s="8" t="s">
        <v>33</v>
      </c>
      <c r="K6" s="14" t="s">
        <v>31</v>
      </c>
      <c r="L6" s="19" t="s">
        <v>31</v>
      </c>
      <c r="M6" s="8" t="s">
        <v>34</v>
      </c>
      <c r="N6" s="99" t="s">
        <v>35</v>
      </c>
      <c r="O6" s="99" t="s">
        <v>31</v>
      </c>
      <c r="P6" s="96"/>
      <c r="R6" s="4"/>
    </row>
    <row r="7" s="1" customFormat="1" ht="51.75" customHeight="1" spans="1:20">
      <c r="A7" s="21">
        <v>1</v>
      </c>
      <c r="B7" s="22">
        <v>42998</v>
      </c>
      <c r="C7" s="23" t="s">
        <v>36</v>
      </c>
      <c r="D7" s="24">
        <v>3065718</v>
      </c>
      <c r="E7" s="25">
        <v>42994</v>
      </c>
      <c r="F7" s="24">
        <v>3065718</v>
      </c>
      <c r="G7" s="24"/>
      <c r="H7" s="26">
        <v>0.01</v>
      </c>
      <c r="I7" s="100">
        <f>ROUNDUP(C3*H7/2,2)</f>
        <v>87996.05</v>
      </c>
      <c r="J7" s="101" t="s">
        <v>37</v>
      </c>
      <c r="K7" s="100">
        <v>57176.74</v>
      </c>
      <c r="L7" s="29">
        <v>500</v>
      </c>
      <c r="M7" s="19"/>
      <c r="N7" s="19" t="s">
        <v>38</v>
      </c>
      <c r="O7" s="100">
        <f>ROUNDUP(D7-I7-K7-L7-O8,2)</f>
        <v>180088.21</v>
      </c>
      <c r="P7" s="102"/>
      <c r="S7" s="136"/>
      <c r="T7" s="136"/>
    </row>
    <row r="8" s="1" customFormat="1" ht="24.95" customHeight="1" spans="1:20">
      <c r="A8" s="8"/>
      <c r="B8" s="27"/>
      <c r="C8" s="28"/>
      <c r="D8" s="29"/>
      <c r="E8" s="30"/>
      <c r="F8" s="29"/>
      <c r="G8" s="29"/>
      <c r="H8" s="31" t="s">
        <v>39</v>
      </c>
      <c r="I8" s="100"/>
      <c r="J8" s="8"/>
      <c r="K8" s="100"/>
      <c r="L8" s="29"/>
      <c r="M8" s="31" t="s">
        <v>40</v>
      </c>
      <c r="N8" s="103">
        <v>9.26</v>
      </c>
      <c r="O8" s="100">
        <v>2739957</v>
      </c>
      <c r="P8" s="102"/>
      <c r="S8" s="136"/>
      <c r="T8" s="136"/>
    </row>
    <row r="9" ht="24.95" customHeight="1" spans="1:18">
      <c r="A9" s="32"/>
      <c r="B9" s="33"/>
      <c r="C9" s="34"/>
      <c r="D9" s="35"/>
      <c r="E9" s="36"/>
      <c r="F9" s="35"/>
      <c r="G9" s="35"/>
      <c r="H9" s="37"/>
      <c r="I9" s="104"/>
      <c r="J9" s="105"/>
      <c r="K9" s="104"/>
      <c r="L9" s="53"/>
      <c r="M9" s="61"/>
      <c r="N9" s="61"/>
      <c r="O9" s="106"/>
      <c r="P9" s="96"/>
      <c r="R9" s="4"/>
    </row>
    <row r="10" s="1" customFormat="1" ht="32.1" customHeight="1" spans="1:20">
      <c r="A10" s="21">
        <v>2</v>
      </c>
      <c r="B10" s="22">
        <v>43068</v>
      </c>
      <c r="C10" s="23" t="s">
        <v>36</v>
      </c>
      <c r="D10" s="24">
        <v>1913600</v>
      </c>
      <c r="E10" s="25">
        <v>43052</v>
      </c>
      <c r="F10" s="24">
        <v>1913600</v>
      </c>
      <c r="G10" s="24"/>
      <c r="H10" s="26">
        <v>0.01</v>
      </c>
      <c r="I10" s="100">
        <v>87996.05</v>
      </c>
      <c r="J10" s="101" t="s">
        <v>58</v>
      </c>
      <c r="K10" s="100">
        <v>1034.41</v>
      </c>
      <c r="L10" s="29">
        <v>500</v>
      </c>
      <c r="M10" s="19"/>
      <c r="N10" s="19" t="s">
        <v>59</v>
      </c>
      <c r="O10" s="29">
        <f>ROUNDUP(D10-I10-K10-L10-O11,2)</f>
        <v>1824069.54</v>
      </c>
      <c r="P10" s="102"/>
      <c r="S10" s="136"/>
      <c r="T10" s="136"/>
    </row>
    <row r="11" s="1" customFormat="1" ht="20.1" customHeight="1" spans="1:20">
      <c r="A11" s="8"/>
      <c r="B11" s="27"/>
      <c r="C11" s="28"/>
      <c r="D11" s="29"/>
      <c r="E11" s="30"/>
      <c r="F11" s="29"/>
      <c r="G11" s="29"/>
      <c r="H11" s="31" t="s">
        <v>60</v>
      </c>
      <c r="I11" s="100"/>
      <c r="J11" s="8"/>
      <c r="K11" s="100"/>
      <c r="L11" s="29"/>
      <c r="M11" s="31" t="s">
        <v>61</v>
      </c>
      <c r="N11" s="103"/>
      <c r="O11" s="100"/>
      <c r="P11" s="102"/>
      <c r="S11" s="136"/>
      <c r="T11" s="136"/>
    </row>
    <row r="12" ht="20.1" customHeight="1" spans="1:18">
      <c r="A12" s="32"/>
      <c r="B12" s="33" t="s">
        <v>1</v>
      </c>
      <c r="C12" s="34"/>
      <c r="D12" s="35"/>
      <c r="E12" s="36"/>
      <c r="F12" s="35"/>
      <c r="G12" s="35"/>
      <c r="H12" s="37"/>
      <c r="I12" s="104"/>
      <c r="J12" s="105"/>
      <c r="K12" s="104"/>
      <c r="L12" s="53"/>
      <c r="M12" s="61"/>
      <c r="N12" s="61"/>
      <c r="O12" s="106"/>
      <c r="P12" s="96"/>
      <c r="R12" s="4"/>
    </row>
    <row r="13" ht="27" customHeight="1" spans="1:18">
      <c r="A13" s="32">
        <v>3</v>
      </c>
      <c r="B13" s="57">
        <v>43140</v>
      </c>
      <c r="C13" s="34" t="s">
        <v>36</v>
      </c>
      <c r="D13" s="35">
        <v>4420148.15</v>
      </c>
      <c r="E13" s="36"/>
      <c r="F13" s="35"/>
      <c r="G13" s="35"/>
      <c r="H13" s="52" t="s">
        <v>63</v>
      </c>
      <c r="I13" s="104">
        <v>0</v>
      </c>
      <c r="J13" s="110" t="s">
        <v>58</v>
      </c>
      <c r="K13" s="104">
        <v>2390</v>
      </c>
      <c r="L13" s="53">
        <v>0</v>
      </c>
      <c r="M13" s="61"/>
      <c r="N13" s="61" t="s">
        <v>38</v>
      </c>
      <c r="O13" s="104">
        <f>ROUNDUP(D13-I13-K13-L13-O14,2)</f>
        <v>505109.65</v>
      </c>
      <c r="P13" s="96"/>
      <c r="R13" s="4"/>
    </row>
    <row r="14" ht="20.1" customHeight="1" spans="1:18">
      <c r="A14" s="58"/>
      <c r="B14" s="59"/>
      <c r="C14" s="60"/>
      <c r="D14" s="53"/>
      <c r="E14" s="54"/>
      <c r="F14" s="53"/>
      <c r="G14" s="53"/>
      <c r="H14" s="56"/>
      <c r="I14" s="104"/>
      <c r="J14" s="58"/>
      <c r="K14" s="104"/>
      <c r="L14" s="53"/>
      <c r="M14" s="56"/>
      <c r="N14" s="61" t="s">
        <v>64</v>
      </c>
      <c r="O14" s="53">
        <v>3912648.5</v>
      </c>
      <c r="P14" s="96"/>
      <c r="R14" s="4"/>
    </row>
    <row r="15" ht="20.1" customHeight="1" spans="1:18">
      <c r="A15" s="32"/>
      <c r="B15" s="57"/>
      <c r="C15" s="34"/>
      <c r="D15" s="35"/>
      <c r="E15" s="36"/>
      <c r="F15" s="35"/>
      <c r="G15" s="35"/>
      <c r="H15" s="37"/>
      <c r="I15" s="104"/>
      <c r="J15" s="105"/>
      <c r="K15" s="104"/>
      <c r="L15" s="53"/>
      <c r="M15" s="61"/>
      <c r="N15" s="61"/>
      <c r="O15" s="106"/>
      <c r="P15" s="96"/>
      <c r="R15" s="4"/>
    </row>
    <row r="16" ht="20.1" customHeight="1" spans="1:18">
      <c r="A16" s="32"/>
      <c r="B16" s="57"/>
      <c r="C16" s="34"/>
      <c r="D16" s="35"/>
      <c r="E16" s="36"/>
      <c r="F16" s="35"/>
      <c r="G16" s="35"/>
      <c r="H16" s="37"/>
      <c r="I16" s="104"/>
      <c r="J16" s="105"/>
      <c r="K16" s="104"/>
      <c r="L16" s="53"/>
      <c r="M16" s="61"/>
      <c r="N16" s="61"/>
      <c r="O16" s="106"/>
      <c r="P16" s="96"/>
      <c r="R16" s="4"/>
    </row>
    <row r="17" ht="20.1" customHeight="1" spans="1:18">
      <c r="A17" s="32"/>
      <c r="B17" s="57"/>
      <c r="C17" s="34"/>
      <c r="D17" s="35"/>
      <c r="E17" s="36"/>
      <c r="F17" s="35"/>
      <c r="G17" s="35"/>
      <c r="H17" s="37"/>
      <c r="I17" s="104"/>
      <c r="J17" s="105"/>
      <c r="K17" s="104"/>
      <c r="L17" s="53"/>
      <c r="M17" s="61"/>
      <c r="N17" s="61"/>
      <c r="O17" s="106"/>
      <c r="P17" s="96"/>
      <c r="R17" s="4"/>
    </row>
    <row r="18" ht="20.1" customHeight="1" spans="1:18">
      <c r="A18" s="32"/>
      <c r="B18" s="57"/>
      <c r="C18" s="34"/>
      <c r="D18" s="35"/>
      <c r="E18" s="36"/>
      <c r="F18" s="35"/>
      <c r="G18" s="35"/>
      <c r="H18" s="37"/>
      <c r="I18" s="104"/>
      <c r="J18" s="105"/>
      <c r="K18" s="104"/>
      <c r="L18" s="53"/>
      <c r="M18" s="61"/>
      <c r="N18" s="61"/>
      <c r="O18" s="106"/>
      <c r="P18" s="96"/>
      <c r="R18" s="4"/>
    </row>
    <row r="19" ht="20.1" customHeight="1" spans="1:16">
      <c r="A19" s="32"/>
      <c r="B19" s="57"/>
      <c r="C19" s="34"/>
      <c r="D19" s="35"/>
      <c r="E19" s="36"/>
      <c r="F19" s="35"/>
      <c r="G19" s="35"/>
      <c r="H19" s="37"/>
      <c r="I19" s="104"/>
      <c r="J19" s="105"/>
      <c r="K19" s="104"/>
      <c r="L19" s="53"/>
      <c r="M19" s="61"/>
      <c r="N19" s="61"/>
      <c r="O19" s="106"/>
      <c r="P19" s="96"/>
    </row>
    <row r="20" ht="20.1" customHeight="1" spans="1:18">
      <c r="A20" s="58"/>
      <c r="B20" s="59"/>
      <c r="C20" s="60"/>
      <c r="D20" s="53"/>
      <c r="E20" s="54"/>
      <c r="F20" s="53"/>
      <c r="G20" s="53"/>
      <c r="H20" s="61"/>
      <c r="I20" s="104"/>
      <c r="J20" s="58"/>
      <c r="K20" s="104"/>
      <c r="L20" s="53"/>
      <c r="M20" s="118"/>
      <c r="N20" s="118"/>
      <c r="O20" s="104"/>
      <c r="P20" s="96"/>
      <c r="Q20" s="138"/>
      <c r="R20" s="138"/>
    </row>
    <row r="21" ht="20.1" customHeight="1" spans="1:16">
      <c r="A21" s="58"/>
      <c r="B21" s="59"/>
      <c r="C21" s="60"/>
      <c r="D21" s="53"/>
      <c r="E21" s="54"/>
      <c r="F21" s="53"/>
      <c r="G21" s="53"/>
      <c r="H21" s="61"/>
      <c r="I21" s="104"/>
      <c r="J21" s="58"/>
      <c r="K21" s="104"/>
      <c r="L21" s="53"/>
      <c r="M21" s="61"/>
      <c r="N21" s="61"/>
      <c r="O21" s="104"/>
      <c r="P21" s="96"/>
    </row>
    <row r="22" ht="20.1" customHeight="1" spans="1:16">
      <c r="A22" s="58"/>
      <c r="B22" s="59"/>
      <c r="C22" s="60"/>
      <c r="D22" s="53"/>
      <c r="E22" s="54"/>
      <c r="F22" s="53"/>
      <c r="G22" s="53"/>
      <c r="H22" s="61"/>
      <c r="I22" s="104"/>
      <c r="J22" s="58"/>
      <c r="K22" s="104"/>
      <c r="L22" s="53"/>
      <c r="M22" s="61"/>
      <c r="N22" s="61"/>
      <c r="O22" s="104"/>
      <c r="P22" s="96"/>
    </row>
    <row r="23" ht="20.1" customHeight="1" spans="1:31">
      <c r="A23" s="58"/>
      <c r="B23" s="59"/>
      <c r="C23" s="60"/>
      <c r="D23" s="53"/>
      <c r="E23" s="54"/>
      <c r="F23" s="53"/>
      <c r="G23" s="53"/>
      <c r="H23" s="61"/>
      <c r="I23" s="104"/>
      <c r="J23" s="58"/>
      <c r="K23" s="104"/>
      <c r="L23" s="53"/>
      <c r="M23" s="61"/>
      <c r="N23" s="61"/>
      <c r="O23" s="104"/>
      <c r="P23" s="96"/>
      <c r="Q23" s="139" t="e">
        <f>#REF!/C3</f>
        <v>#REF!</v>
      </c>
      <c r="W23" s="140"/>
      <c r="X23" s="140"/>
      <c r="Y23" s="140"/>
      <c r="Z23" s="140"/>
      <c r="AA23" s="140"/>
      <c r="AB23" s="140"/>
      <c r="AC23" s="140"/>
      <c r="AD23" s="140"/>
      <c r="AE23" s="140"/>
    </row>
    <row r="24" s="2" customFormat="1" ht="24.95" customHeight="1" spans="1:31">
      <c r="A24" s="62" t="s">
        <v>41</v>
      </c>
      <c r="B24" s="62"/>
      <c r="C24" s="63" t="s">
        <v>42</v>
      </c>
      <c r="D24" s="64">
        <f t="shared" ref="D24:G24" si="0">SUM(D7:D23)</f>
        <v>9399466.15</v>
      </c>
      <c r="E24" s="63" t="s">
        <v>42</v>
      </c>
      <c r="F24" s="64">
        <f t="shared" si="0"/>
        <v>4979318</v>
      </c>
      <c r="G24" s="64">
        <f t="shared" si="0"/>
        <v>0</v>
      </c>
      <c r="H24" s="63" t="s">
        <v>42</v>
      </c>
      <c r="I24" s="64">
        <f t="shared" ref="I24:L24" si="1">SUM(I7:I23)</f>
        <v>175992.1</v>
      </c>
      <c r="J24" s="63" t="s">
        <v>42</v>
      </c>
      <c r="K24" s="64">
        <f t="shared" si="1"/>
        <v>60601.15</v>
      </c>
      <c r="L24" s="64">
        <f t="shared" si="1"/>
        <v>1000</v>
      </c>
      <c r="M24" s="63" t="s">
        <v>42</v>
      </c>
      <c r="N24" s="63"/>
      <c r="O24" s="64">
        <f>SUM(O7:O23)</f>
        <v>9161872.9</v>
      </c>
      <c r="P24" s="119"/>
      <c r="Q24" s="141" t="s">
        <v>43</v>
      </c>
      <c r="R24" s="142"/>
      <c r="S24" s="142"/>
      <c r="T24" s="142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</row>
    <row r="25" ht="26.1" customHeight="1" spans="1:17">
      <c r="A25" s="65" t="s">
        <v>44</v>
      </c>
      <c r="B25" s="65"/>
      <c r="C25" s="66">
        <f>F25+F26</f>
        <v>4417758.15</v>
      </c>
      <c r="D25" s="67"/>
      <c r="E25" s="68"/>
      <c r="F25" s="69">
        <f>O13</f>
        <v>505109.65</v>
      </c>
      <c r="G25" s="69"/>
      <c r="H25" s="32" t="s">
        <v>45</v>
      </c>
      <c r="I25" s="32"/>
      <c r="J25" s="32"/>
      <c r="K25" s="32"/>
      <c r="L25" s="32"/>
      <c r="M25" s="32"/>
      <c r="N25" s="32"/>
      <c r="O25" s="32"/>
      <c r="P25" s="96"/>
      <c r="Q25" s="144" t="s">
        <v>43</v>
      </c>
    </row>
    <row r="26" ht="26.1" customHeight="1" spans="1:18">
      <c r="A26" s="65"/>
      <c r="B26" s="65"/>
      <c r="C26" s="70"/>
      <c r="D26" s="71"/>
      <c r="E26" s="72"/>
      <c r="F26" s="69">
        <f>O14</f>
        <v>3912648.5</v>
      </c>
      <c r="G26" s="69"/>
      <c r="H26" s="32" t="s">
        <v>46</v>
      </c>
      <c r="I26" s="32"/>
      <c r="J26" s="32"/>
      <c r="K26" s="32"/>
      <c r="L26" s="32"/>
      <c r="M26" s="32"/>
      <c r="N26" s="32"/>
      <c r="O26" s="32"/>
      <c r="P26" s="96"/>
      <c r="R26" s="4"/>
    </row>
    <row r="27" ht="45" customHeight="1" spans="1:16">
      <c r="A27" s="8" t="s">
        <v>47</v>
      </c>
      <c r="B27" s="73"/>
      <c r="C27" s="159" t="s">
        <v>48</v>
      </c>
      <c r="D27" s="120" t="s">
        <v>49</v>
      </c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1"/>
      <c r="P27" s="96"/>
    </row>
    <row r="28" ht="45" customHeight="1" spans="1:16">
      <c r="A28" s="76" t="s">
        <v>51</v>
      </c>
      <c r="B28" s="76"/>
      <c r="C28" s="77" t="s">
        <v>52</v>
      </c>
      <c r="D28" s="78"/>
      <c r="E28" s="78"/>
      <c r="F28" s="78"/>
      <c r="G28" s="78"/>
      <c r="H28" s="78"/>
      <c r="I28" s="78"/>
      <c r="J28" s="122"/>
      <c r="K28" s="122"/>
      <c r="L28" s="122"/>
      <c r="M28" s="122"/>
      <c r="N28" s="122"/>
      <c r="O28" s="123"/>
      <c r="P28" s="96"/>
    </row>
    <row r="29" ht="45" customHeight="1" spans="1:20">
      <c r="A29" s="76" t="s">
        <v>53</v>
      </c>
      <c r="B29" s="76"/>
      <c r="C29" s="79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124"/>
      <c r="P29" s="96"/>
      <c r="T29" s="145"/>
    </row>
    <row r="30" ht="45" customHeight="1" spans="1:16">
      <c r="A30" s="76" t="s">
        <v>54</v>
      </c>
      <c r="B30" s="76"/>
      <c r="C30" s="81" t="s">
        <v>55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125"/>
      <c r="P30" s="96"/>
    </row>
    <row r="31" ht="42" customHeight="1" spans="1:16">
      <c r="A31" s="76" t="s">
        <v>56</v>
      </c>
      <c r="B31" s="76"/>
      <c r="C31" s="83"/>
      <c r="D31" s="84"/>
      <c r="E31" s="84"/>
      <c r="F31" s="84"/>
      <c r="G31" s="85"/>
      <c r="H31" s="76" t="s">
        <v>57</v>
      </c>
      <c r="I31" s="76"/>
      <c r="J31" s="83"/>
      <c r="K31" s="84"/>
      <c r="L31" s="84"/>
      <c r="M31" s="84"/>
      <c r="N31" s="84"/>
      <c r="O31" s="85"/>
      <c r="P31" s="96"/>
    </row>
    <row r="33" spans="17:22">
      <c r="Q33" s="3"/>
      <c r="U33" s="3"/>
      <c r="V33" s="3"/>
    </row>
    <row r="34" spans="2:31">
      <c r="B34" s="4"/>
      <c r="D34" s="4"/>
      <c r="E34" s="4"/>
      <c r="F34" s="4"/>
      <c r="G34" s="4"/>
      <c r="I34" s="4"/>
      <c r="K34" s="4"/>
      <c r="L34" s="4"/>
      <c r="O34" s="4"/>
      <c r="Q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="3" customFormat="1"/>
    <row r="36" s="3" customFormat="1" spans="17:22">
      <c r="Q36" s="4"/>
      <c r="U36" s="4"/>
      <c r="V36" s="4"/>
    </row>
    <row r="37" s="3" customFormat="1" spans="17:31">
      <c r="Q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F25:G25"/>
    <mergeCell ref="H25:O25"/>
    <mergeCell ref="F26:G26"/>
    <mergeCell ref="H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G31"/>
    <mergeCell ref="H31:I31"/>
    <mergeCell ref="J31:O31"/>
    <mergeCell ref="A5:A6"/>
    <mergeCell ref="A25:B26"/>
    <mergeCell ref="C25:E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42"/>
  <sheetViews>
    <sheetView zoomScale="110" zoomScaleNormal="110" workbookViewId="0">
      <selection activeCell="I23" sqref="I23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9.125" style="6" customWidth="1"/>
    <col min="8" max="8" width="5.5" style="4" customWidth="1"/>
    <col min="9" max="9" width="9.75" style="6" customWidth="1"/>
    <col min="10" max="10" width="4.125" style="4" customWidth="1"/>
    <col min="11" max="11" width="10.5" style="6" customWidth="1"/>
    <col min="12" max="12" width="8" style="6" customWidth="1"/>
    <col min="13" max="14" width="5.5" style="4" customWidth="1"/>
    <col min="15" max="15" width="10.125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6"/>
      <c r="Q1" s="33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87"/>
      <c r="L2" s="73" t="s">
        <v>4</v>
      </c>
      <c r="M2" s="88"/>
      <c r="N2" s="89" t="s">
        <v>5</v>
      </c>
      <c r="O2" s="90"/>
      <c r="P2" s="91"/>
      <c r="Q2" s="91"/>
      <c r="R2" s="126"/>
      <c r="S2" s="126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</row>
    <row r="3" ht="24.95" customHeight="1" spans="1:36">
      <c r="A3" s="8" t="s">
        <v>6</v>
      </c>
      <c r="B3" s="8"/>
      <c r="C3" s="11">
        <v>17599208.99</v>
      </c>
      <c r="D3" s="12"/>
      <c r="E3" s="12"/>
      <c r="F3" s="13"/>
      <c r="G3" s="14" t="s">
        <v>7</v>
      </c>
      <c r="H3" s="15" t="s">
        <v>8</v>
      </c>
      <c r="I3" s="92"/>
      <c r="J3" s="92"/>
      <c r="K3" s="93"/>
      <c r="L3" s="8" t="s">
        <v>9</v>
      </c>
      <c r="M3" s="8"/>
      <c r="N3" s="94" t="s">
        <v>10</v>
      </c>
      <c r="O3" s="95"/>
      <c r="P3" s="96"/>
      <c r="Q3" s="127" t="s">
        <v>5</v>
      </c>
      <c r="R3" s="128">
        <v>183</v>
      </c>
      <c r="S3" s="129">
        <v>6096</v>
      </c>
      <c r="T3" s="130" t="s">
        <v>3</v>
      </c>
      <c r="U3" s="131" t="s">
        <v>8</v>
      </c>
      <c r="V3" s="132">
        <v>17599208.99</v>
      </c>
      <c r="W3" s="133" t="s">
        <v>11</v>
      </c>
      <c r="X3" s="133" t="s">
        <v>12</v>
      </c>
      <c r="Y3" s="146" t="s">
        <v>13</v>
      </c>
      <c r="Z3" s="147" t="s">
        <v>14</v>
      </c>
      <c r="AA3" s="147" t="s">
        <v>15</v>
      </c>
      <c r="AB3" s="148" t="s">
        <v>16</v>
      </c>
      <c r="AC3" s="149" t="s">
        <v>17</v>
      </c>
      <c r="AD3" s="150"/>
      <c r="AE3" s="96"/>
      <c r="AF3" s="96"/>
      <c r="AG3" s="96"/>
      <c r="AH3" s="96"/>
      <c r="AI3" s="96"/>
      <c r="AJ3" s="96"/>
    </row>
    <row r="4" ht="24.95" customHeight="1" spans="1:20">
      <c r="A4" s="8" t="s">
        <v>18</v>
      </c>
      <c r="B4" s="8"/>
      <c r="C4" s="73"/>
      <c r="D4" s="151"/>
      <c r="E4" s="151"/>
      <c r="F4" s="88"/>
      <c r="G4" s="14" t="s">
        <v>19</v>
      </c>
      <c r="H4" s="11"/>
      <c r="I4" s="12"/>
      <c r="J4" s="12"/>
      <c r="K4" s="13"/>
      <c r="L4" s="8" t="s">
        <v>20</v>
      </c>
      <c r="M4" s="8"/>
      <c r="N4" s="97">
        <v>6096</v>
      </c>
      <c r="O4" s="98"/>
      <c r="P4" s="96"/>
      <c r="Q4" s="134"/>
      <c r="R4" s="4"/>
      <c r="S4" s="4"/>
      <c r="T4" s="4"/>
    </row>
    <row r="5" ht="24.95" customHeight="1" spans="1:17">
      <c r="A5" s="8" t="s">
        <v>21</v>
      </c>
      <c r="B5" s="8" t="s">
        <v>22</v>
      </c>
      <c r="C5" s="8"/>
      <c r="D5" s="8"/>
      <c r="E5" s="8" t="s">
        <v>23</v>
      </c>
      <c r="F5" s="8"/>
      <c r="G5" s="19" t="s">
        <v>24</v>
      </c>
      <c r="H5" s="8" t="s">
        <v>25</v>
      </c>
      <c r="I5" s="8"/>
      <c r="J5" s="8" t="s">
        <v>26</v>
      </c>
      <c r="K5" s="8"/>
      <c r="L5" s="8" t="s">
        <v>27</v>
      </c>
      <c r="M5" s="8"/>
      <c r="N5" s="99" t="s">
        <v>28</v>
      </c>
      <c r="O5" s="99"/>
      <c r="P5" s="96"/>
      <c r="Q5">
        <v>9</v>
      </c>
    </row>
    <row r="6" ht="24.95" customHeight="1" spans="1:18">
      <c r="A6" s="8"/>
      <c r="B6" s="20" t="s">
        <v>29</v>
      </c>
      <c r="C6" s="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8" t="s">
        <v>32</v>
      </c>
      <c r="I6" s="19" t="s">
        <v>31</v>
      </c>
      <c r="J6" s="8" t="s">
        <v>33</v>
      </c>
      <c r="K6" s="14" t="s">
        <v>31</v>
      </c>
      <c r="L6" s="19" t="s">
        <v>31</v>
      </c>
      <c r="M6" s="8" t="s">
        <v>34</v>
      </c>
      <c r="N6" s="99" t="s">
        <v>35</v>
      </c>
      <c r="O6" s="99" t="s">
        <v>31</v>
      </c>
      <c r="P6" s="96"/>
      <c r="R6" s="4"/>
    </row>
    <row r="7" s="1" customFormat="1" ht="51.75" customHeight="1" spans="1:20">
      <c r="A7" s="21">
        <v>1</v>
      </c>
      <c r="B7" s="22">
        <v>42998</v>
      </c>
      <c r="C7" s="23" t="s">
        <v>36</v>
      </c>
      <c r="D7" s="24">
        <v>3065718</v>
      </c>
      <c r="E7" s="25">
        <v>42994</v>
      </c>
      <c r="F7" s="24">
        <v>3065718</v>
      </c>
      <c r="G7" s="24"/>
      <c r="H7" s="26">
        <v>0.01</v>
      </c>
      <c r="I7" s="100">
        <f>ROUNDUP(C3*H7/2,2)</f>
        <v>87996.05</v>
      </c>
      <c r="J7" s="101" t="s">
        <v>37</v>
      </c>
      <c r="K7" s="100">
        <v>57176.74</v>
      </c>
      <c r="L7" s="29">
        <v>500</v>
      </c>
      <c r="M7" s="19"/>
      <c r="N7" s="19" t="s">
        <v>38</v>
      </c>
      <c r="O7" s="100">
        <f>ROUNDUP(D7-I7-K7-L7-O8,2)</f>
        <v>180088.21</v>
      </c>
      <c r="P7" s="102"/>
      <c r="S7" s="136"/>
      <c r="T7" s="136"/>
    </row>
    <row r="8" s="1" customFormat="1" ht="24.95" customHeight="1" spans="1:20">
      <c r="A8" s="8"/>
      <c r="B8" s="27"/>
      <c r="C8" s="28"/>
      <c r="D8" s="29"/>
      <c r="E8" s="30"/>
      <c r="F8" s="29"/>
      <c r="G8" s="29"/>
      <c r="H8" s="31" t="s">
        <v>39</v>
      </c>
      <c r="I8" s="100"/>
      <c r="J8" s="8"/>
      <c r="K8" s="100"/>
      <c r="L8" s="29"/>
      <c r="M8" s="31" t="s">
        <v>40</v>
      </c>
      <c r="N8" s="103">
        <v>9.26</v>
      </c>
      <c r="O8" s="100">
        <v>2739957</v>
      </c>
      <c r="P8" s="102"/>
      <c r="S8" s="136"/>
      <c r="T8" s="136"/>
    </row>
    <row r="9" ht="12" customHeight="1" spans="1:18">
      <c r="A9" s="32"/>
      <c r="B9" s="33"/>
      <c r="C9" s="34"/>
      <c r="D9" s="35"/>
      <c r="E9" s="36"/>
      <c r="F9" s="35"/>
      <c r="G9" s="35"/>
      <c r="H9" s="37"/>
      <c r="I9" s="104"/>
      <c r="J9" s="105"/>
      <c r="K9" s="104"/>
      <c r="L9" s="53"/>
      <c r="M9" s="61"/>
      <c r="N9" s="61"/>
      <c r="O9" s="106"/>
      <c r="P9" s="96"/>
      <c r="R9" s="4"/>
    </row>
    <row r="10" s="1" customFormat="1" ht="32.1" customHeight="1" spans="1:20">
      <c r="A10" s="21">
        <v>2</v>
      </c>
      <c r="B10" s="22">
        <v>43068</v>
      </c>
      <c r="C10" s="23" t="s">
        <v>36</v>
      </c>
      <c r="D10" s="24">
        <v>1913600</v>
      </c>
      <c r="E10" s="25">
        <v>43052</v>
      </c>
      <c r="F10" s="24">
        <v>1913600</v>
      </c>
      <c r="G10" s="24"/>
      <c r="H10" s="26">
        <v>0.01</v>
      </c>
      <c r="I10" s="100">
        <v>87996.05</v>
      </c>
      <c r="J10" s="101" t="s">
        <v>58</v>
      </c>
      <c r="K10" s="100">
        <v>1034.41</v>
      </c>
      <c r="L10" s="29">
        <v>500</v>
      </c>
      <c r="M10" s="19"/>
      <c r="N10" s="19" t="s">
        <v>59</v>
      </c>
      <c r="O10" s="29">
        <f>ROUNDUP(D10-I10-K10-L10-O11,2)</f>
        <v>1824069.54</v>
      </c>
      <c r="P10" s="102"/>
      <c r="S10" s="136"/>
      <c r="T10" s="136"/>
    </row>
    <row r="11" s="1" customFormat="1" ht="20.1" customHeight="1" spans="1:20">
      <c r="A11" s="8"/>
      <c r="B11" s="27"/>
      <c r="C11" s="28"/>
      <c r="D11" s="29"/>
      <c r="E11" s="30"/>
      <c r="F11" s="29"/>
      <c r="G11" s="29"/>
      <c r="H11" s="31" t="s">
        <v>60</v>
      </c>
      <c r="I11" s="100"/>
      <c r="J11" s="8"/>
      <c r="K11" s="100"/>
      <c r="L11" s="29"/>
      <c r="M11" s="31" t="s">
        <v>61</v>
      </c>
      <c r="N11" s="103"/>
      <c r="O11" s="100"/>
      <c r="P11" s="102"/>
      <c r="S11" s="136"/>
      <c r="T11" s="136"/>
    </row>
    <row r="12" ht="12.75" customHeight="1" spans="1:18">
      <c r="A12" s="32"/>
      <c r="B12" s="33"/>
      <c r="C12" s="34"/>
      <c r="D12" s="35"/>
      <c r="E12" s="36"/>
      <c r="F12" s="35"/>
      <c r="G12" s="35"/>
      <c r="H12" s="37"/>
      <c r="I12" s="104"/>
      <c r="J12" s="105"/>
      <c r="K12" s="104"/>
      <c r="L12" s="53"/>
      <c r="M12" s="61"/>
      <c r="N12" s="61"/>
      <c r="O12" s="106"/>
      <c r="P12" s="96"/>
      <c r="R12" s="4"/>
    </row>
    <row r="13" s="1" customFormat="1" ht="27" customHeight="1" spans="1:20">
      <c r="A13" s="21">
        <v>3</v>
      </c>
      <c r="B13" s="22">
        <v>43140</v>
      </c>
      <c r="C13" s="23" t="s">
        <v>36</v>
      </c>
      <c r="D13" s="24">
        <v>4420148.15</v>
      </c>
      <c r="E13" s="25">
        <v>43133</v>
      </c>
      <c r="F13" s="24">
        <v>4420148.15</v>
      </c>
      <c r="G13" s="24"/>
      <c r="H13" s="26" t="s">
        <v>63</v>
      </c>
      <c r="I13" s="100">
        <v>0</v>
      </c>
      <c r="J13" s="101" t="s">
        <v>58</v>
      </c>
      <c r="K13" s="100">
        <v>2390</v>
      </c>
      <c r="L13" s="29">
        <v>0</v>
      </c>
      <c r="M13" s="19"/>
      <c r="N13" s="19" t="s">
        <v>38</v>
      </c>
      <c r="O13" s="100">
        <f>ROUNDUP(D13-I13-K13-L13-O14,2)</f>
        <v>505109.65</v>
      </c>
      <c r="P13" s="102"/>
      <c r="S13" s="136"/>
      <c r="T13" s="136"/>
    </row>
    <row r="14" s="1" customFormat="1" ht="20.1" customHeight="1" spans="1:20">
      <c r="A14" s="8"/>
      <c r="B14" s="27"/>
      <c r="C14" s="28"/>
      <c r="D14" s="29"/>
      <c r="E14" s="30"/>
      <c r="F14" s="29"/>
      <c r="G14" s="29"/>
      <c r="H14" s="31"/>
      <c r="I14" s="100"/>
      <c r="J14" s="8"/>
      <c r="K14" s="100"/>
      <c r="L14" s="29"/>
      <c r="M14" s="31"/>
      <c r="N14" s="19" t="s">
        <v>64</v>
      </c>
      <c r="O14" s="29">
        <v>3912648.5</v>
      </c>
      <c r="P14" s="102"/>
      <c r="S14" s="136"/>
      <c r="T14" s="136"/>
    </row>
    <row r="15" ht="20.1" customHeight="1" spans="1:18">
      <c r="A15" s="32"/>
      <c r="B15" s="33" t="s">
        <v>1</v>
      </c>
      <c r="C15" s="34"/>
      <c r="D15" s="35"/>
      <c r="E15" s="36"/>
      <c r="F15" s="35"/>
      <c r="G15" s="35"/>
      <c r="H15" s="37"/>
      <c r="I15" s="104"/>
      <c r="J15" s="105"/>
      <c r="K15" s="104"/>
      <c r="L15" s="53"/>
      <c r="M15" s="61"/>
      <c r="N15" s="61"/>
      <c r="O15" s="106"/>
      <c r="P15" s="96"/>
      <c r="R15" s="4"/>
    </row>
    <row r="16" ht="20.1" customHeight="1" spans="1:18">
      <c r="A16" s="152">
        <v>4</v>
      </c>
      <c r="B16" s="153">
        <v>43291</v>
      </c>
      <c r="C16" s="154" t="s">
        <v>36</v>
      </c>
      <c r="D16" s="35">
        <v>365500</v>
      </c>
      <c r="E16" s="36">
        <v>43283</v>
      </c>
      <c r="F16" s="35">
        <v>3885338.47</v>
      </c>
      <c r="G16" s="35"/>
      <c r="H16" s="52" t="s">
        <v>63</v>
      </c>
      <c r="I16" s="104">
        <v>0</v>
      </c>
      <c r="J16" s="110" t="s">
        <v>58</v>
      </c>
      <c r="K16" s="104">
        <v>2120</v>
      </c>
      <c r="L16" s="53">
        <v>0</v>
      </c>
      <c r="M16" s="61"/>
      <c r="N16" s="61" t="s">
        <v>38</v>
      </c>
      <c r="O16" s="104">
        <f>D16+D17+D18-I16-K16-K17-O17</f>
        <v>939399</v>
      </c>
      <c r="P16" s="96"/>
      <c r="R16" s="4"/>
    </row>
    <row r="17" ht="20.1" customHeight="1" spans="1:18">
      <c r="A17" s="155"/>
      <c r="B17" s="156"/>
      <c r="C17" s="157"/>
      <c r="D17" s="53">
        <v>2719800</v>
      </c>
      <c r="E17" s="54"/>
      <c r="F17" s="55"/>
      <c r="G17" s="53"/>
      <c r="H17" s="56"/>
      <c r="I17" s="104"/>
      <c r="J17" s="56" t="s">
        <v>65</v>
      </c>
      <c r="K17" s="104">
        <v>100271</v>
      </c>
      <c r="L17" s="53"/>
      <c r="M17" s="56"/>
      <c r="N17" s="61" t="s">
        <v>64</v>
      </c>
      <c r="O17" s="160">
        <v>2843510</v>
      </c>
      <c r="P17" s="96"/>
      <c r="R17" s="4"/>
    </row>
    <row r="18" ht="20.1" customHeight="1" spans="1:18">
      <c r="A18" s="49"/>
      <c r="B18" s="158"/>
      <c r="C18" s="50"/>
      <c r="D18" s="35">
        <v>800000</v>
      </c>
      <c r="E18" s="36"/>
      <c r="F18" s="35"/>
      <c r="G18" s="35"/>
      <c r="H18" s="37"/>
      <c r="I18" s="104"/>
      <c r="J18" s="105"/>
      <c r="K18" s="104"/>
      <c r="L18" s="53"/>
      <c r="M18" s="61"/>
      <c r="N18" s="61"/>
      <c r="O18" s="106"/>
      <c r="P18" s="96"/>
      <c r="R18" s="4"/>
    </row>
    <row r="19" ht="20.1" customHeight="1" spans="1:18">
      <c r="A19" s="49"/>
      <c r="B19" s="158"/>
      <c r="C19" s="50"/>
      <c r="D19" s="35"/>
      <c r="E19" s="36"/>
      <c r="F19" s="35"/>
      <c r="G19" s="35"/>
      <c r="H19" s="37"/>
      <c r="I19" s="104"/>
      <c r="J19" s="105"/>
      <c r="K19" s="104"/>
      <c r="L19" s="53"/>
      <c r="M19" s="61"/>
      <c r="N19" s="61"/>
      <c r="O19" s="106"/>
      <c r="P19" s="96"/>
      <c r="R19" s="137"/>
    </row>
    <row r="20" ht="20.1" customHeight="1" spans="1:18">
      <c r="A20" s="49"/>
      <c r="B20" s="158"/>
      <c r="C20" s="50"/>
      <c r="D20" s="35"/>
      <c r="E20" s="36"/>
      <c r="F20" s="35"/>
      <c r="G20" s="35"/>
      <c r="H20" s="37"/>
      <c r="I20" s="104"/>
      <c r="J20" s="105"/>
      <c r="K20" s="104"/>
      <c r="L20" s="53"/>
      <c r="M20" s="61"/>
      <c r="N20" s="61"/>
      <c r="O20" s="106"/>
      <c r="P20" s="96"/>
      <c r="R20" s="137"/>
    </row>
    <row r="21" ht="20.1" customHeight="1" spans="1:18">
      <c r="A21" s="49"/>
      <c r="B21" s="158"/>
      <c r="C21" s="50"/>
      <c r="D21" s="35"/>
      <c r="E21" s="36"/>
      <c r="F21" s="35"/>
      <c r="G21" s="35"/>
      <c r="H21" s="37"/>
      <c r="I21" s="104"/>
      <c r="J21" s="105"/>
      <c r="K21" s="104"/>
      <c r="L21" s="53"/>
      <c r="M21" s="61"/>
      <c r="N21" s="61"/>
      <c r="O21" s="106"/>
      <c r="P21" s="96"/>
      <c r="R21" s="137"/>
    </row>
    <row r="22" ht="20.1" customHeight="1" spans="1:18">
      <c r="A22" s="49"/>
      <c r="B22" s="158"/>
      <c r="C22" s="50"/>
      <c r="D22" s="35"/>
      <c r="E22" s="36"/>
      <c r="F22" s="35"/>
      <c r="G22" s="35"/>
      <c r="H22" s="37"/>
      <c r="I22" s="104"/>
      <c r="J22" s="105"/>
      <c r="K22" s="104"/>
      <c r="L22" s="53"/>
      <c r="M22" s="61"/>
      <c r="N22" s="61"/>
      <c r="O22" s="106"/>
      <c r="P22" s="96"/>
      <c r="R22" s="137"/>
    </row>
    <row r="23" ht="20.1" customHeight="1" spans="1:18">
      <c r="A23" s="49"/>
      <c r="B23" s="158"/>
      <c r="C23" s="50"/>
      <c r="D23" s="35"/>
      <c r="E23" s="36"/>
      <c r="F23" s="35"/>
      <c r="G23" s="35"/>
      <c r="H23" s="37"/>
      <c r="I23" s="104"/>
      <c r="J23" s="105"/>
      <c r="K23" s="104"/>
      <c r="L23" s="53"/>
      <c r="M23" s="61"/>
      <c r="N23" s="61"/>
      <c r="O23" s="106"/>
      <c r="P23" s="96"/>
      <c r="R23" s="137"/>
    </row>
    <row r="24" ht="20.1" customHeight="1" spans="1:16">
      <c r="A24" s="32"/>
      <c r="B24" s="57"/>
      <c r="C24" s="34"/>
      <c r="D24" s="35"/>
      <c r="E24" s="36"/>
      <c r="F24" s="35"/>
      <c r="G24" s="35"/>
      <c r="H24" s="37"/>
      <c r="I24" s="104"/>
      <c r="J24" s="105"/>
      <c r="K24" s="104"/>
      <c r="L24" s="53"/>
      <c r="M24" s="61"/>
      <c r="N24" s="61"/>
      <c r="O24" s="106"/>
      <c r="P24" s="96"/>
    </row>
    <row r="25" ht="20.1" customHeight="1" spans="1:18">
      <c r="A25" s="58"/>
      <c r="B25" s="59"/>
      <c r="C25" s="60"/>
      <c r="D25" s="53"/>
      <c r="E25" s="54"/>
      <c r="F25" s="53"/>
      <c r="G25" s="53"/>
      <c r="H25" s="61"/>
      <c r="I25" s="104"/>
      <c r="J25" s="58"/>
      <c r="K25" s="104"/>
      <c r="L25" s="53"/>
      <c r="M25" s="118"/>
      <c r="N25" s="118"/>
      <c r="O25" s="104"/>
      <c r="P25" s="96"/>
      <c r="Q25" s="138"/>
      <c r="R25" s="138"/>
    </row>
    <row r="26" ht="20.1" customHeight="1" spans="1:16">
      <c r="A26" s="58"/>
      <c r="B26" s="59"/>
      <c r="C26" s="60"/>
      <c r="D26" s="53"/>
      <c r="E26" s="54"/>
      <c r="F26" s="53"/>
      <c r="G26" s="53"/>
      <c r="H26" s="61"/>
      <c r="I26" s="104"/>
      <c r="J26" s="58"/>
      <c r="K26" s="104"/>
      <c r="L26" s="53"/>
      <c r="M26" s="61"/>
      <c r="N26" s="61"/>
      <c r="O26" s="104"/>
      <c r="P26" s="96"/>
    </row>
    <row r="27" ht="20.1" hidden="1" customHeight="1" spans="1:16">
      <c r="A27" s="58"/>
      <c r="B27" s="59"/>
      <c r="C27" s="60"/>
      <c r="D27" s="53"/>
      <c r="E27" s="54"/>
      <c r="F27" s="53"/>
      <c r="G27" s="53"/>
      <c r="H27" s="61"/>
      <c r="I27" s="104"/>
      <c r="J27" s="58"/>
      <c r="K27" s="104"/>
      <c r="L27" s="53"/>
      <c r="M27" s="61"/>
      <c r="N27" s="61"/>
      <c r="O27" s="104"/>
      <c r="P27" s="96"/>
    </row>
    <row r="28" ht="20.1" hidden="1" customHeight="1" spans="1:31">
      <c r="A28" s="58"/>
      <c r="B28" s="59"/>
      <c r="C28" s="60"/>
      <c r="D28" s="53"/>
      <c r="E28" s="54"/>
      <c r="F28" s="53"/>
      <c r="G28" s="53"/>
      <c r="H28" s="61"/>
      <c r="I28" s="104"/>
      <c r="J28" s="58"/>
      <c r="K28" s="104"/>
      <c r="L28" s="53"/>
      <c r="M28" s="61"/>
      <c r="N28" s="61"/>
      <c r="O28" s="104"/>
      <c r="P28" s="96"/>
      <c r="Q28" s="139" t="e">
        <f>#REF!/C3</f>
        <v>#REF!</v>
      </c>
      <c r="W28" s="140"/>
      <c r="X28" s="140"/>
      <c r="Y28" s="140"/>
      <c r="Z28" s="140"/>
      <c r="AA28" s="140"/>
      <c r="AB28" s="140"/>
      <c r="AC28" s="140"/>
      <c r="AD28" s="140"/>
      <c r="AE28" s="140"/>
    </row>
    <row r="29" s="2" customFormat="1" ht="24.95" customHeight="1" spans="1:31">
      <c r="A29" s="62" t="s">
        <v>41</v>
      </c>
      <c r="B29" s="62"/>
      <c r="C29" s="63" t="s">
        <v>42</v>
      </c>
      <c r="D29" s="64">
        <f>SUM(D7:D28)</f>
        <v>13284766.15</v>
      </c>
      <c r="E29" s="63" t="s">
        <v>42</v>
      </c>
      <c r="F29" s="64">
        <f>SUM(F7:F28)</f>
        <v>13284804.62</v>
      </c>
      <c r="G29" s="64">
        <f>SUM(G7:G28)</f>
        <v>0</v>
      </c>
      <c r="H29" s="63" t="s">
        <v>42</v>
      </c>
      <c r="I29" s="64">
        <f>SUM(I7:I28)</f>
        <v>175992.1</v>
      </c>
      <c r="J29" s="63" t="s">
        <v>42</v>
      </c>
      <c r="K29" s="64">
        <f>SUM(K7:K28)</f>
        <v>162992.15</v>
      </c>
      <c r="L29" s="64">
        <f>SUM(L7:L28)</f>
        <v>1000</v>
      </c>
      <c r="M29" s="63" t="s">
        <v>42</v>
      </c>
      <c r="N29" s="63"/>
      <c r="O29" s="64">
        <f>SUM(O7:O28)</f>
        <v>12944781.9</v>
      </c>
      <c r="P29" s="119"/>
      <c r="Q29" s="141" t="s">
        <v>43</v>
      </c>
      <c r="R29" s="142"/>
      <c r="S29" s="142"/>
      <c r="T29" s="142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</row>
    <row r="30" ht="26.1" customHeight="1" spans="1:17">
      <c r="A30" s="65" t="s">
        <v>44</v>
      </c>
      <c r="B30" s="65"/>
      <c r="C30" s="66">
        <f>F30+F31</f>
        <v>3782909</v>
      </c>
      <c r="D30" s="67"/>
      <c r="E30" s="68"/>
      <c r="F30" s="69">
        <f>O16</f>
        <v>939399</v>
      </c>
      <c r="G30" s="69"/>
      <c r="H30" s="32" t="s">
        <v>45</v>
      </c>
      <c r="I30" s="32"/>
      <c r="J30" s="32"/>
      <c r="K30" s="32"/>
      <c r="L30" s="32"/>
      <c r="M30" s="32"/>
      <c r="N30" s="32"/>
      <c r="O30" s="32"/>
      <c r="P30" s="96"/>
      <c r="Q30" s="144" t="s">
        <v>43</v>
      </c>
    </row>
    <row r="31" ht="26.1" customHeight="1" spans="1:18">
      <c r="A31" s="65"/>
      <c r="B31" s="65"/>
      <c r="C31" s="70"/>
      <c r="D31" s="71"/>
      <c r="E31" s="72"/>
      <c r="F31" s="69">
        <f>O17</f>
        <v>2843510</v>
      </c>
      <c r="G31" s="69"/>
      <c r="H31" s="32" t="s">
        <v>46</v>
      </c>
      <c r="I31" s="32"/>
      <c r="J31" s="32"/>
      <c r="K31" s="32"/>
      <c r="L31" s="32"/>
      <c r="M31" s="32"/>
      <c r="N31" s="32"/>
      <c r="O31" s="32"/>
      <c r="P31" s="96"/>
      <c r="R31" s="4"/>
    </row>
    <row r="32" ht="45" customHeight="1" spans="1:16">
      <c r="A32" s="8" t="s">
        <v>47</v>
      </c>
      <c r="B32" s="73"/>
      <c r="C32" s="159" t="s">
        <v>48</v>
      </c>
      <c r="D32" s="120" t="s">
        <v>66</v>
      </c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1"/>
      <c r="P32" s="96"/>
    </row>
    <row r="33" ht="45" customHeight="1" spans="1:16">
      <c r="A33" s="76" t="s">
        <v>51</v>
      </c>
      <c r="B33" s="76"/>
      <c r="C33" s="77" t="s">
        <v>52</v>
      </c>
      <c r="D33" s="78"/>
      <c r="E33" s="78"/>
      <c r="F33" s="78"/>
      <c r="G33" s="78"/>
      <c r="H33" s="78"/>
      <c r="I33" s="78"/>
      <c r="J33" s="122"/>
      <c r="K33" s="122"/>
      <c r="L33" s="122"/>
      <c r="M33" s="122"/>
      <c r="N33" s="122"/>
      <c r="O33" s="123"/>
      <c r="P33" s="96"/>
    </row>
    <row r="34" ht="45" customHeight="1" spans="1:20">
      <c r="A34" s="76" t="s">
        <v>53</v>
      </c>
      <c r="B34" s="76"/>
      <c r="C34" s="79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124"/>
      <c r="P34" s="96"/>
      <c r="T34" s="145"/>
    </row>
    <row r="35" ht="45" customHeight="1" spans="1:16">
      <c r="A35" s="76" t="s">
        <v>54</v>
      </c>
      <c r="B35" s="76"/>
      <c r="C35" s="81" t="s">
        <v>55</v>
      </c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125"/>
      <c r="P35" s="96"/>
    </row>
    <row r="36" ht="42" customHeight="1" spans="1:16">
      <c r="A36" s="76" t="s">
        <v>56</v>
      </c>
      <c r="B36" s="76"/>
      <c r="C36" s="83"/>
      <c r="D36" s="84"/>
      <c r="E36" s="84"/>
      <c r="F36" s="84"/>
      <c r="G36" s="85"/>
      <c r="H36" s="76" t="s">
        <v>57</v>
      </c>
      <c r="I36" s="76"/>
      <c r="J36" s="83"/>
      <c r="K36" s="84"/>
      <c r="L36" s="84"/>
      <c r="M36" s="84"/>
      <c r="N36" s="84"/>
      <c r="O36" s="85"/>
      <c r="P36" s="96"/>
    </row>
    <row r="38" spans="17:22">
      <c r="Q38" s="3"/>
      <c r="U38" s="3"/>
      <c r="V38" s="3"/>
    </row>
    <row r="39" spans="2:31">
      <c r="B39" s="4"/>
      <c r="D39" s="4"/>
      <c r="E39" s="4"/>
      <c r="F39" s="4"/>
      <c r="G39" s="4"/>
      <c r="I39" s="4"/>
      <c r="K39" s="4"/>
      <c r="L39" s="4"/>
      <c r="O39" s="4"/>
      <c r="Q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="3" customFormat="1"/>
    <row r="41" s="3" customFormat="1" spans="17:22">
      <c r="Q41" s="4"/>
      <c r="U41" s="4"/>
      <c r="V41" s="4"/>
    </row>
    <row r="42" s="3" customFormat="1" spans="17:31">
      <c r="Q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</row>
  </sheetData>
  <mergeCells count="46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9:B29"/>
    <mergeCell ref="F30:G30"/>
    <mergeCell ref="H30:O30"/>
    <mergeCell ref="F31:G31"/>
    <mergeCell ref="H31:O31"/>
    <mergeCell ref="A32:B32"/>
    <mergeCell ref="D32:I32"/>
    <mergeCell ref="J32:O32"/>
    <mergeCell ref="A33:B33"/>
    <mergeCell ref="C33:O33"/>
    <mergeCell ref="A34:B34"/>
    <mergeCell ref="C34:O34"/>
    <mergeCell ref="A35:B35"/>
    <mergeCell ref="C35:O35"/>
    <mergeCell ref="A36:B36"/>
    <mergeCell ref="C36:G36"/>
    <mergeCell ref="H36:I36"/>
    <mergeCell ref="J36:O36"/>
    <mergeCell ref="A5:A6"/>
    <mergeCell ref="A16:A18"/>
    <mergeCell ref="B16:B18"/>
    <mergeCell ref="C16:C18"/>
    <mergeCell ref="A30:B31"/>
    <mergeCell ref="C30:E31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41"/>
  <sheetViews>
    <sheetView tabSelected="1" zoomScale="110" zoomScaleNormal="110" workbookViewId="0">
      <selection activeCell="C4" sqref="C4:F4"/>
    </sheetView>
  </sheetViews>
  <sheetFormatPr defaultColWidth="9" defaultRowHeight="13.5"/>
  <cols>
    <col min="1" max="1" width="3.625" style="4" customWidth="1"/>
    <col min="2" max="2" width="6.625" style="5" customWidth="1"/>
    <col min="3" max="3" width="3.625" style="4" customWidth="1"/>
    <col min="4" max="4" width="11.375" style="6" customWidth="1"/>
    <col min="5" max="5" width="5.75" style="5" customWidth="1"/>
    <col min="6" max="6" width="11.375" style="6" customWidth="1"/>
    <col min="7" max="7" width="9.125" style="6" customWidth="1"/>
    <col min="8" max="8" width="5.5" style="4" customWidth="1"/>
    <col min="9" max="9" width="9.75" style="6" customWidth="1"/>
    <col min="10" max="10" width="4.125" style="4" customWidth="1"/>
    <col min="11" max="11" width="10.5" style="6" customWidth="1"/>
    <col min="12" max="12" width="8" style="6" customWidth="1"/>
    <col min="13" max="14" width="5.5" style="4" customWidth="1"/>
    <col min="15" max="15" width="10.125" style="6" customWidth="1"/>
    <col min="16" max="16" width="11.125" style="4" customWidth="1"/>
    <col min="17" max="17" width="10.5" style="4" customWidth="1"/>
    <col min="18" max="18" width="6.25" style="3" customWidth="1"/>
    <col min="19" max="19" width="8.625" style="3" customWidth="1"/>
    <col min="20" max="20" width="23.75" style="3" customWidth="1"/>
    <col min="21" max="21" width="10.5" style="4" customWidth="1"/>
    <col min="22" max="22" width="11.875" style="4" customWidth="1"/>
    <col min="23" max="24" width="9" style="4"/>
    <col min="25" max="25" width="11.125" style="4" customWidth="1"/>
    <col min="26" max="26" width="11.25" style="4" customWidth="1"/>
    <col min="27" max="27" width="27" style="4" customWidth="1"/>
    <col min="28" max="28" width="21.375" style="4" customWidth="1"/>
    <col min="29" max="32" width="9" style="4"/>
    <col min="33" max="33" width="14.75" style="4" customWidth="1"/>
    <col min="34" max="16384" width="9" style="4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6"/>
      <c r="Q1" s="33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87"/>
      <c r="L2" s="73" t="s">
        <v>4</v>
      </c>
      <c r="M2" s="88"/>
      <c r="N2" s="89" t="s">
        <v>5</v>
      </c>
      <c r="O2" s="90"/>
      <c r="P2" s="91"/>
      <c r="Q2" s="91"/>
      <c r="R2" s="126"/>
      <c r="S2" s="126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</row>
    <row r="3" ht="24.95" customHeight="1" spans="1:36">
      <c r="A3" s="8" t="s">
        <v>6</v>
      </c>
      <c r="B3" s="8"/>
      <c r="C3" s="11">
        <v>17599208.99</v>
      </c>
      <c r="D3" s="12"/>
      <c r="E3" s="12"/>
      <c r="F3" s="13"/>
      <c r="G3" s="14" t="s">
        <v>7</v>
      </c>
      <c r="H3" s="15" t="s">
        <v>8</v>
      </c>
      <c r="I3" s="92"/>
      <c r="J3" s="92"/>
      <c r="K3" s="93"/>
      <c r="L3" s="8" t="s">
        <v>9</v>
      </c>
      <c r="M3" s="8"/>
      <c r="N3" s="94" t="s">
        <v>10</v>
      </c>
      <c r="O3" s="95"/>
      <c r="P3" s="96"/>
      <c r="Q3" s="127" t="s">
        <v>5</v>
      </c>
      <c r="R3" s="128">
        <v>183</v>
      </c>
      <c r="S3" s="129">
        <v>6096</v>
      </c>
      <c r="T3" s="130" t="s">
        <v>3</v>
      </c>
      <c r="U3" s="131" t="s">
        <v>8</v>
      </c>
      <c r="V3" s="132">
        <v>17599208.99</v>
      </c>
      <c r="W3" s="133" t="s">
        <v>11</v>
      </c>
      <c r="X3" s="133" t="s">
        <v>12</v>
      </c>
      <c r="Y3" s="146" t="s">
        <v>13</v>
      </c>
      <c r="Z3" s="147" t="s">
        <v>14</v>
      </c>
      <c r="AA3" s="147" t="s">
        <v>15</v>
      </c>
      <c r="AB3" s="148" t="s">
        <v>16</v>
      </c>
      <c r="AC3" s="149" t="s">
        <v>17</v>
      </c>
      <c r="AD3" s="150"/>
      <c r="AE3" s="96"/>
      <c r="AF3" s="96"/>
      <c r="AG3" s="96"/>
      <c r="AH3" s="96"/>
      <c r="AI3" s="96"/>
      <c r="AJ3" s="96"/>
    </row>
    <row r="4" ht="24.95" customHeight="1" spans="1:20">
      <c r="A4" s="8" t="s">
        <v>18</v>
      </c>
      <c r="B4" s="8"/>
      <c r="C4" s="16">
        <v>15803856.95</v>
      </c>
      <c r="D4" s="17"/>
      <c r="E4" s="17"/>
      <c r="F4" s="18"/>
      <c r="G4" s="14" t="s">
        <v>19</v>
      </c>
      <c r="H4" s="11"/>
      <c r="I4" s="12"/>
      <c r="J4" s="12"/>
      <c r="K4" s="13"/>
      <c r="L4" s="8" t="s">
        <v>20</v>
      </c>
      <c r="M4" s="8"/>
      <c r="N4" s="97">
        <v>6096</v>
      </c>
      <c r="O4" s="98"/>
      <c r="P4" s="96"/>
      <c r="Q4" s="134"/>
      <c r="R4" s="4"/>
      <c r="S4" s="4"/>
      <c r="T4" s="4"/>
    </row>
    <row r="5" ht="24.95" customHeight="1" spans="1:17">
      <c r="A5" s="8" t="s">
        <v>21</v>
      </c>
      <c r="B5" s="8" t="s">
        <v>22</v>
      </c>
      <c r="C5" s="8"/>
      <c r="D5" s="8"/>
      <c r="E5" s="8" t="s">
        <v>23</v>
      </c>
      <c r="F5" s="8"/>
      <c r="G5" s="19" t="s">
        <v>24</v>
      </c>
      <c r="H5" s="8" t="s">
        <v>25</v>
      </c>
      <c r="I5" s="8"/>
      <c r="J5" s="8" t="s">
        <v>26</v>
      </c>
      <c r="K5" s="8"/>
      <c r="L5" s="8" t="s">
        <v>27</v>
      </c>
      <c r="M5" s="8"/>
      <c r="N5" s="99" t="s">
        <v>28</v>
      </c>
      <c r="O5" s="99"/>
      <c r="P5" s="96"/>
      <c r="Q5">
        <v>9</v>
      </c>
    </row>
    <row r="6" ht="24.95" customHeight="1" spans="1:18">
      <c r="A6" s="8"/>
      <c r="B6" s="20" t="s">
        <v>29</v>
      </c>
      <c r="C6" s="8" t="s">
        <v>30</v>
      </c>
      <c r="D6" s="19" t="s">
        <v>31</v>
      </c>
      <c r="E6" s="20" t="s">
        <v>29</v>
      </c>
      <c r="F6" s="19" t="s">
        <v>31</v>
      </c>
      <c r="G6" s="19" t="s">
        <v>31</v>
      </c>
      <c r="H6" s="8" t="s">
        <v>32</v>
      </c>
      <c r="I6" s="19" t="s">
        <v>31</v>
      </c>
      <c r="J6" s="8" t="s">
        <v>33</v>
      </c>
      <c r="K6" s="14" t="s">
        <v>31</v>
      </c>
      <c r="L6" s="19" t="s">
        <v>31</v>
      </c>
      <c r="M6" s="8" t="s">
        <v>34</v>
      </c>
      <c r="N6" s="99" t="s">
        <v>35</v>
      </c>
      <c r="O6" s="99" t="s">
        <v>31</v>
      </c>
      <c r="P6" s="96"/>
      <c r="R6" s="4"/>
    </row>
    <row r="7" s="1" customFormat="1" ht="51.75" customHeight="1" spans="1:20">
      <c r="A7" s="21">
        <v>1</v>
      </c>
      <c r="B7" s="22">
        <v>42998</v>
      </c>
      <c r="C7" s="23" t="s">
        <v>36</v>
      </c>
      <c r="D7" s="24">
        <v>3065718</v>
      </c>
      <c r="E7" s="25">
        <v>42994</v>
      </c>
      <c r="F7" s="24">
        <v>3065718</v>
      </c>
      <c r="G7" s="24"/>
      <c r="H7" s="26">
        <v>0.01</v>
      </c>
      <c r="I7" s="100">
        <f>ROUNDUP(C3*H7/2,2)</f>
        <v>87996.05</v>
      </c>
      <c r="J7" s="101" t="s">
        <v>37</v>
      </c>
      <c r="K7" s="100">
        <v>57176.74</v>
      </c>
      <c r="L7" s="29">
        <v>500</v>
      </c>
      <c r="M7" s="19"/>
      <c r="N7" s="19" t="s">
        <v>38</v>
      </c>
      <c r="O7" s="100">
        <f>ROUNDUP(D7-I7-K7-L7-O8,2)</f>
        <v>180088.21</v>
      </c>
      <c r="P7" s="102"/>
      <c r="Q7" s="135">
        <v>3065718.7</v>
      </c>
      <c r="S7" s="136"/>
      <c r="T7" s="136"/>
    </row>
    <row r="8" s="1" customFormat="1" ht="24.95" customHeight="1" spans="1:20">
      <c r="A8" s="8"/>
      <c r="B8" s="27"/>
      <c r="C8" s="28"/>
      <c r="D8" s="29"/>
      <c r="E8" s="30"/>
      <c r="F8" s="29"/>
      <c r="G8" s="29"/>
      <c r="H8" s="31" t="s">
        <v>39</v>
      </c>
      <c r="I8" s="100"/>
      <c r="J8" s="8"/>
      <c r="K8" s="100"/>
      <c r="L8" s="29"/>
      <c r="M8" s="31" t="s">
        <v>40</v>
      </c>
      <c r="N8" s="103">
        <v>9.26</v>
      </c>
      <c r="O8" s="100">
        <v>2739957</v>
      </c>
      <c r="P8" s="102"/>
      <c r="Q8" s="135">
        <v>1913651.01</v>
      </c>
      <c r="S8" s="136"/>
      <c r="T8" s="136"/>
    </row>
    <row r="9" ht="12" customHeight="1" spans="1:18">
      <c r="A9" s="32"/>
      <c r="B9" s="33"/>
      <c r="C9" s="34"/>
      <c r="D9" s="35"/>
      <c r="E9" s="36"/>
      <c r="F9" s="35"/>
      <c r="G9" s="35"/>
      <c r="H9" s="37"/>
      <c r="I9" s="104"/>
      <c r="J9" s="105"/>
      <c r="K9" s="104"/>
      <c r="L9" s="53"/>
      <c r="M9" s="61"/>
      <c r="N9" s="61"/>
      <c r="O9" s="106"/>
      <c r="P9" s="96"/>
      <c r="R9" s="4"/>
    </row>
    <row r="10" s="1" customFormat="1" ht="32.1" customHeight="1" spans="1:20">
      <c r="A10" s="21">
        <v>2</v>
      </c>
      <c r="B10" s="22">
        <v>43068</v>
      </c>
      <c r="C10" s="23" t="s">
        <v>36</v>
      </c>
      <c r="D10" s="24">
        <v>1913600</v>
      </c>
      <c r="E10" s="25">
        <v>43052</v>
      </c>
      <c r="F10" s="24">
        <v>1913600</v>
      </c>
      <c r="G10" s="24"/>
      <c r="H10" s="26">
        <v>0.01</v>
      </c>
      <c r="I10" s="100">
        <v>87996.05</v>
      </c>
      <c r="J10" s="101" t="s">
        <v>58</v>
      </c>
      <c r="K10" s="100">
        <v>1034.41</v>
      </c>
      <c r="L10" s="29">
        <v>500</v>
      </c>
      <c r="M10" s="19"/>
      <c r="N10" s="19" t="s">
        <v>59</v>
      </c>
      <c r="O10" s="29">
        <f>ROUNDUP(D10-I10-K10-L10-O11,2)</f>
        <v>1824069.54</v>
      </c>
      <c r="P10" s="102"/>
      <c r="S10" s="136"/>
      <c r="T10" s="136"/>
    </row>
    <row r="11" s="1" customFormat="1" ht="20.1" customHeight="1" spans="1:20">
      <c r="A11" s="8"/>
      <c r="B11" s="27"/>
      <c r="C11" s="28"/>
      <c r="D11" s="29"/>
      <c r="E11" s="30"/>
      <c r="F11" s="29"/>
      <c r="G11" s="29"/>
      <c r="H11" s="31" t="s">
        <v>60</v>
      </c>
      <c r="I11" s="100"/>
      <c r="J11" s="8"/>
      <c r="K11" s="100"/>
      <c r="L11" s="29"/>
      <c r="M11" s="31" t="s">
        <v>61</v>
      </c>
      <c r="N11" s="103"/>
      <c r="O11" s="100"/>
      <c r="P11" s="102"/>
      <c r="S11" s="136"/>
      <c r="T11" s="136"/>
    </row>
    <row r="12" ht="12.75" customHeight="1" spans="1:18">
      <c r="A12" s="32"/>
      <c r="B12" s="33"/>
      <c r="C12" s="34"/>
      <c r="D12" s="35"/>
      <c r="E12" s="36"/>
      <c r="F12" s="35"/>
      <c r="G12" s="35"/>
      <c r="H12" s="37"/>
      <c r="I12" s="104"/>
      <c r="J12" s="105"/>
      <c r="K12" s="104"/>
      <c r="L12" s="53"/>
      <c r="M12" s="61"/>
      <c r="N12" s="61"/>
      <c r="O12" s="106"/>
      <c r="P12" s="96"/>
      <c r="R12" s="4"/>
    </row>
    <row r="13" s="1" customFormat="1" ht="27" customHeight="1" spans="1:20">
      <c r="A13" s="21">
        <v>3</v>
      </c>
      <c r="B13" s="22">
        <v>43140</v>
      </c>
      <c r="C13" s="23" t="s">
        <v>36</v>
      </c>
      <c r="D13" s="24">
        <v>4420148.15</v>
      </c>
      <c r="E13" s="25">
        <v>43133</v>
      </c>
      <c r="F13" s="24">
        <v>4420148.15</v>
      </c>
      <c r="G13" s="24"/>
      <c r="H13" s="26" t="s">
        <v>63</v>
      </c>
      <c r="I13" s="100">
        <v>0</v>
      </c>
      <c r="J13" s="101" t="s">
        <v>58</v>
      </c>
      <c r="K13" s="100">
        <v>2390</v>
      </c>
      <c r="L13" s="29">
        <v>0</v>
      </c>
      <c r="M13" s="19"/>
      <c r="N13" s="19" t="s">
        <v>38</v>
      </c>
      <c r="O13" s="100">
        <f>ROUNDUP(D13-I13-K13-L13-O14,2)</f>
        <v>505109.65</v>
      </c>
      <c r="P13" s="102"/>
      <c r="S13" s="136"/>
      <c r="T13" s="136"/>
    </row>
    <row r="14" s="1" customFormat="1" ht="20.1" customHeight="1" spans="1:20">
      <c r="A14" s="8"/>
      <c r="B14" s="27"/>
      <c r="C14" s="28"/>
      <c r="D14" s="29"/>
      <c r="E14" s="30"/>
      <c r="F14" s="29"/>
      <c r="G14" s="29"/>
      <c r="H14" s="31"/>
      <c r="I14" s="100"/>
      <c r="J14" s="8"/>
      <c r="K14" s="100"/>
      <c r="L14" s="29"/>
      <c r="M14" s="31"/>
      <c r="N14" s="19" t="s">
        <v>64</v>
      </c>
      <c r="O14" s="29">
        <v>3912648.5</v>
      </c>
      <c r="P14" s="102"/>
      <c r="S14" s="136"/>
      <c r="T14" s="136"/>
    </row>
    <row r="15" ht="20.1" customHeight="1" spans="1:18">
      <c r="A15" s="32"/>
      <c r="B15" s="33"/>
      <c r="C15" s="34"/>
      <c r="D15" s="35"/>
      <c r="E15" s="36"/>
      <c r="F15" s="35"/>
      <c r="G15" s="35"/>
      <c r="H15" s="37"/>
      <c r="I15" s="104"/>
      <c r="J15" s="105"/>
      <c r="K15" s="104"/>
      <c r="L15" s="53"/>
      <c r="M15" s="61"/>
      <c r="N15" s="61"/>
      <c r="O15" s="106"/>
      <c r="P15" s="96"/>
      <c r="R15" s="4"/>
    </row>
    <row r="16" ht="20.1" customHeight="1" spans="1:18">
      <c r="A16" s="38">
        <v>4</v>
      </c>
      <c r="B16" s="39">
        <v>43291</v>
      </c>
      <c r="C16" s="40" t="s">
        <v>36</v>
      </c>
      <c r="D16" s="24">
        <v>365500</v>
      </c>
      <c r="E16" s="25">
        <v>43283</v>
      </c>
      <c r="F16" s="24">
        <v>3885338.47</v>
      </c>
      <c r="G16" s="24"/>
      <c r="H16" s="26" t="s">
        <v>63</v>
      </c>
      <c r="I16" s="100">
        <v>0</v>
      </c>
      <c r="J16" s="101" t="s">
        <v>58</v>
      </c>
      <c r="K16" s="100">
        <v>2120</v>
      </c>
      <c r="L16" s="29">
        <v>0</v>
      </c>
      <c r="M16" s="19"/>
      <c r="N16" s="19" t="s">
        <v>38</v>
      </c>
      <c r="O16" s="100">
        <f>D16+D17+D18-I16-K16-K17-O17</f>
        <v>939399</v>
      </c>
      <c r="P16" s="96"/>
      <c r="R16" s="4"/>
    </row>
    <row r="17" ht="20.1" customHeight="1" spans="1:18">
      <c r="A17" s="41"/>
      <c r="B17" s="42"/>
      <c r="C17" s="43"/>
      <c r="D17" s="29">
        <v>2719800</v>
      </c>
      <c r="E17" s="30"/>
      <c r="F17" s="44"/>
      <c r="G17" s="29"/>
      <c r="H17" s="31"/>
      <c r="I17" s="100"/>
      <c r="J17" s="31" t="s">
        <v>65</v>
      </c>
      <c r="K17" s="100">
        <v>100271</v>
      </c>
      <c r="L17" s="29"/>
      <c r="M17" s="31"/>
      <c r="N17" s="19" t="s">
        <v>64</v>
      </c>
      <c r="O17" s="107">
        <v>2843510</v>
      </c>
      <c r="P17" s="96"/>
      <c r="R17" s="4"/>
    </row>
    <row r="18" ht="20.1" customHeight="1" spans="1:18">
      <c r="A18" s="45"/>
      <c r="B18" s="46"/>
      <c r="C18" s="47"/>
      <c r="D18" s="24">
        <v>800000</v>
      </c>
      <c r="E18" s="25"/>
      <c r="F18" s="44"/>
      <c r="G18" s="24"/>
      <c r="H18" s="48"/>
      <c r="I18" s="100"/>
      <c r="J18" s="108"/>
      <c r="K18" s="100"/>
      <c r="L18" s="29"/>
      <c r="M18" s="19"/>
      <c r="N18" s="19"/>
      <c r="O18" s="109"/>
      <c r="P18" s="96"/>
      <c r="R18" s="4"/>
    </row>
    <row r="19" ht="20.1" customHeight="1" spans="1:18">
      <c r="A19" s="49"/>
      <c r="B19" s="33" t="s">
        <v>1</v>
      </c>
      <c r="C19" s="50"/>
      <c r="D19" s="35"/>
      <c r="E19" s="36"/>
      <c r="F19" s="35"/>
      <c r="G19" s="35"/>
      <c r="H19" s="37"/>
      <c r="I19" s="104"/>
      <c r="J19" s="105"/>
      <c r="K19" s="104"/>
      <c r="L19" s="53"/>
      <c r="M19" s="61"/>
      <c r="N19" s="61"/>
      <c r="O19" s="106"/>
      <c r="P19" s="96"/>
      <c r="R19" s="137"/>
    </row>
    <row r="20" ht="20.1" customHeight="1" spans="1:18">
      <c r="A20" s="32">
        <v>5</v>
      </c>
      <c r="B20" s="51">
        <v>43494</v>
      </c>
      <c r="C20" s="34" t="s">
        <v>36</v>
      </c>
      <c r="D20" s="35">
        <v>1972200</v>
      </c>
      <c r="E20" s="36">
        <v>43486</v>
      </c>
      <c r="F20" s="35">
        <v>1972222.79</v>
      </c>
      <c r="G20" s="35"/>
      <c r="H20" s="52" t="s">
        <v>63</v>
      </c>
      <c r="I20" s="104">
        <v>0</v>
      </c>
      <c r="J20" s="110"/>
      <c r="K20" s="104">
        <v>13489</v>
      </c>
      <c r="L20" s="111">
        <f>ROUNDUP(D20*1%,0)</f>
        <v>19722</v>
      </c>
      <c r="M20" s="112" t="s">
        <v>67</v>
      </c>
      <c r="N20" s="113" t="s">
        <v>64</v>
      </c>
      <c r="O20" s="114">
        <f>D20+D21-I20-K20-L20-L21</f>
        <v>1939011.79</v>
      </c>
      <c r="P20" s="96"/>
      <c r="R20" s="137"/>
    </row>
    <row r="21" ht="20.1" customHeight="1" spans="1:18">
      <c r="A21" s="32"/>
      <c r="B21" s="51"/>
      <c r="C21" s="34"/>
      <c r="D21" s="53">
        <v>22.79</v>
      </c>
      <c r="E21" s="54"/>
      <c r="F21" s="55"/>
      <c r="G21" s="53"/>
      <c r="H21" s="56"/>
      <c r="I21" s="104"/>
      <c r="J21" s="56"/>
      <c r="K21" s="104"/>
      <c r="L21" s="111">
        <v>0</v>
      </c>
      <c r="M21" s="115"/>
      <c r="N21" s="116"/>
      <c r="O21" s="117"/>
      <c r="P21" s="96"/>
      <c r="R21" s="137"/>
    </row>
    <row r="22" ht="20.1" customHeight="1" spans="1:18">
      <c r="A22" s="32"/>
      <c r="B22" s="57"/>
      <c r="C22" s="34"/>
      <c r="D22" s="35"/>
      <c r="E22" s="36"/>
      <c r="F22" s="35"/>
      <c r="G22" s="35"/>
      <c r="H22" s="37"/>
      <c r="I22" s="104"/>
      <c r="J22" s="105"/>
      <c r="K22" s="104"/>
      <c r="L22" s="53"/>
      <c r="M22" s="61"/>
      <c r="N22" s="61"/>
      <c r="O22" s="106"/>
      <c r="P22" s="96"/>
      <c r="R22" s="137"/>
    </row>
    <row r="23" ht="20.1" customHeight="1" spans="1:16">
      <c r="A23" s="32"/>
      <c r="B23" s="57"/>
      <c r="C23" s="34"/>
      <c r="D23" s="35"/>
      <c r="E23" s="36"/>
      <c r="F23" s="35"/>
      <c r="G23" s="35"/>
      <c r="H23" s="37"/>
      <c r="I23" s="104"/>
      <c r="J23" s="105"/>
      <c r="K23" s="104"/>
      <c r="L23" s="53"/>
      <c r="M23" s="61"/>
      <c r="N23" s="61"/>
      <c r="O23" s="106"/>
      <c r="P23" s="96"/>
    </row>
    <row r="24" ht="20.1" customHeight="1" spans="1:18">
      <c r="A24" s="58"/>
      <c r="B24" s="59"/>
      <c r="C24" s="60"/>
      <c r="D24" s="53"/>
      <c r="E24" s="54"/>
      <c r="F24" s="53"/>
      <c r="G24" s="53"/>
      <c r="H24" s="61"/>
      <c r="I24" s="104"/>
      <c r="J24" s="58"/>
      <c r="K24" s="104"/>
      <c r="L24" s="53"/>
      <c r="M24" s="118"/>
      <c r="N24" s="118"/>
      <c r="O24" s="104"/>
      <c r="P24" s="96"/>
      <c r="Q24" s="138"/>
      <c r="R24" s="138"/>
    </row>
    <row r="25" ht="20.1" customHeight="1" spans="1:16">
      <c r="A25" s="58"/>
      <c r="B25" s="59"/>
      <c r="C25" s="60"/>
      <c r="D25" s="53"/>
      <c r="E25" s="54"/>
      <c r="F25" s="53"/>
      <c r="G25" s="53"/>
      <c r="H25" s="61"/>
      <c r="I25" s="104"/>
      <c r="J25" s="58"/>
      <c r="K25" s="104"/>
      <c r="L25" s="53"/>
      <c r="M25" s="61"/>
      <c r="N25" s="61"/>
      <c r="O25" s="104"/>
      <c r="P25" s="96"/>
    </row>
    <row r="26" ht="20.1" hidden="1" customHeight="1" spans="1:16">
      <c r="A26" s="58"/>
      <c r="B26" s="59"/>
      <c r="C26" s="60"/>
      <c r="D26" s="53"/>
      <c r="E26" s="54"/>
      <c r="F26" s="53"/>
      <c r="G26" s="53"/>
      <c r="H26" s="61"/>
      <c r="I26" s="104"/>
      <c r="J26" s="58"/>
      <c r="K26" s="104"/>
      <c r="L26" s="53"/>
      <c r="M26" s="61"/>
      <c r="N26" s="61"/>
      <c r="O26" s="104"/>
      <c r="P26" s="96"/>
    </row>
    <row r="27" ht="20.1" hidden="1" customHeight="1" spans="1:31">
      <c r="A27" s="58"/>
      <c r="B27" s="59"/>
      <c r="C27" s="60"/>
      <c r="D27" s="53"/>
      <c r="E27" s="54"/>
      <c r="F27" s="53"/>
      <c r="G27" s="53"/>
      <c r="H27" s="61"/>
      <c r="I27" s="104"/>
      <c r="J27" s="58"/>
      <c r="K27" s="104"/>
      <c r="L27" s="53"/>
      <c r="M27" s="61"/>
      <c r="N27" s="61"/>
      <c r="O27" s="104"/>
      <c r="P27" s="96"/>
      <c r="Q27" s="139" t="e">
        <f>#REF!/C3</f>
        <v>#REF!</v>
      </c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24.95" customHeight="1" spans="1:31">
      <c r="A28" s="62" t="s">
        <v>41</v>
      </c>
      <c r="B28" s="62"/>
      <c r="C28" s="63" t="s">
        <v>42</v>
      </c>
      <c r="D28" s="64">
        <f>SUM(D7:D27)</f>
        <v>15256988.94</v>
      </c>
      <c r="E28" s="63" t="s">
        <v>42</v>
      </c>
      <c r="F28" s="64">
        <f>SUM(F7:F27)</f>
        <v>15257027.41</v>
      </c>
      <c r="G28" s="64">
        <f>SUM(G7:G27)</f>
        <v>0</v>
      </c>
      <c r="H28" s="63" t="s">
        <v>42</v>
      </c>
      <c r="I28" s="64">
        <f>SUM(I7:I27)</f>
        <v>175992.1</v>
      </c>
      <c r="J28" s="63" t="s">
        <v>42</v>
      </c>
      <c r="K28" s="64">
        <f>SUM(K7:K27)</f>
        <v>176481.15</v>
      </c>
      <c r="L28" s="64">
        <f>SUM(L7:L27)</f>
        <v>20722</v>
      </c>
      <c r="M28" s="63" t="s">
        <v>42</v>
      </c>
      <c r="N28" s="63"/>
      <c r="O28" s="64">
        <f>SUM(O7:O27)</f>
        <v>14883793.69</v>
      </c>
      <c r="P28" s="119"/>
      <c r="Q28" s="141" t="s">
        <v>43</v>
      </c>
      <c r="R28" s="142"/>
      <c r="S28" s="142"/>
      <c r="T28" s="142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</row>
    <row r="29" ht="26.1" customHeight="1" spans="1:17">
      <c r="A29" s="65" t="s">
        <v>44</v>
      </c>
      <c r="B29" s="65"/>
      <c r="C29" s="66">
        <f>F29+F30</f>
        <v>1939011.79</v>
      </c>
      <c r="D29" s="67"/>
      <c r="E29" s="68"/>
      <c r="F29" s="69">
        <v>0</v>
      </c>
      <c r="G29" s="69"/>
      <c r="H29" s="32" t="s">
        <v>45</v>
      </c>
      <c r="I29" s="32"/>
      <c r="J29" s="32"/>
      <c r="K29" s="32"/>
      <c r="L29" s="32"/>
      <c r="M29" s="32"/>
      <c r="N29" s="32"/>
      <c r="O29" s="32"/>
      <c r="P29" s="96"/>
      <c r="Q29" s="144" t="s">
        <v>43</v>
      </c>
    </row>
    <row r="30" ht="26.1" customHeight="1" spans="1:18">
      <c r="A30" s="65"/>
      <c r="B30" s="65"/>
      <c r="C30" s="70"/>
      <c r="D30" s="71"/>
      <c r="E30" s="72"/>
      <c r="F30" s="69">
        <f>O20</f>
        <v>1939011.79</v>
      </c>
      <c r="G30" s="69"/>
      <c r="H30" s="32" t="s">
        <v>68</v>
      </c>
      <c r="I30" s="32"/>
      <c r="J30" s="32"/>
      <c r="K30" s="32"/>
      <c r="L30" s="32"/>
      <c r="M30" s="32"/>
      <c r="N30" s="32"/>
      <c r="O30" s="32"/>
      <c r="P30" s="96"/>
      <c r="R30" s="4"/>
    </row>
    <row r="31" ht="45" customHeight="1" spans="1:16">
      <c r="A31" s="8" t="s">
        <v>47</v>
      </c>
      <c r="B31" s="73"/>
      <c r="C31" s="74" t="s">
        <v>69</v>
      </c>
      <c r="D31" s="75"/>
      <c r="E31" s="75"/>
      <c r="F31" s="75"/>
      <c r="G31" s="75"/>
      <c r="H31" s="75"/>
      <c r="I31" s="75"/>
      <c r="J31" s="120"/>
      <c r="K31" s="120"/>
      <c r="L31" s="120"/>
      <c r="M31" s="120"/>
      <c r="N31" s="120"/>
      <c r="O31" s="121"/>
      <c r="P31" s="96"/>
    </row>
    <row r="32" ht="45" customHeight="1" spans="1:16">
      <c r="A32" s="76" t="s">
        <v>51</v>
      </c>
      <c r="B32" s="76"/>
      <c r="C32" s="77" t="s">
        <v>52</v>
      </c>
      <c r="D32" s="78"/>
      <c r="E32" s="78"/>
      <c r="F32" s="78"/>
      <c r="G32" s="78"/>
      <c r="H32" s="78"/>
      <c r="I32" s="78"/>
      <c r="J32" s="122"/>
      <c r="K32" s="122"/>
      <c r="L32" s="122"/>
      <c r="M32" s="122"/>
      <c r="N32" s="122"/>
      <c r="O32" s="123"/>
      <c r="P32" s="96"/>
    </row>
    <row r="33" ht="45" customHeight="1" spans="1:20">
      <c r="A33" s="76" t="s">
        <v>53</v>
      </c>
      <c r="B33" s="76"/>
      <c r="C33" s="79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124"/>
      <c r="P33" s="96"/>
      <c r="T33" s="145"/>
    </row>
    <row r="34" ht="45" customHeight="1" spans="1:16">
      <c r="A34" s="76" t="s">
        <v>54</v>
      </c>
      <c r="B34" s="76"/>
      <c r="C34" s="81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125"/>
      <c r="P34" s="96"/>
    </row>
    <row r="35" ht="42" customHeight="1" spans="1:16">
      <c r="A35" s="76" t="s">
        <v>56</v>
      </c>
      <c r="B35" s="76"/>
      <c r="C35" s="83"/>
      <c r="D35" s="84"/>
      <c r="E35" s="84"/>
      <c r="F35" s="84"/>
      <c r="G35" s="85"/>
      <c r="H35" s="76" t="s">
        <v>57</v>
      </c>
      <c r="I35" s="76"/>
      <c r="J35" s="83"/>
      <c r="K35" s="84"/>
      <c r="L35" s="84"/>
      <c r="M35" s="84"/>
      <c r="N35" s="84"/>
      <c r="O35" s="85"/>
      <c r="P35" s="96"/>
    </row>
    <row r="37" spans="17:22">
      <c r="Q37" s="3"/>
      <c r="U37" s="3"/>
      <c r="V37" s="3"/>
    </row>
    <row r="38" spans="2:31">
      <c r="B38" s="4"/>
      <c r="D38" s="4"/>
      <c r="E38" s="4"/>
      <c r="F38" s="4"/>
      <c r="G38" s="4"/>
      <c r="I38" s="4"/>
      <c r="K38" s="4"/>
      <c r="L38" s="4"/>
      <c r="O38" s="4"/>
      <c r="Q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="3" customFormat="1"/>
    <row r="40" s="3" customFormat="1" spans="17:22">
      <c r="Q40" s="4"/>
      <c r="U40" s="4"/>
      <c r="V40" s="4"/>
    </row>
    <row r="41" s="3" customFormat="1" spans="17:31">
      <c r="Q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</sheetData>
  <mergeCells count="52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8:B28"/>
    <mergeCell ref="F29:G29"/>
    <mergeCell ref="H29:O29"/>
    <mergeCell ref="F30:G30"/>
    <mergeCell ref="H30:O30"/>
    <mergeCell ref="A31:B31"/>
    <mergeCell ref="C31:I31"/>
    <mergeCell ref="J31:O31"/>
    <mergeCell ref="A32:B32"/>
    <mergeCell ref="C32:O32"/>
    <mergeCell ref="A33:B33"/>
    <mergeCell ref="C33:O33"/>
    <mergeCell ref="A34:B34"/>
    <mergeCell ref="C34:O34"/>
    <mergeCell ref="A35:B35"/>
    <mergeCell ref="C35:G35"/>
    <mergeCell ref="H35:I35"/>
    <mergeCell ref="J35:O35"/>
    <mergeCell ref="A5:A6"/>
    <mergeCell ref="A16:A18"/>
    <mergeCell ref="A20:A21"/>
    <mergeCell ref="B16:B18"/>
    <mergeCell ref="B20:B21"/>
    <mergeCell ref="C16:C18"/>
    <mergeCell ref="C20:C21"/>
    <mergeCell ref="M20:M21"/>
    <mergeCell ref="N20:N21"/>
    <mergeCell ref="O20:O21"/>
    <mergeCell ref="A29:B30"/>
    <mergeCell ref="C29:E30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6096 (1)</vt:lpstr>
      <vt:lpstr>6096 (2)</vt:lpstr>
      <vt:lpstr>6096 (3)</vt:lpstr>
      <vt:lpstr>6096 (4)</vt:lpstr>
      <vt:lpstr>6096 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朱敏</cp:lastModifiedBy>
  <dcterms:created xsi:type="dcterms:W3CDTF">2017-01-21T06:29:00Z</dcterms:created>
  <dcterms:modified xsi:type="dcterms:W3CDTF">2021-04-07T01:11:41Z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AB79C71108FA485C9E58583C204B122D</vt:lpwstr>
  </property>
</Properties>
</file>