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6080-1" sheetId="1" r:id="rId1"/>
    <sheet name="6080-2" sheetId="3" r:id="rId2"/>
    <sheet name="3" sheetId="2" r:id="rId3"/>
  </sheets>
  <calcPr calcId="144525"/>
</workbook>
</file>

<file path=xl/sharedStrings.xml><?xml version="1.0" encoding="utf-8"?>
<sst xmlns="http://schemas.openxmlformats.org/spreadsheetml/2006/main" count="331" uniqueCount="117">
  <si>
    <t xml:space="preserve"> 工程款支付证书  </t>
  </si>
  <si>
    <t>本次</t>
  </si>
  <si>
    <t>工程名称</t>
  </si>
  <si>
    <t>黄大村梨园水泥路修建工程</t>
  </si>
  <si>
    <t>档案编号</t>
  </si>
  <si>
    <t>CD2016-066-（6）</t>
  </si>
  <si>
    <t>合同金额</t>
  </si>
  <si>
    <t>中标日期</t>
  </si>
  <si>
    <t>2016.10.21</t>
  </si>
  <si>
    <t>合作单位</t>
  </si>
  <si>
    <t>吴瑞祥13966985199</t>
  </si>
  <si>
    <t>30日历天</t>
  </si>
  <si>
    <t>宿松县
破凉镇</t>
  </si>
  <si>
    <t>宿松公司吴瑞祥13966985199</t>
  </si>
  <si>
    <t>议标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</si>
  <si>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</si>
  <si>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</si>
  <si>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</si>
  <si>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</si>
  <si>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</si>
  <si>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</si>
  <si>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</si>
  <si>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</si>
  <si>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</si>
  <si>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</si>
  <si>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</si>
  <si>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</si>
  <si>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</si>
  <si>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</si>
  <si>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</si>
  <si>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</si>
  <si>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</si>
  <si>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</si>
  <si>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CD2016-066-（1）</t>
  </si>
  <si>
    <t>怀宁县贫困村道路硬化工程凉亭乡胡大屋路道路硬化工程</t>
  </si>
  <si>
    <t>2016.6.23</t>
  </si>
  <si>
    <t>沙 建</t>
  </si>
  <si>
    <t>怀宁县</t>
  </si>
  <si>
    <t>中标</t>
  </si>
  <si>
    <t>中标通知书、合同协议</t>
  </si>
  <si>
    <t>中</t>
  </si>
  <si>
    <t>2017.1.17办理外经证费用500</t>
  </si>
  <si>
    <t>CD2016-132-2</t>
  </si>
  <si>
    <t>宿松县C532彭召路老村道路加宽工程</t>
  </si>
  <si>
    <t>2016.10.18</t>
  </si>
  <si>
    <t>60日历天</t>
  </si>
  <si>
    <t>宿松县</t>
  </si>
  <si>
    <t>议标项目，施工合同原件在庐江</t>
  </si>
  <si>
    <t>√</t>
  </si>
  <si>
    <t>CD2016-137</t>
  </si>
  <si>
    <t>宿松县趾凤乡撤并建制村路面硬化工程C611-石门公路</t>
  </si>
  <si>
    <t>2016.10.19</t>
  </si>
  <si>
    <t>马 宁</t>
  </si>
  <si>
    <t>宿松县
趾凤乡</t>
  </si>
  <si>
    <t>中标项目，中标通知书及施工合同原件在庐江</t>
  </si>
  <si>
    <t>CD2016-066-（4）</t>
  </si>
  <si>
    <t>黄大村东塔水泥路修建工程</t>
  </si>
  <si>
    <t>CD2016-066-（5）</t>
  </si>
  <si>
    <t>黄大村国前水泥路修建工程</t>
  </si>
  <si>
    <t>CD2016-066-（7）</t>
  </si>
  <si>
    <t>黄大村朱垅水泥路修建工程</t>
  </si>
  <si>
    <t>CD2016-066-（2）</t>
  </si>
  <si>
    <t>宿松县破凉镇五谷村畅通工程折吴路建设工程</t>
  </si>
  <si>
    <t>2016.11.3</t>
  </si>
  <si>
    <t>20日历天</t>
  </si>
  <si>
    <t>CD2016-066-（3）</t>
  </si>
  <si>
    <t>怀宁县老村道加宽赵山路工程</t>
  </si>
  <si>
    <t>2016.11.26</t>
  </si>
  <si>
    <t>怀宁县
江镇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</si>
  <si>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</si>
  <si>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</si>
  <si>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</si>
  <si>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吴瑞祥 建设银行宿松孚玉支行</t>
  </si>
  <si>
    <t>合计</t>
  </si>
  <si>
    <t>-</t>
  </si>
  <si>
    <t>6236 6816 8000 0895 689</t>
  </si>
  <si>
    <t>本次支付金额</t>
  </si>
  <si>
    <t>小写</t>
  </si>
  <si>
    <t>支付账号</t>
  </si>
  <si>
    <t>吴瑞祥   建设银行宿松孚玉支行</t>
  </si>
  <si>
    <t>完工证明？</t>
  </si>
  <si>
    <t>大写</t>
  </si>
  <si>
    <t>6236  6816  8000  0895  689</t>
  </si>
  <si>
    <t>申请部门
意见</t>
  </si>
  <si>
    <t>议标？？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</si>
  <si>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</si>
  <si>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</si>
  <si>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</si>
  <si>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</si>
  <si>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</si>
  <si>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</si>
  <si>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</si>
  <si>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宿松县破凉镇黄大村朱垅水泥路工程</t>
  </si>
  <si>
    <t>宿松县破凉镇黄大村梨园水泥路工程</t>
  </si>
  <si>
    <t>宿松县破凉镇黄大村东塔水泥路工程</t>
  </si>
  <si>
    <t>宿松县破凉镇黄大村国前水泥路工程</t>
  </si>
  <si>
    <t>年费内</t>
  </si>
  <si>
    <t>增值税及附加</t>
  </si>
  <si>
    <t>损失准备金</t>
  </si>
  <si>
    <t>12材料</t>
  </si>
  <si>
    <t>6078~6081共到帐34.2万</t>
  </si>
  <si>
    <t>2017.12.19办理涉税事项报告表费用500</t>
  </si>
  <si>
    <t>松县破凉镇黄大村东塔19569；</t>
  </si>
  <si>
    <t>宿松县破凉镇黄大村梨园7808；</t>
  </si>
  <si>
    <t>宿松县破凉镇黄大村国前5739；</t>
  </si>
  <si>
    <t>宿松县破凉镇黄大村朱垄6806.21；</t>
  </si>
  <si>
    <t>吴瑞祥 建设银行宿松孚玉支行   6236 6816 8000 0895 689</t>
  </si>
  <si>
    <t>详见报销单据</t>
  </si>
  <si>
    <t>交工证书和内部承包协议及东塔水泥路施工合同（含路基合同）原件在庐江；议标均无中标通知；无项目印章，所需资料用章均在宿松办事处盖的公章</t>
  </si>
  <si>
    <t>财务初审
意见</t>
  </si>
  <si>
    <t>质安初审
意见</t>
  </si>
  <si>
    <t>董事长审批</t>
  </si>
  <si>
    <t>退损失准备金</t>
  </si>
  <si>
    <t>宿松县梓昊建材经营部</t>
  </si>
  <si>
    <t>转账费</t>
  </si>
  <si>
    <t>吴瑞祥</t>
  </si>
  <si>
    <t>交工证书和内部承包协议及东塔水泥路施工合同（含路基合同）、审计原件在合肥；议标均无中标通知；无项目印章，所需资料用章均在宿松办事处盖的公章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</si>
</sst>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m/d;@"/>
    <numFmt numFmtId="179" formatCode="0.00_ "/>
    <numFmt numFmtId="180" formatCode="[DBNum2][$-804]General"/>
  </numFmts>
  <fonts count="55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color theme="1"/>
      <name val="Arial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00B050"/>
      <name val="宋体"/>
      <charset val="134"/>
      <scheme val="minor"/>
    </font>
    <font>
      <b/>
      <sz val="10"/>
      <color rgb="FFFF0000"/>
      <name val="宋体"/>
      <charset val="134"/>
    </font>
    <font>
      <sz val="9"/>
      <color rgb="FF7030A0"/>
      <name val="宋体"/>
      <charset val="134"/>
    </font>
    <font>
      <b/>
      <sz val="9"/>
      <color theme="1"/>
      <name val="宋体"/>
      <charset val="134"/>
    </font>
    <font>
      <sz val="9"/>
      <color rgb="FF00B050"/>
      <name val="宋体"/>
      <charset val="134"/>
    </font>
    <font>
      <sz val="9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sz val="1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5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20" borderId="22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0" borderId="0"/>
    <xf numFmtId="0" fontId="37" fillId="3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shrinkToFit="1"/>
    </xf>
    <xf numFmtId="0" fontId="5" fillId="0" borderId="3" xfId="55" applyFont="1" applyFill="1" applyBorder="1" applyAlignment="1">
      <alignment horizontal="center" vertical="center" shrinkToFit="1"/>
    </xf>
    <xf numFmtId="176" fontId="4" fillId="0" borderId="1" xfId="55" applyNumberFormat="1" applyFont="1" applyFill="1" applyBorder="1" applyAlignment="1">
      <alignment horizontal="center" vertical="center" wrapText="1"/>
    </xf>
    <xf numFmtId="176" fontId="4" fillId="0" borderId="3" xfId="55" applyNumberFormat="1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176" fontId="2" fillId="0" borderId="4" xfId="55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 wrapText="1"/>
    </xf>
    <xf numFmtId="176" fontId="2" fillId="0" borderId="4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center" vertical="center" wrapText="1"/>
    </xf>
    <xf numFmtId="177" fontId="8" fillId="2" borderId="4" xfId="55" applyNumberFormat="1" applyFont="1" applyFill="1" applyBorder="1" applyAlignment="1">
      <alignment horizontal="center" vertical="center" shrinkToFit="1"/>
    </xf>
    <xf numFmtId="14" fontId="7" fillId="2" borderId="4" xfId="55" applyNumberFormat="1" applyFont="1" applyFill="1" applyBorder="1" applyAlignment="1">
      <alignment horizontal="center" vertical="center" wrapText="1"/>
    </xf>
    <xf numFmtId="176" fontId="7" fillId="2" borderId="4" xfId="55" applyNumberFormat="1" applyFont="1" applyFill="1" applyBorder="1" applyAlignment="1">
      <alignment horizontal="right" vertical="center" shrinkToFit="1"/>
    </xf>
    <xf numFmtId="178" fontId="7" fillId="2" borderId="4" xfId="55" applyNumberFormat="1" applyFont="1" applyFill="1" applyBorder="1" applyAlignment="1">
      <alignment horizontal="center" vertical="center" wrapText="1"/>
    </xf>
    <xf numFmtId="9" fontId="7" fillId="0" borderId="4" xfId="2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7" fontId="9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right" vertical="center" shrinkToFit="1"/>
    </xf>
    <xf numFmtId="178" fontId="1" fillId="0" borderId="4" xfId="55" applyNumberFormat="1" applyFont="1" applyFill="1" applyBorder="1" applyAlignment="1">
      <alignment horizontal="center" vertical="center" wrapText="1"/>
    </xf>
    <xf numFmtId="9" fontId="1" fillId="0" borderId="4" xfId="2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4" fontId="10" fillId="0" borderId="4" xfId="55" applyNumberFormat="1" applyFont="1" applyFill="1" applyBorder="1" applyAlignment="1">
      <alignment horizontal="center" vertical="center" wrapText="1"/>
    </xf>
    <xf numFmtId="14" fontId="1" fillId="2" borderId="4" xfId="55" applyNumberFormat="1" applyFont="1" applyFill="1" applyBorder="1" applyAlignment="1">
      <alignment horizontal="center" vertical="center" wrapText="1"/>
    </xf>
    <xf numFmtId="176" fontId="1" fillId="2" borderId="4" xfId="55" applyNumberFormat="1" applyFont="1" applyFill="1" applyBorder="1" applyAlignment="1">
      <alignment horizontal="right" vertical="center" shrinkToFit="1"/>
    </xf>
    <xf numFmtId="178" fontId="1" fillId="2" borderId="4" xfId="55" applyNumberFormat="1" applyFont="1" applyFill="1" applyBorder="1" applyAlignment="1">
      <alignment horizontal="center" vertical="center" wrapText="1"/>
    </xf>
    <xf numFmtId="14" fontId="7" fillId="2" borderId="4" xfId="55" applyNumberFormat="1" applyFont="1" applyFill="1" applyBorder="1" applyAlignment="1">
      <alignment horizontal="left" vertical="center"/>
    </xf>
    <xf numFmtId="179" fontId="11" fillId="2" borderId="4" xfId="0" applyNumberFormat="1" applyFont="1" applyFill="1" applyBorder="1" applyAlignment="1">
      <alignment vertical="center"/>
    </xf>
    <xf numFmtId="177" fontId="9" fillId="2" borderId="4" xfId="55" applyNumberFormat="1" applyFont="1" applyFill="1" applyBorder="1" applyAlignment="1">
      <alignment horizontal="center" vertical="center" shrinkToFit="1"/>
    </xf>
    <xf numFmtId="176" fontId="1" fillId="0" borderId="4" xfId="55" applyNumberFormat="1" applyFont="1" applyFill="1" applyBorder="1" applyAlignment="1">
      <alignment horizontal="center" vertical="center" wrapText="1"/>
    </xf>
    <xf numFmtId="0" fontId="2" fillId="3" borderId="4" xfId="55" applyFont="1" applyFill="1" applyBorder="1" applyAlignment="1">
      <alignment horizontal="center" vertical="center" shrinkToFit="1"/>
    </xf>
    <xf numFmtId="176" fontId="12" fillId="3" borderId="4" xfId="55" applyNumberFormat="1" applyFont="1" applyFill="1" applyBorder="1" applyAlignment="1">
      <alignment horizontal="right" vertical="center" shrinkToFit="1"/>
    </xf>
    <xf numFmtId="0" fontId="10" fillId="0" borderId="4" xfId="55" applyFont="1" applyFill="1" applyBorder="1" applyAlignment="1">
      <alignment horizontal="center" vertical="center" wrapText="1"/>
    </xf>
    <xf numFmtId="176" fontId="10" fillId="2" borderId="5" xfId="55" applyNumberFormat="1" applyFont="1" applyFill="1" applyBorder="1" applyAlignment="1">
      <alignment horizontal="center" vertical="center" wrapText="1"/>
    </xf>
    <xf numFmtId="176" fontId="10" fillId="2" borderId="6" xfId="55" applyNumberFormat="1" applyFont="1" applyFill="1" applyBorder="1" applyAlignment="1">
      <alignment horizontal="center" vertical="center" wrapText="1"/>
    </xf>
    <xf numFmtId="176" fontId="10" fillId="2" borderId="7" xfId="55" applyNumberFormat="1" applyFont="1" applyFill="1" applyBorder="1" applyAlignment="1">
      <alignment horizontal="center" vertical="center" wrapText="1"/>
    </xf>
    <xf numFmtId="176" fontId="13" fillId="0" borderId="1" xfId="55" applyNumberFormat="1" applyFont="1" applyFill="1" applyBorder="1" applyAlignment="1">
      <alignment horizontal="center" vertical="center" shrinkToFit="1"/>
    </xf>
    <xf numFmtId="176" fontId="13" fillId="0" borderId="3" xfId="55" applyNumberFormat="1" applyFont="1" applyFill="1" applyBorder="1" applyAlignment="1">
      <alignment horizontal="center" vertical="center" shrinkToFit="1"/>
    </xf>
    <xf numFmtId="176" fontId="13" fillId="0" borderId="2" xfId="55" applyNumberFormat="1" applyFont="1" applyFill="1" applyBorder="1" applyAlignment="1">
      <alignment horizontal="center" vertical="center" shrinkToFit="1"/>
    </xf>
    <xf numFmtId="176" fontId="10" fillId="2" borderId="8" xfId="55" applyNumberFormat="1" applyFont="1" applyFill="1" applyBorder="1" applyAlignment="1">
      <alignment horizontal="center" vertical="center" wrapText="1"/>
    </xf>
    <xf numFmtId="176" fontId="10" fillId="2" borderId="0" xfId="55" applyNumberFormat="1" applyFont="1" applyFill="1" applyAlignment="1">
      <alignment horizontal="center" vertical="center" wrapText="1"/>
    </xf>
    <xf numFmtId="176" fontId="10" fillId="2" borderId="9" xfId="55" applyNumberFormat="1" applyFont="1" applyFill="1" applyBorder="1" applyAlignment="1">
      <alignment horizontal="center" vertical="center" wrapText="1"/>
    </xf>
    <xf numFmtId="0" fontId="14" fillId="0" borderId="4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left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top" wrapText="1"/>
    </xf>
    <xf numFmtId="0" fontId="15" fillId="0" borderId="0" xfId="55" applyFont="1" applyBorder="1" applyAlignment="1">
      <alignment vertical="center"/>
    </xf>
    <xf numFmtId="0" fontId="5" fillId="0" borderId="2" xfId="55" applyFont="1" applyFill="1" applyBorder="1" applyAlignment="1">
      <alignment horizontal="center" vertical="center" shrinkToFit="1"/>
    </xf>
    <xf numFmtId="176" fontId="5" fillId="0" borderId="1" xfId="55" applyNumberFormat="1" applyFont="1" applyFill="1" applyBorder="1" applyAlignment="1">
      <alignment horizontal="center" vertical="center" shrinkToFit="1"/>
    </xf>
    <xf numFmtId="176" fontId="5" fillId="0" borderId="2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16" fillId="0" borderId="2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176" fontId="14" fillId="0" borderId="4" xfId="55" applyNumberFormat="1" applyFont="1" applyFill="1" applyBorder="1" applyAlignment="1">
      <alignment horizontal="center" vertical="center" wrapText="1"/>
    </xf>
    <xf numFmtId="176" fontId="7" fillId="3" borderId="4" xfId="55" applyNumberFormat="1" applyFont="1" applyFill="1" applyBorder="1" applyAlignment="1">
      <alignment horizontal="right" vertical="center" shrinkToFit="1"/>
    </xf>
    <xf numFmtId="9" fontId="8" fillId="0" borderId="4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right" vertical="center" shrinkToFi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7" fillId="3" borderId="4" xfId="55" applyNumberFormat="1" applyFont="1" applyFill="1" applyBorder="1" applyAlignment="1">
      <alignment horizontal="center" vertical="center" shrinkToFit="1"/>
    </xf>
    <xf numFmtId="176" fontId="1" fillId="3" borderId="4" xfId="55" applyNumberFormat="1" applyFont="1" applyFill="1" applyBorder="1" applyAlignment="1">
      <alignment horizontal="right" vertical="center" shrinkToFit="1"/>
    </xf>
    <xf numFmtId="176" fontId="1" fillId="0" borderId="4" xfId="55" applyNumberFormat="1" applyFont="1" applyFill="1" applyBorder="1" applyAlignment="1">
      <alignment horizontal="right" vertical="center"/>
    </xf>
    <xf numFmtId="176" fontId="1" fillId="0" borderId="4" xfId="55" applyNumberFormat="1" applyFont="1" applyFill="1" applyBorder="1" applyAlignment="1">
      <alignment vertical="center" wrapText="1"/>
    </xf>
    <xf numFmtId="176" fontId="1" fillId="3" borderId="4" xfId="55" applyNumberFormat="1" applyFont="1" applyFill="1" applyBorder="1" applyAlignment="1">
      <alignment horizontal="center" vertical="center" shrinkToFit="1"/>
    </xf>
    <xf numFmtId="9" fontId="1" fillId="0" borderId="4" xfId="55" applyNumberFormat="1" applyFont="1" applyFill="1" applyBorder="1" applyAlignment="1">
      <alignment horizontal="center" vertical="center" wrapText="1"/>
    </xf>
    <xf numFmtId="176" fontId="14" fillId="0" borderId="4" xfId="55" applyNumberFormat="1" applyFont="1" applyFill="1" applyBorder="1" applyAlignment="1">
      <alignment vertical="center" shrinkToFit="1"/>
    </xf>
    <xf numFmtId="176" fontId="17" fillId="2" borderId="4" xfId="55" applyNumberFormat="1" applyFont="1" applyFill="1" applyBorder="1" applyAlignment="1">
      <alignment vertical="center" wrapText="1"/>
    </xf>
    <xf numFmtId="176" fontId="7" fillId="0" borderId="10" xfId="55" applyNumberFormat="1" applyFont="1" applyFill="1" applyBorder="1" applyAlignment="1">
      <alignment horizontal="center" vertical="center" wrapText="1"/>
    </xf>
    <xf numFmtId="176" fontId="7" fillId="2" borderId="10" xfId="55" applyNumberFormat="1" applyFont="1" applyFill="1" applyBorder="1" applyAlignment="1">
      <alignment horizontal="center" vertical="center" shrinkToFit="1"/>
    </xf>
    <xf numFmtId="14" fontId="7" fillId="2" borderId="4" xfId="55" applyNumberFormat="1" applyFont="1" applyFill="1" applyBorder="1" applyAlignment="1">
      <alignment horizontal="right" vertical="center"/>
    </xf>
    <xf numFmtId="176" fontId="7" fillId="0" borderId="11" xfId="55" applyNumberFormat="1" applyFont="1" applyFill="1" applyBorder="1" applyAlignment="1">
      <alignment horizontal="center" vertical="center" wrapText="1"/>
    </xf>
    <xf numFmtId="176" fontId="7" fillId="2" borderId="11" xfId="55" applyNumberFormat="1" applyFont="1" applyFill="1" applyBorder="1" applyAlignment="1">
      <alignment horizontal="center" vertical="center" shrinkToFit="1"/>
    </xf>
    <xf numFmtId="176" fontId="12" fillId="0" borderId="0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0" fontId="7" fillId="2" borderId="3" xfId="55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14" fontId="10" fillId="0" borderId="4" xfId="55" applyNumberFormat="1" applyFont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18" fillId="4" borderId="4" xfId="13" applyFont="1" applyFill="1" applyBorder="1" applyAlignment="1">
      <alignment horizontal="left" vertical="center"/>
    </xf>
    <xf numFmtId="0" fontId="19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/>
    </xf>
    <xf numFmtId="179" fontId="21" fillId="2" borderId="4" xfId="13" applyNumberFormat="1" applyFont="1" applyFill="1" applyBorder="1" applyAlignment="1">
      <alignment horizontal="right" vertical="center" wrapText="1"/>
    </xf>
    <xf numFmtId="0" fontId="20" fillId="2" borderId="4" xfId="13" applyFont="1" applyFill="1" applyBorder="1" applyAlignment="1">
      <alignment horizontal="center" vertical="center"/>
    </xf>
    <xf numFmtId="0" fontId="22" fillId="5" borderId="4" xfId="55" applyFont="1" applyFill="1" applyBorder="1" applyAlignment="1">
      <alignment horizontal="left" vertical="center"/>
    </xf>
    <xf numFmtId="0" fontId="1" fillId="0" borderId="0" xfId="55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vertical="center" wrapText="1"/>
    </xf>
    <xf numFmtId="0" fontId="1" fillId="4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180" fontId="1" fillId="0" borderId="0" xfId="55" applyNumberFormat="1" applyFont="1" applyFill="1" applyBorder="1" applyAlignment="1">
      <alignment horizontal="center" vertical="center"/>
    </xf>
    <xf numFmtId="0" fontId="23" fillId="0" borderId="12" xfId="55" applyFont="1" applyBorder="1" applyAlignment="1">
      <alignment horizontal="center" vertical="center" wrapText="1"/>
    </xf>
    <xf numFmtId="0" fontId="23" fillId="0" borderId="13" xfId="55" applyFont="1" applyBorder="1" applyAlignment="1">
      <alignment horizontal="center" vertical="center" wrapText="1"/>
    </xf>
    <xf numFmtId="0" fontId="23" fillId="0" borderId="14" xfId="55" applyFont="1" applyBorder="1" applyAlignment="1">
      <alignment horizontal="center" vertical="center" wrapText="1"/>
    </xf>
    <xf numFmtId="10" fontId="3" fillId="5" borderId="0" xfId="55" applyNumberFormat="1" applyFont="1" applyFill="1">
      <alignment vertical="center"/>
    </xf>
    <xf numFmtId="0" fontId="24" fillId="0" borderId="15" xfId="55" applyFont="1" applyBorder="1" applyAlignment="1">
      <alignment horizontal="center" vertical="center" wrapText="1"/>
    </xf>
    <xf numFmtId="0" fontId="24" fillId="0" borderId="16" xfId="55" applyFont="1" applyBorder="1" applyAlignment="1">
      <alignment horizontal="center" vertical="center" wrapText="1"/>
    </xf>
    <xf numFmtId="0" fontId="24" fillId="0" borderId="17" xfId="55" applyFont="1" applyBorder="1" applyAlignment="1">
      <alignment horizontal="center" vertical="center" wrapText="1"/>
    </xf>
    <xf numFmtId="180" fontId="1" fillId="5" borderId="0" xfId="55" applyNumberFormat="1" applyFont="1" applyFill="1" applyBorder="1" applyAlignment="1">
      <alignment horizontal="center" vertical="center"/>
    </xf>
    <xf numFmtId="0" fontId="20" fillId="0" borderId="4" xfId="13" applyFont="1" applyBorder="1" applyAlignment="1">
      <alignment horizontal="center" vertical="center" wrapText="1"/>
    </xf>
    <xf numFmtId="0" fontId="20" fillId="2" borderId="4" xfId="13" applyFont="1" applyFill="1" applyBorder="1" applyAlignment="1">
      <alignment horizontal="center" vertical="center" wrapText="1"/>
    </xf>
    <xf numFmtId="0" fontId="25" fillId="0" borderId="4" xfId="13" applyFont="1" applyFill="1" applyBorder="1" applyAlignment="1">
      <alignment horizontal="left" vertical="center"/>
    </xf>
    <xf numFmtId="0" fontId="20" fillId="0" borderId="0" xfId="13" applyFont="1" applyAlignment="1">
      <alignment horizontal="center" vertical="center"/>
    </xf>
    <xf numFmtId="0" fontId="20" fillId="0" borderId="4" xfId="13" applyFont="1" applyBorder="1" applyAlignment="1">
      <alignment horizontal="left" vertical="center" wrapText="1"/>
    </xf>
    <xf numFmtId="0" fontId="1" fillId="2" borderId="2" xfId="55" applyFont="1" applyFill="1" applyBorder="1" applyAlignment="1">
      <alignment horizontal="left" vertical="center" wrapText="1"/>
    </xf>
    <xf numFmtId="14" fontId="1" fillId="2" borderId="4" xfId="55" applyNumberFormat="1" applyFont="1" applyFill="1" applyBorder="1" applyAlignment="1">
      <alignment horizontal="left" vertical="center"/>
    </xf>
    <xf numFmtId="9" fontId="9" fillId="0" borderId="4" xfId="55" applyNumberFormat="1" applyFont="1" applyFill="1" applyBorder="1" applyAlignment="1">
      <alignment horizontal="center" vertical="center" wrapText="1"/>
    </xf>
    <xf numFmtId="176" fontId="13" fillId="0" borderId="4" xfId="55" applyNumberFormat="1" applyFont="1" applyFill="1" applyBorder="1" applyAlignment="1">
      <alignment vertical="center" shrinkToFit="1"/>
    </xf>
    <xf numFmtId="176" fontId="26" fillId="2" borderId="4" xfId="55" applyNumberFormat="1" applyFont="1" applyFill="1" applyBorder="1" applyAlignment="1">
      <alignment vertical="center" wrapText="1"/>
    </xf>
    <xf numFmtId="176" fontId="1" fillId="0" borderId="10" xfId="55" applyNumberFormat="1" applyFont="1" applyFill="1" applyBorder="1" applyAlignment="1">
      <alignment horizontal="center" vertical="center" wrapText="1"/>
    </xf>
    <xf numFmtId="176" fontId="1" fillId="2" borderId="10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right" vertical="center"/>
    </xf>
    <xf numFmtId="176" fontId="1" fillId="0" borderId="11" xfId="55" applyNumberFormat="1" applyFont="1" applyFill="1" applyBorder="1" applyAlignment="1">
      <alignment horizontal="center" vertical="center" wrapText="1"/>
    </xf>
    <xf numFmtId="176" fontId="1" fillId="2" borderId="11" xfId="55" applyNumberFormat="1" applyFont="1" applyFill="1" applyBorder="1" applyAlignment="1">
      <alignment horizontal="center" vertical="center" shrinkToFit="1"/>
    </xf>
    <xf numFmtId="0" fontId="2" fillId="0" borderId="3" xfId="55" applyFont="1" applyFill="1" applyBorder="1" applyAlignment="1">
      <alignment horizontal="center" vertical="center" wrapText="1"/>
    </xf>
    <xf numFmtId="178" fontId="27" fillId="2" borderId="4" xfId="55" applyNumberFormat="1" applyFont="1" applyFill="1" applyBorder="1" applyAlignment="1">
      <alignment horizontal="center" vertical="center" wrapText="1"/>
    </xf>
    <xf numFmtId="176" fontId="27" fillId="2" borderId="4" xfId="55" applyNumberFormat="1" applyFont="1" applyFill="1" applyBorder="1" applyAlignment="1">
      <alignment horizontal="right" vertical="center" shrinkToFit="1"/>
    </xf>
    <xf numFmtId="176" fontId="10" fillId="2" borderId="4" xfId="55" applyNumberFormat="1" applyFont="1" applyFill="1" applyBorder="1" applyAlignment="1">
      <alignment horizontal="center" vertical="center" wrapText="1"/>
    </xf>
    <xf numFmtId="176" fontId="1" fillId="2" borderId="4" xfId="55" applyNumberFormat="1" applyFont="1" applyFill="1" applyBorder="1" applyAlignment="1">
      <alignment horizontal="center" vertical="center" wrapText="1"/>
    </xf>
    <xf numFmtId="0" fontId="1" fillId="2" borderId="10" xfId="55" applyFont="1" applyFill="1" applyBorder="1" applyAlignment="1">
      <alignment horizontal="center" vertical="center" wrapText="1"/>
    </xf>
    <xf numFmtId="180" fontId="10" fillId="2" borderId="10" xfId="55" applyNumberFormat="1" applyFont="1" applyFill="1" applyBorder="1" applyAlignment="1">
      <alignment horizontal="center" vertical="center" wrapText="1"/>
    </xf>
    <xf numFmtId="176" fontId="1" fillId="2" borderId="10" xfId="55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28" fillId="0" borderId="18" xfId="55" applyFont="1" applyFill="1" applyBorder="1" applyAlignment="1">
      <alignment horizontal="left" vertical="center" wrapText="1"/>
    </xf>
    <xf numFmtId="0" fontId="28" fillId="0" borderId="19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9" fillId="2" borderId="3" xfId="55" applyFont="1" applyFill="1" applyBorder="1" applyAlignment="1">
      <alignment horizontal="left" vertical="center" wrapText="1"/>
    </xf>
    <xf numFmtId="0" fontId="29" fillId="2" borderId="2" xfId="55" applyFont="1" applyFill="1" applyBorder="1" applyAlignment="1">
      <alignment horizontal="left" vertical="center" wrapText="1"/>
    </xf>
    <xf numFmtId="0" fontId="28" fillId="0" borderId="3" xfId="55" applyFont="1" applyFill="1" applyBorder="1" applyAlignment="1">
      <alignment horizontal="left" vertical="center" wrapText="1"/>
    </xf>
    <xf numFmtId="0" fontId="28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20" fillId="2" borderId="4" xfId="13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center" vertical="center"/>
    </xf>
    <xf numFmtId="179" fontId="21" fillId="0" borderId="4" xfId="13" applyNumberFormat="1" applyFont="1" applyBorder="1" applyAlignment="1">
      <alignment horizontal="right" vertical="center"/>
    </xf>
    <xf numFmtId="0" fontId="30" fillId="2" borderId="4" xfId="13" applyFont="1" applyFill="1" applyBorder="1" applyAlignment="1">
      <alignment horizontal="left" vertical="center"/>
    </xf>
    <xf numFmtId="0" fontId="21" fillId="0" borderId="4" xfId="13" applyFont="1" applyBorder="1" applyAlignment="1">
      <alignment horizontal="center" vertical="center"/>
    </xf>
    <xf numFmtId="0" fontId="21" fillId="0" borderId="4" xfId="13" applyFont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179" fontId="21" fillId="2" borderId="4" xfId="13" applyNumberFormat="1" applyFont="1" applyFill="1" applyBorder="1" applyAlignment="1">
      <alignment horizontal="center" vertical="center"/>
    </xf>
    <xf numFmtId="0" fontId="21" fillId="2" borderId="4" xfId="13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1" fillId="0" borderId="4" xfId="13" applyFont="1" applyBorder="1" applyAlignment="1">
      <alignment horizontal="center" vertical="center" wrapText="1"/>
    </xf>
    <xf numFmtId="0" fontId="21" fillId="2" borderId="4" xfId="13" applyFont="1" applyFill="1" applyBorder="1" applyAlignment="1">
      <alignment horizontal="center" vertical="center" wrapText="1"/>
    </xf>
    <xf numFmtId="0" fontId="21" fillId="0" borderId="4" xfId="13" applyFont="1" applyFill="1" applyBorder="1" applyAlignment="1">
      <alignment horizontal="left" vertical="center"/>
    </xf>
    <xf numFmtId="0" fontId="31" fillId="0" borderId="0" xfId="13" applyFont="1" applyAlignment="1">
      <alignment horizontal="center" vertical="center"/>
    </xf>
    <xf numFmtId="0" fontId="21" fillId="0" borderId="4" xfId="13" applyFont="1" applyBorder="1" applyAlignment="1">
      <alignment horizontal="left" vertical="center" wrapText="1"/>
    </xf>
    <xf numFmtId="0" fontId="21" fillId="0" borderId="4" xfId="13" applyFont="1" applyFill="1" applyBorder="1" applyAlignment="1">
      <alignment horizontal="left" vertical="center" wrapText="1"/>
    </xf>
    <xf numFmtId="0" fontId="32" fillId="0" borderId="0" xfId="13" applyFont="1" applyAlignment="1">
      <alignment horizontal="center" vertical="center"/>
    </xf>
    <xf numFmtId="0" fontId="33" fillId="0" borderId="0" xfId="13" applyFont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91625" y="885571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86875" y="824293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9</xdr:row>
      <xdr:rowOff>0</xdr:rowOff>
    </xdr:from>
    <xdr:to>
      <xdr:col>21</xdr:col>
      <xdr:colOff>113665</xdr:colOff>
      <xdr:row>11</xdr:row>
      <xdr:rowOff>128905</xdr:rowOff>
    </xdr:to>
    <xdr:pic>
      <xdr:nvPicPr>
        <xdr:cNvPr id="3" name="图片 2" descr="@5[~)6CQB[O{($W7%V08YH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82100" y="3211195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504190</xdr:colOff>
      <xdr:row>39</xdr:row>
      <xdr:rowOff>92710</xdr:rowOff>
    </xdr:from>
    <xdr:to>
      <xdr:col>13</xdr:col>
      <xdr:colOff>108585</xdr:colOff>
      <xdr:row>71</xdr:row>
      <xdr:rowOff>92075</xdr:rowOff>
    </xdr:to>
    <xdr:pic>
      <xdr:nvPicPr>
        <xdr:cNvPr id="4" name="图片 3" descr=")0P]8ZU%N{~6`$X)]0X9_N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415" y="12317095"/>
          <a:ext cx="6538595" cy="5485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86875" y="824293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9</xdr:row>
      <xdr:rowOff>0</xdr:rowOff>
    </xdr:from>
    <xdr:to>
      <xdr:col>21</xdr:col>
      <xdr:colOff>113665</xdr:colOff>
      <xdr:row>11</xdr:row>
      <xdr:rowOff>128905</xdr:rowOff>
    </xdr:to>
    <xdr:pic>
      <xdr:nvPicPr>
        <xdr:cNvPr id="3" name="图片 2" descr="@5[~)6CQB[O{($W7%V08YH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82100" y="3211195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504190</xdr:colOff>
      <xdr:row>39</xdr:row>
      <xdr:rowOff>92710</xdr:rowOff>
    </xdr:from>
    <xdr:to>
      <xdr:col>13</xdr:col>
      <xdr:colOff>108585</xdr:colOff>
      <xdr:row>71</xdr:row>
      <xdr:rowOff>92075</xdr:rowOff>
    </xdr:to>
    <xdr:pic>
      <xdr:nvPicPr>
        <xdr:cNvPr id="4" name="图片 3" descr=")0P]8ZU%N{~6`$X)]0X9_N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415" y="12317095"/>
          <a:ext cx="6538595" cy="548576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15</xdr:row>
      <xdr:rowOff>28575</xdr:rowOff>
    </xdr:from>
    <xdr:to>
      <xdr:col>13</xdr:col>
      <xdr:colOff>276225</xdr:colOff>
      <xdr:row>17</xdr:row>
      <xdr:rowOff>44450</xdr:rowOff>
    </xdr:to>
    <xdr:pic>
      <xdr:nvPicPr>
        <xdr:cNvPr id="5" name="图片 4" descr="]C)~5ZAPQL}0~X{5`$YT)3P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9775" y="5132070"/>
          <a:ext cx="5476875" cy="52387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0</xdr:row>
      <xdr:rowOff>21590</xdr:rowOff>
    </xdr:from>
    <xdr:to>
      <xdr:col>24</xdr:col>
      <xdr:colOff>285750</xdr:colOff>
      <xdr:row>14</xdr:row>
      <xdr:rowOff>59055</xdr:rowOff>
    </xdr:to>
    <xdr:pic>
      <xdr:nvPicPr>
        <xdr:cNvPr id="6" name="图片 5" descr="3893C8750CEA3A5F3C9A06067606F34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96300" y="21590"/>
          <a:ext cx="7867650" cy="4886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I15" sqref="I1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9" style="5" customWidth="1"/>
    <col min="13" max="13" width="7" style="1" customWidth="1"/>
    <col min="14" max="14" width="5.5" style="1" customWidth="1"/>
    <col min="15" max="15" width="9.25" style="5" customWidth="1"/>
    <col min="16" max="16" width="11.125" style="1" customWidth="1"/>
    <col min="17" max="17" width="14.125" style="1" customWidth="1"/>
    <col min="18" max="18" width="5.5" style="3" customWidth="1"/>
    <col min="19" max="19" width="6.7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2.7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90" t="s">
        <v>1</v>
      </c>
    </row>
    <row r="2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8"/>
      <c r="C3" s="11">
        <v>150600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2" t="s">
        <v>5</v>
      </c>
      <c r="R3" s="93">
        <v>154</v>
      </c>
      <c r="S3" s="94">
        <v>6080</v>
      </c>
      <c r="T3" s="95" t="s">
        <v>3</v>
      </c>
      <c r="U3" s="96" t="s">
        <v>8</v>
      </c>
      <c r="V3" s="97">
        <v>150600</v>
      </c>
      <c r="W3" s="98"/>
      <c r="X3" s="98" t="s">
        <v>11</v>
      </c>
      <c r="Y3" s="114" t="s">
        <v>12</v>
      </c>
      <c r="Z3" s="115" t="s">
        <v>13</v>
      </c>
      <c r="AA3" s="115" t="s">
        <v>10</v>
      </c>
      <c r="AB3" s="116" t="s">
        <v>14</v>
      </c>
      <c r="AC3" s="117"/>
      <c r="AD3" s="118"/>
      <c r="AE3" s="65"/>
      <c r="AF3" s="65"/>
      <c r="AG3" s="65"/>
      <c r="AH3" s="65"/>
      <c r="AI3" s="65"/>
      <c r="AJ3" s="65"/>
    </row>
    <row r="4" ht="24.95" customHeight="1" spans="1:22">
      <c r="A4" s="7" t="s">
        <v>15</v>
      </c>
      <c r="B4" s="8"/>
      <c r="C4" s="7"/>
      <c r="D4" s="129"/>
      <c r="E4" s="129"/>
      <c r="F4" s="8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6080</v>
      </c>
      <c r="O4" s="67"/>
      <c r="P4" s="65"/>
      <c r="Q4" s="99"/>
      <c r="R4" s="1"/>
      <c r="S4" s="1"/>
      <c r="T4" s="1"/>
      <c r="V4" s="100"/>
    </row>
    <row r="5" ht="24.95" customHeight="1" spans="1:22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V5" s="100"/>
    </row>
    <row r="6" ht="24.95" customHeight="1" spans="1:30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92" t="s">
        <v>33</v>
      </c>
      <c r="R6" s="94">
        <v>72</v>
      </c>
      <c r="S6" s="94">
        <v>4401</v>
      </c>
      <c r="T6" s="150" t="s">
        <v>34</v>
      </c>
      <c r="U6" s="151" t="s">
        <v>35</v>
      </c>
      <c r="V6" s="152">
        <v>255935</v>
      </c>
      <c r="W6" s="94" t="s">
        <v>36</v>
      </c>
      <c r="X6" s="94" t="s">
        <v>11</v>
      </c>
      <c r="Y6" s="114" t="s">
        <v>37</v>
      </c>
      <c r="Z6" s="115" t="s">
        <v>13</v>
      </c>
      <c r="AA6" s="115" t="s">
        <v>10</v>
      </c>
      <c r="AB6" s="116" t="s">
        <v>38</v>
      </c>
      <c r="AC6" s="117"/>
      <c r="AD6" s="118" t="s">
        <v>39</v>
      </c>
    </row>
    <row r="7" ht="53.25" customHeight="1" spans="1:30">
      <c r="A7" s="31">
        <v>1</v>
      </c>
      <c r="B7" s="38">
        <v>42759</v>
      </c>
      <c r="C7" s="33" t="s">
        <v>40</v>
      </c>
      <c r="D7" s="34">
        <v>92000</v>
      </c>
      <c r="E7" s="130">
        <v>42757</v>
      </c>
      <c r="F7" s="131">
        <v>92000</v>
      </c>
      <c r="G7" s="34"/>
      <c r="H7" s="30"/>
      <c r="I7" s="74">
        <v>0</v>
      </c>
      <c r="J7" s="121"/>
      <c r="K7" s="74">
        <v>0</v>
      </c>
      <c r="L7" s="28">
        <v>500</v>
      </c>
      <c r="M7" s="39" t="s">
        <v>41</v>
      </c>
      <c r="N7" s="39"/>
      <c r="O7" s="77">
        <f>ROUNDUP(D7-I7-K7-L7,2)</f>
        <v>91500</v>
      </c>
      <c r="P7" s="65"/>
      <c r="Q7" s="153" t="s">
        <v>42</v>
      </c>
      <c r="R7" s="154">
        <v>143</v>
      </c>
      <c r="S7" s="154">
        <v>5946</v>
      </c>
      <c r="T7" s="155" t="s">
        <v>43</v>
      </c>
      <c r="U7" s="156" t="s">
        <v>44</v>
      </c>
      <c r="V7" s="97">
        <v>412384</v>
      </c>
      <c r="W7" s="157" t="s">
        <v>36</v>
      </c>
      <c r="X7" s="158" t="s">
        <v>45</v>
      </c>
      <c r="Y7" s="161" t="s">
        <v>46</v>
      </c>
      <c r="Z7" s="162" t="s">
        <v>13</v>
      </c>
      <c r="AA7" s="162" t="s">
        <v>10</v>
      </c>
      <c r="AB7" s="163" t="s">
        <v>47</v>
      </c>
      <c r="AC7" s="164" t="s">
        <v>48</v>
      </c>
      <c r="AD7" s="165"/>
    </row>
    <row r="8" ht="24.95" customHeight="1" spans="1:30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92" t="s">
        <v>49</v>
      </c>
      <c r="R8" s="93">
        <v>148</v>
      </c>
      <c r="S8" s="94">
        <v>5481</v>
      </c>
      <c r="T8" s="95" t="s">
        <v>50</v>
      </c>
      <c r="U8" s="96" t="s">
        <v>51</v>
      </c>
      <c r="V8" s="97">
        <v>1114400</v>
      </c>
      <c r="W8" s="98" t="s">
        <v>52</v>
      </c>
      <c r="X8" s="98" t="s">
        <v>45</v>
      </c>
      <c r="Y8" s="114" t="s">
        <v>53</v>
      </c>
      <c r="Z8" s="115" t="s">
        <v>13</v>
      </c>
      <c r="AA8" s="115" t="s">
        <v>10</v>
      </c>
      <c r="AB8" s="166" t="s">
        <v>54</v>
      </c>
      <c r="AC8" s="167" t="s">
        <v>48</v>
      </c>
      <c r="AD8" s="118"/>
    </row>
    <row r="9" ht="24.95" customHeight="1" spans="1:30">
      <c r="A9" s="31"/>
      <c r="B9" s="38"/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92" t="s">
        <v>55</v>
      </c>
      <c r="R9" s="93">
        <v>152</v>
      </c>
      <c r="S9" s="94">
        <v>6078</v>
      </c>
      <c r="T9" s="95" t="s">
        <v>56</v>
      </c>
      <c r="U9" s="96" t="s">
        <v>8</v>
      </c>
      <c r="V9" s="97">
        <v>33000</v>
      </c>
      <c r="W9" s="98"/>
      <c r="X9" s="98" t="s">
        <v>11</v>
      </c>
      <c r="Y9" s="114" t="s">
        <v>12</v>
      </c>
      <c r="Z9" s="115" t="s">
        <v>13</v>
      </c>
      <c r="AA9" s="115" t="s">
        <v>10</v>
      </c>
      <c r="AB9" s="116" t="s">
        <v>14</v>
      </c>
      <c r="AC9" s="117"/>
      <c r="AD9" s="118"/>
    </row>
    <row r="10" ht="24.95" customHeight="1" spans="1:30">
      <c r="A10" s="31"/>
      <c r="B10" s="38"/>
      <c r="C10" s="33"/>
      <c r="D10" s="34"/>
      <c r="E10" s="35"/>
      <c r="F10" s="34"/>
      <c r="G10" s="34"/>
      <c r="H10" s="30"/>
      <c r="I10" s="74"/>
      <c r="J10" s="78"/>
      <c r="K10" s="74"/>
      <c r="L10" s="28"/>
      <c r="M10" s="39"/>
      <c r="N10" s="39"/>
      <c r="O10" s="77"/>
      <c r="P10" s="65"/>
      <c r="Q10" s="92" t="s">
        <v>57</v>
      </c>
      <c r="R10" s="93">
        <v>153</v>
      </c>
      <c r="S10" s="94">
        <v>6079</v>
      </c>
      <c r="T10" s="95" t="s">
        <v>58</v>
      </c>
      <c r="U10" s="96" t="s">
        <v>8</v>
      </c>
      <c r="V10" s="97">
        <v>137000</v>
      </c>
      <c r="W10" s="98"/>
      <c r="X10" s="98" t="s">
        <v>11</v>
      </c>
      <c r="Y10" s="114" t="s">
        <v>12</v>
      </c>
      <c r="Z10" s="115" t="s">
        <v>13</v>
      </c>
      <c r="AA10" s="115" t="s">
        <v>10</v>
      </c>
      <c r="AB10" s="116" t="s">
        <v>14</v>
      </c>
      <c r="AC10" s="117"/>
      <c r="AD10" s="118"/>
    </row>
    <row r="11" ht="24.95" customHeight="1" spans="1:30">
      <c r="A11" s="31"/>
      <c r="B11" s="38"/>
      <c r="C11" s="33"/>
      <c r="D11" s="34"/>
      <c r="E11" s="35"/>
      <c r="F11" s="34"/>
      <c r="G11" s="34"/>
      <c r="H11" s="30"/>
      <c r="I11" s="74"/>
      <c r="J11" s="78"/>
      <c r="K11" s="74"/>
      <c r="L11" s="28"/>
      <c r="M11" s="39"/>
      <c r="N11" s="39"/>
      <c r="O11" s="77"/>
      <c r="P11" s="65"/>
      <c r="Q11" s="92" t="s">
        <v>5</v>
      </c>
      <c r="R11" s="93">
        <v>154</v>
      </c>
      <c r="S11" s="94">
        <v>6080</v>
      </c>
      <c r="T11" s="95" t="s">
        <v>3</v>
      </c>
      <c r="U11" s="96" t="s">
        <v>8</v>
      </c>
      <c r="V11" s="97">
        <v>150600</v>
      </c>
      <c r="W11" s="98"/>
      <c r="X11" s="98" t="s">
        <v>11</v>
      </c>
      <c r="Y11" s="114" t="s">
        <v>12</v>
      </c>
      <c r="Z11" s="115" t="s">
        <v>13</v>
      </c>
      <c r="AA11" s="115" t="s">
        <v>10</v>
      </c>
      <c r="AB11" s="116" t="s">
        <v>14</v>
      </c>
      <c r="AC11" s="117"/>
      <c r="AD11" s="118"/>
    </row>
    <row r="12" ht="24.95" customHeight="1" spans="1:30">
      <c r="A12" s="31"/>
      <c r="B12" s="38"/>
      <c r="C12" s="33"/>
      <c r="D12" s="34"/>
      <c r="E12" s="35"/>
      <c r="F12" s="34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92" t="s">
        <v>59</v>
      </c>
      <c r="R12" s="93">
        <v>155</v>
      </c>
      <c r="S12" s="94">
        <v>6081</v>
      </c>
      <c r="T12" s="95" t="s">
        <v>60</v>
      </c>
      <c r="U12" s="96" t="s">
        <v>8</v>
      </c>
      <c r="V12" s="97">
        <v>189400</v>
      </c>
      <c r="W12" s="98"/>
      <c r="X12" s="98" t="s">
        <v>11</v>
      </c>
      <c r="Y12" s="114" t="s">
        <v>12</v>
      </c>
      <c r="Z12" s="115" t="s">
        <v>13</v>
      </c>
      <c r="AA12" s="115" t="s">
        <v>10</v>
      </c>
      <c r="AB12" s="116" t="s">
        <v>14</v>
      </c>
      <c r="AC12" s="117"/>
      <c r="AD12" s="118"/>
    </row>
    <row r="13" ht="24.95" customHeight="1" spans="1:30">
      <c r="A13" s="31"/>
      <c r="B13" s="38"/>
      <c r="C13" s="33"/>
      <c r="D13" s="34"/>
      <c r="E13" s="35"/>
      <c r="F13" s="34"/>
      <c r="G13" s="34"/>
      <c r="H13" s="30"/>
      <c r="I13" s="74"/>
      <c r="J13" s="78"/>
      <c r="K13" s="74"/>
      <c r="L13" s="28"/>
      <c r="M13" s="39"/>
      <c r="N13" s="39"/>
      <c r="O13" s="77"/>
      <c r="P13" s="65"/>
      <c r="Q13" s="92" t="s">
        <v>61</v>
      </c>
      <c r="R13" s="93">
        <v>160</v>
      </c>
      <c r="S13" s="94">
        <v>6083</v>
      </c>
      <c r="T13" s="95" t="s">
        <v>62</v>
      </c>
      <c r="U13" s="96" t="s">
        <v>63</v>
      </c>
      <c r="V13" s="97">
        <v>334512</v>
      </c>
      <c r="W13" s="98"/>
      <c r="X13" s="98" t="s">
        <v>64</v>
      </c>
      <c r="Y13" s="114" t="s">
        <v>12</v>
      </c>
      <c r="Z13" s="115" t="s">
        <v>13</v>
      </c>
      <c r="AA13" s="115" t="s">
        <v>10</v>
      </c>
      <c r="AB13" s="116" t="s">
        <v>14</v>
      </c>
      <c r="AC13" s="117"/>
      <c r="AD13" s="118"/>
    </row>
    <row r="14" ht="24.95" customHeight="1" spans="1:30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/>
      <c r="M14" s="39"/>
      <c r="N14" s="39"/>
      <c r="O14" s="77"/>
      <c r="P14" s="65"/>
      <c r="Q14" s="92" t="s">
        <v>65</v>
      </c>
      <c r="R14" s="93">
        <v>176</v>
      </c>
      <c r="S14" s="94">
        <v>6082</v>
      </c>
      <c r="T14" s="95" t="s">
        <v>66</v>
      </c>
      <c r="U14" s="96" t="s">
        <v>67</v>
      </c>
      <c r="V14" s="97">
        <v>256570</v>
      </c>
      <c r="W14" s="98"/>
      <c r="X14" s="98" t="s">
        <v>11</v>
      </c>
      <c r="Y14" s="114" t="s">
        <v>68</v>
      </c>
      <c r="Z14" s="115" t="s">
        <v>13</v>
      </c>
      <c r="AA14" s="115" t="s">
        <v>10</v>
      </c>
      <c r="AB14" s="116" t="s">
        <v>14</v>
      </c>
      <c r="AC14" s="168"/>
      <c r="AD14" s="118"/>
    </row>
    <row r="15" ht="24.95" customHeight="1" spans="1:22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R15" s="1"/>
      <c r="V15" s="100"/>
    </row>
    <row r="16" ht="24.95" customHeight="1" spans="1:18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s="1"/>
    </row>
    <row r="17" ht="24.95" customHeight="1" spans="1:18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R17" s="1"/>
    </row>
    <row r="18" ht="24.95" customHeight="1" spans="1:18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R18" s="1"/>
    </row>
    <row r="19" ht="24.95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102" t="s">
        <v>69</v>
      </c>
      <c r="R19" s="103" t="s">
        <v>70</v>
      </c>
      <c r="S19" s="103"/>
      <c r="T19" s="103"/>
      <c r="U19" s="103"/>
      <c r="V19" s="103"/>
      <c r="W19" s="103"/>
      <c r="X19" s="104" t="s">
        <v>71</v>
      </c>
      <c r="Y19" s="104"/>
      <c r="Z19" s="104"/>
      <c r="AA19" s="104"/>
      <c r="AB19" s="104"/>
      <c r="AC19" s="119"/>
    </row>
    <row r="20" ht="24.95" customHeight="1" spans="1:16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</row>
    <row r="21" ht="24.95" customHeight="1" spans="1:18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5"/>
      <c r="R21" s="105"/>
    </row>
    <row r="22" ht="24.95" customHeight="1" spans="1:16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</row>
    <row r="23" ht="24.95" customHeight="1" spans="1:24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T23" s="106" t="s">
        <v>72</v>
      </c>
      <c r="U23" s="107"/>
      <c r="V23" s="107"/>
      <c r="W23" s="107"/>
      <c r="X23" s="108"/>
    </row>
    <row r="24" s="2" customFormat="1" ht="24.95" customHeight="1" spans="1:24">
      <c r="A24" s="16" t="s">
        <v>73</v>
      </c>
      <c r="B24" s="16"/>
      <c r="C24" s="40" t="s">
        <v>74</v>
      </c>
      <c r="D24" s="41">
        <f>SUM(D7:D23)</f>
        <v>92000</v>
      </c>
      <c r="E24" s="40" t="s">
        <v>74</v>
      </c>
      <c r="F24" s="41">
        <f>SUM(F7:F23)</f>
        <v>92000</v>
      </c>
      <c r="G24" s="41">
        <f>SUM(G7:G23)</f>
        <v>0</v>
      </c>
      <c r="H24" s="40" t="s">
        <v>74</v>
      </c>
      <c r="I24" s="41">
        <f>SUM(I7:I23)</f>
        <v>0</v>
      </c>
      <c r="J24" s="40" t="s">
        <v>74</v>
      </c>
      <c r="K24" s="41">
        <f>SUM(K7:K23)</f>
        <v>0</v>
      </c>
      <c r="L24" s="41"/>
      <c r="M24" s="40" t="s">
        <v>74</v>
      </c>
      <c r="N24" s="40"/>
      <c r="O24" s="41">
        <f>SUM(O7:O23)</f>
        <v>91500</v>
      </c>
      <c r="P24" s="86"/>
      <c r="Q24" s="109">
        <f>D25/C3</f>
        <v>0.607569721115538</v>
      </c>
      <c r="R24" s="3"/>
      <c r="S24" s="3"/>
      <c r="T24" s="110" t="s">
        <v>75</v>
      </c>
      <c r="U24" s="111"/>
      <c r="V24" s="111"/>
      <c r="W24" s="111"/>
      <c r="X24" s="112"/>
    </row>
    <row r="25" ht="26.1" customHeight="1" spans="1:17">
      <c r="A25" s="42" t="s">
        <v>76</v>
      </c>
      <c r="B25" s="42"/>
      <c r="C25" s="31" t="s">
        <v>77</v>
      </c>
      <c r="D25" s="132">
        <f>O7</f>
        <v>91500</v>
      </c>
      <c r="E25" s="132"/>
      <c r="F25" s="132"/>
      <c r="G25" s="132"/>
      <c r="H25" s="133" t="s">
        <v>78</v>
      </c>
      <c r="I25" s="133"/>
      <c r="J25" s="19" t="s">
        <v>79</v>
      </c>
      <c r="K25" s="19"/>
      <c r="L25" s="19"/>
      <c r="M25" s="19"/>
      <c r="N25" s="19"/>
      <c r="O25" s="19"/>
      <c r="P25" s="65"/>
      <c r="Q25" s="113" t="s">
        <v>80</v>
      </c>
    </row>
    <row r="26" ht="26.1" customHeight="1" spans="1:18">
      <c r="A26" s="42"/>
      <c r="B26" s="42"/>
      <c r="C26" s="134" t="s">
        <v>81</v>
      </c>
      <c r="D26" s="135">
        <f>D25</f>
        <v>91500</v>
      </c>
      <c r="E26" s="135"/>
      <c r="F26" s="135"/>
      <c r="G26" s="135"/>
      <c r="H26" s="136"/>
      <c r="I26" s="136"/>
      <c r="J26" s="31" t="s">
        <v>82</v>
      </c>
      <c r="K26" s="31"/>
      <c r="L26" s="31"/>
      <c r="M26" s="31"/>
      <c r="N26" s="31"/>
      <c r="O26" s="31"/>
      <c r="P26" s="65"/>
      <c r="R26" s="1"/>
    </row>
    <row r="27" ht="45" customHeight="1" spans="1:20">
      <c r="A27" s="54" t="s">
        <v>83</v>
      </c>
      <c r="B27" s="137"/>
      <c r="C27" s="102" t="s">
        <v>69</v>
      </c>
      <c r="D27" s="104" t="s">
        <v>84</v>
      </c>
      <c r="E27" s="104"/>
      <c r="F27" s="104"/>
      <c r="G27" s="104"/>
      <c r="H27" s="104"/>
      <c r="I27" s="104"/>
      <c r="J27" s="144" t="s">
        <v>85</v>
      </c>
      <c r="K27" s="144"/>
      <c r="L27" s="144"/>
      <c r="M27" s="144"/>
      <c r="N27" s="144"/>
      <c r="O27" s="145"/>
      <c r="P27" s="65"/>
      <c r="R27" s="159"/>
      <c r="S27" s="160"/>
      <c r="T27" s="160"/>
    </row>
    <row r="28" ht="45" customHeight="1" spans="1:16">
      <c r="A28" s="16" t="s">
        <v>86</v>
      </c>
      <c r="B28" s="16"/>
      <c r="C28" s="138" t="s">
        <v>87</v>
      </c>
      <c r="D28" s="139"/>
      <c r="E28" s="139"/>
      <c r="F28" s="139"/>
      <c r="G28" s="139"/>
      <c r="H28" s="139"/>
      <c r="I28" s="139"/>
      <c r="J28" s="146"/>
      <c r="K28" s="146"/>
      <c r="L28" s="146"/>
      <c r="M28" s="146"/>
      <c r="N28" s="146"/>
      <c r="O28" s="147"/>
      <c r="P28" s="65"/>
    </row>
    <row r="29" ht="45" customHeight="1" spans="1:16">
      <c r="A29" s="16" t="s">
        <v>88</v>
      </c>
      <c r="B29" s="16"/>
      <c r="C29" s="140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8"/>
      <c r="P29" s="65"/>
    </row>
    <row r="30" ht="45" customHeight="1" spans="1:20">
      <c r="A30" s="16" t="s">
        <v>89</v>
      </c>
      <c r="B30" s="16"/>
      <c r="C30" s="142" t="s">
        <v>90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9"/>
      <c r="P30" s="65"/>
      <c r="T30" s="159"/>
    </row>
    <row r="31" ht="42" customHeight="1" spans="1:16">
      <c r="A31" s="16" t="s">
        <v>91</v>
      </c>
      <c r="B31" s="1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65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</row>
    <row r="36" s="3" customFormat="1"/>
    <row r="37" s="3" customFormat="1"/>
    <row r="38" s="3" customFormat="1" spans="17:22">
      <c r="Q38" s="1"/>
      <c r="U38" s="1"/>
      <c r="V38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T23:X23"/>
    <mergeCell ref="A24:B24"/>
    <mergeCell ref="T24:X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3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9" style="5" customWidth="1"/>
    <col min="13" max="13" width="8.25" style="1" customWidth="1"/>
    <col min="14" max="14" width="5.5" style="1" customWidth="1"/>
    <col min="15" max="15" width="9.25" style="5" customWidth="1"/>
    <col min="16" max="16" width="11.125" style="1" customWidth="1"/>
    <col min="17" max="17" width="14.125" style="1" customWidth="1"/>
    <col min="18" max="18" width="5.5" style="3" customWidth="1"/>
    <col min="19" max="19" width="6.7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2.7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90" t="s">
        <v>1</v>
      </c>
    </row>
    <row r="2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8"/>
      <c r="C3" s="11">
        <v>150600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2" t="s">
        <v>5</v>
      </c>
      <c r="R3" s="93">
        <v>154</v>
      </c>
      <c r="S3" s="94">
        <v>6080</v>
      </c>
      <c r="T3" s="95" t="s">
        <v>3</v>
      </c>
      <c r="U3" s="96" t="s">
        <v>8</v>
      </c>
      <c r="V3" s="97">
        <v>150600</v>
      </c>
      <c r="W3" s="98"/>
      <c r="X3" s="98" t="s">
        <v>11</v>
      </c>
      <c r="Y3" s="114" t="s">
        <v>12</v>
      </c>
      <c r="Z3" s="115" t="s">
        <v>13</v>
      </c>
      <c r="AA3" s="115" t="s">
        <v>10</v>
      </c>
      <c r="AB3" s="116" t="s">
        <v>14</v>
      </c>
      <c r="AC3" s="117"/>
      <c r="AD3" s="118"/>
      <c r="AE3" s="65"/>
      <c r="AF3" s="65"/>
      <c r="AG3" s="65"/>
      <c r="AH3" s="65"/>
      <c r="AI3" s="65"/>
      <c r="AJ3" s="65"/>
    </row>
    <row r="4" ht="24.95" customHeight="1" spans="1:22">
      <c r="A4" s="7" t="s">
        <v>15</v>
      </c>
      <c r="B4" s="8"/>
      <c r="C4" s="11">
        <v>155317.67</v>
      </c>
      <c r="D4" s="12"/>
      <c r="E4" s="12"/>
      <c r="F4" s="13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6080</v>
      </c>
      <c r="O4" s="67"/>
      <c r="P4" s="65"/>
      <c r="Q4" s="99"/>
      <c r="R4" s="1"/>
      <c r="S4" s="1"/>
      <c r="T4" s="1"/>
      <c r="V4" s="100"/>
    </row>
    <row r="5" ht="24.95" customHeight="1" spans="1:37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</row>
    <row r="6" ht="24.95" customHeight="1" spans="1:37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37">
        <v>67000</v>
      </c>
      <c r="R6" s="101" t="s">
        <v>92</v>
      </c>
      <c r="S6" s="101"/>
      <c r="T6" s="101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</row>
    <row r="7" ht="53.25" customHeight="1" spans="1:37">
      <c r="A7" s="19">
        <v>1</v>
      </c>
      <c r="B7" s="20">
        <v>42759</v>
      </c>
      <c r="C7" s="21" t="s">
        <v>40</v>
      </c>
      <c r="D7" s="22">
        <v>92000</v>
      </c>
      <c r="E7" s="23">
        <v>42757</v>
      </c>
      <c r="F7" s="22">
        <v>92000</v>
      </c>
      <c r="G7" s="22"/>
      <c r="H7" s="24"/>
      <c r="I7" s="69">
        <v>0</v>
      </c>
      <c r="J7" s="70"/>
      <c r="K7" s="69">
        <v>0</v>
      </c>
      <c r="L7" s="71">
        <v>500</v>
      </c>
      <c r="M7" s="72" t="s">
        <v>41</v>
      </c>
      <c r="N7" s="72"/>
      <c r="O7" s="73">
        <f>ROUNDUP(D7-I7-K7-L7,2)</f>
        <v>91500</v>
      </c>
      <c r="P7" s="65"/>
      <c r="Q7" s="37">
        <v>50000</v>
      </c>
      <c r="R7" s="101" t="s">
        <v>93</v>
      </c>
      <c r="S7" s="101"/>
      <c r="T7" s="101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ht="24.95" customHeight="1" spans="1:37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37">
        <v>191000</v>
      </c>
      <c r="R8" s="101" t="s">
        <v>94</v>
      </c>
      <c r="S8" s="101"/>
      <c r="T8" s="101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</row>
    <row r="9" ht="24.95" customHeight="1" spans="1:37">
      <c r="A9" s="31"/>
      <c r="B9" s="32" t="s">
        <v>1</v>
      </c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37">
        <v>34000</v>
      </c>
      <c r="R9" s="101" t="s">
        <v>95</v>
      </c>
      <c r="S9" s="101"/>
      <c r="T9" s="101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</row>
    <row r="10" ht="36" customHeight="1" spans="1:37">
      <c r="A10" s="31">
        <v>2</v>
      </c>
      <c r="B10" s="38">
        <v>43453</v>
      </c>
      <c r="C10" s="33" t="s">
        <v>40</v>
      </c>
      <c r="D10" s="34">
        <v>50000</v>
      </c>
      <c r="E10" s="35">
        <v>43432</v>
      </c>
      <c r="F10" s="34">
        <v>50000</v>
      </c>
      <c r="G10" s="34"/>
      <c r="H10" s="30" t="s">
        <v>96</v>
      </c>
      <c r="I10" s="74">
        <v>0</v>
      </c>
      <c r="J10" s="121" t="s">
        <v>97</v>
      </c>
      <c r="K10" s="74">
        <v>4000</v>
      </c>
      <c r="L10" s="122">
        <v>2000</v>
      </c>
      <c r="M10" s="123" t="s">
        <v>98</v>
      </c>
      <c r="N10" s="124" t="s">
        <v>99</v>
      </c>
      <c r="O10" s="125">
        <f>ROUNDUP(D10-I10-K10-L10-L11,2)</f>
        <v>43500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</row>
    <row r="11" ht="33" customHeight="1" spans="1:37">
      <c r="A11" s="31"/>
      <c r="B11" s="38"/>
      <c r="C11" s="120" t="s">
        <v>100</v>
      </c>
      <c r="D11" s="34"/>
      <c r="E11" s="35"/>
      <c r="F11" s="37"/>
      <c r="G11" s="34"/>
      <c r="H11" s="30"/>
      <c r="I11" s="74"/>
      <c r="J11" s="126" t="s">
        <v>101</v>
      </c>
      <c r="K11" s="74"/>
      <c r="L11" s="28">
        <v>500</v>
      </c>
      <c r="M11" s="39"/>
      <c r="N11" s="127"/>
      <c r="O11" s="128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</row>
    <row r="12" ht="20" customHeight="1" spans="1:37">
      <c r="A12" s="31"/>
      <c r="B12" s="38"/>
      <c r="C12" s="33"/>
      <c r="D12" s="34"/>
      <c r="E12" s="35"/>
      <c r="F12" s="34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ht="20" customHeight="1" spans="1:37">
      <c r="A13" s="31"/>
      <c r="B13" s="38"/>
      <c r="C13" s="33"/>
      <c r="D13" s="34"/>
      <c r="E13" s="35"/>
      <c r="F13" s="34"/>
      <c r="G13" s="34"/>
      <c r="H13" s="30"/>
      <c r="I13" s="74"/>
      <c r="J13" s="78"/>
      <c r="K13" s="74"/>
      <c r="L13" s="28"/>
      <c r="M13" s="39"/>
      <c r="N13" s="39"/>
      <c r="O13" s="77"/>
      <c r="P13" s="65"/>
      <c r="Q13" s="65"/>
      <c r="R13" t="s">
        <v>102</v>
      </c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ht="20" customHeight="1" spans="1:37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/>
      <c r="M14" s="39"/>
      <c r="N14" s="39"/>
      <c r="O14" s="77"/>
      <c r="P14" s="65"/>
      <c r="Q14" s="65"/>
      <c r="R14" t="s">
        <v>103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ht="20" customHeight="1" spans="1:37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Q15" s="65"/>
      <c r="R15" t="s">
        <v>104</v>
      </c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ht="20" customHeight="1" spans="1:20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t="s">
        <v>105</v>
      </c>
      <c r="S16" s="65"/>
      <c r="T16" s="65"/>
    </row>
    <row r="17" ht="20" customHeight="1" spans="1:18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R17" s="1"/>
    </row>
    <row r="18" ht="20" customHeight="1" spans="1:18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R18" s="1"/>
    </row>
    <row r="19" ht="20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102" t="s">
        <v>69</v>
      </c>
      <c r="R19" s="103" t="s">
        <v>70</v>
      </c>
      <c r="S19" s="103"/>
      <c r="T19" s="103"/>
      <c r="U19" s="103"/>
      <c r="V19" s="103"/>
      <c r="W19" s="103"/>
      <c r="X19" s="104" t="s">
        <v>71</v>
      </c>
      <c r="Y19" s="104"/>
      <c r="Z19" s="104"/>
      <c r="AA19" s="104"/>
      <c r="AB19" s="104"/>
      <c r="AC19" s="119"/>
    </row>
    <row r="20" ht="20" customHeight="1" spans="1:16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</row>
    <row r="21" ht="20" customHeight="1" spans="1:18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5"/>
      <c r="R21" s="105"/>
    </row>
    <row r="22" ht="20" customHeight="1" spans="1:16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</row>
    <row r="23" ht="20" customHeight="1" spans="1:24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T23" s="106" t="s">
        <v>72</v>
      </c>
      <c r="U23" s="107"/>
      <c r="V23" s="107"/>
      <c r="W23" s="107"/>
      <c r="X23" s="108"/>
    </row>
    <row r="24" s="2" customFormat="1" ht="35" customHeight="1" spans="1:24">
      <c r="A24" s="16" t="s">
        <v>73</v>
      </c>
      <c r="B24" s="16"/>
      <c r="C24" s="40" t="s">
        <v>74</v>
      </c>
      <c r="D24" s="41">
        <f t="shared" ref="D24:G24" si="0">SUM(D7:D23)</f>
        <v>142000</v>
      </c>
      <c r="E24" s="40" t="s">
        <v>74</v>
      </c>
      <c r="F24" s="41">
        <f t="shared" si="0"/>
        <v>142000</v>
      </c>
      <c r="G24" s="41">
        <f t="shared" si="0"/>
        <v>0</v>
      </c>
      <c r="H24" s="40" t="s">
        <v>74</v>
      </c>
      <c r="I24" s="41">
        <f>SUM(I7:I23)</f>
        <v>0</v>
      </c>
      <c r="J24" s="40" t="s">
        <v>74</v>
      </c>
      <c r="K24" s="41">
        <f>SUM(K7:K23)</f>
        <v>4000</v>
      </c>
      <c r="L24" s="41">
        <f>SUM(L7:L23)</f>
        <v>3000</v>
      </c>
      <c r="M24" s="40" t="s">
        <v>74</v>
      </c>
      <c r="N24" s="40"/>
      <c r="O24" s="41">
        <f>SUM(O7:O23)</f>
        <v>135000</v>
      </c>
      <c r="P24" s="86"/>
      <c r="Q24" s="109" t="e">
        <f>#REF!/C3</f>
        <v>#REF!</v>
      </c>
      <c r="R24" s="3"/>
      <c r="S24" s="3"/>
      <c r="T24" s="110" t="s">
        <v>75</v>
      </c>
      <c r="U24" s="111"/>
      <c r="V24" s="111"/>
      <c r="W24" s="111"/>
      <c r="X24" s="112"/>
    </row>
    <row r="25" s="1" customFormat="1" ht="26.1" customHeight="1" spans="1:20">
      <c r="A25" s="42" t="s">
        <v>76</v>
      </c>
      <c r="B25" s="42"/>
      <c r="C25" s="43">
        <f>F25+F26</f>
        <v>43500</v>
      </c>
      <c r="D25" s="44"/>
      <c r="E25" s="45"/>
      <c r="F25" s="46">
        <v>0</v>
      </c>
      <c r="G25" s="47"/>
      <c r="H25" s="48"/>
      <c r="I25" s="87" t="s">
        <v>106</v>
      </c>
      <c r="J25" s="88"/>
      <c r="K25" s="88"/>
      <c r="L25" s="88"/>
      <c r="M25" s="88"/>
      <c r="N25" s="88"/>
      <c r="O25" s="89"/>
      <c r="P25" s="65"/>
      <c r="Q25" s="113" t="s">
        <v>80</v>
      </c>
      <c r="R25" s="3"/>
      <c r="S25" s="3"/>
      <c r="T25" s="3"/>
    </row>
    <row r="26" s="1" customFormat="1" ht="26.1" customHeight="1" spans="1:20">
      <c r="A26" s="42"/>
      <c r="B26" s="42"/>
      <c r="C26" s="49"/>
      <c r="D26" s="50"/>
      <c r="E26" s="51"/>
      <c r="F26" s="46">
        <f>O10</f>
        <v>43500</v>
      </c>
      <c r="G26" s="47"/>
      <c r="H26" s="48"/>
      <c r="I26" s="87" t="s">
        <v>107</v>
      </c>
      <c r="J26" s="88"/>
      <c r="K26" s="88"/>
      <c r="L26" s="88"/>
      <c r="M26" s="88"/>
      <c r="N26" s="88"/>
      <c r="O26" s="89"/>
      <c r="P26" s="65"/>
      <c r="S26" s="3"/>
      <c r="T26" s="3"/>
    </row>
    <row r="27" ht="48" customHeight="1" spans="1:15">
      <c r="A27" s="52" t="s">
        <v>83</v>
      </c>
      <c r="B27" s="52"/>
      <c r="C27" s="53" t="s">
        <v>108</v>
      </c>
      <c r="D27" s="53"/>
      <c r="E27" s="53"/>
      <c r="F27" s="53"/>
      <c r="G27" s="53"/>
      <c r="H27" s="53"/>
      <c r="I27" s="52" t="s">
        <v>86</v>
      </c>
      <c r="J27" s="52"/>
      <c r="K27" s="52" t="s">
        <v>87</v>
      </c>
      <c r="L27" s="52"/>
      <c r="M27" s="52"/>
      <c r="N27" s="52"/>
      <c r="O27" s="52"/>
    </row>
    <row r="28" ht="48" customHeight="1" spans="1:15">
      <c r="A28" s="52" t="s">
        <v>109</v>
      </c>
      <c r="B28" s="52"/>
      <c r="C28" s="54"/>
      <c r="D28" s="54"/>
      <c r="E28" s="54"/>
      <c r="F28" s="54"/>
      <c r="G28" s="54"/>
      <c r="H28" s="54"/>
      <c r="I28" s="52" t="s">
        <v>88</v>
      </c>
      <c r="J28" s="52"/>
      <c r="K28" s="52"/>
      <c r="L28" s="52"/>
      <c r="M28" s="52"/>
      <c r="N28" s="52"/>
      <c r="O28" s="52"/>
    </row>
    <row r="29" ht="48" customHeight="1" spans="1:15">
      <c r="A29" s="52" t="s">
        <v>110</v>
      </c>
      <c r="B29" s="52"/>
      <c r="C29" s="55"/>
      <c r="D29" s="55"/>
      <c r="E29" s="55"/>
      <c r="F29" s="55"/>
      <c r="G29" s="55"/>
      <c r="H29" s="55"/>
      <c r="I29" s="52" t="s">
        <v>89</v>
      </c>
      <c r="J29" s="52"/>
      <c r="K29" s="55"/>
      <c r="L29" s="55"/>
      <c r="M29" s="55"/>
      <c r="N29" s="55"/>
      <c r="O29" s="55"/>
    </row>
    <row r="30" ht="48" customHeight="1" spans="1:22">
      <c r="A30" s="52" t="s">
        <v>91</v>
      </c>
      <c r="B30" s="52"/>
      <c r="C30" s="55"/>
      <c r="D30" s="55"/>
      <c r="E30" s="55"/>
      <c r="F30" s="55"/>
      <c r="G30" s="55"/>
      <c r="H30" s="55"/>
      <c r="I30" s="52" t="s">
        <v>111</v>
      </c>
      <c r="J30" s="52"/>
      <c r="K30" s="55"/>
      <c r="L30" s="55"/>
      <c r="M30" s="55"/>
      <c r="N30" s="55"/>
      <c r="O30" s="55"/>
      <c r="Q30" s="3"/>
      <c r="U30" s="3"/>
      <c r="V30" s="3"/>
    </row>
    <row r="31" s="3" customFormat="1"/>
    <row r="32" s="3" customFormat="1"/>
    <row r="33" s="3" customFormat="1" spans="17:22">
      <c r="Q33" s="1"/>
      <c r="U33" s="1"/>
      <c r="V33" s="1"/>
    </row>
  </sheetData>
  <mergeCells count="5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6:T6"/>
    <mergeCell ref="R7:T7"/>
    <mergeCell ref="R8:T8"/>
    <mergeCell ref="R9:T9"/>
    <mergeCell ref="R19:W19"/>
    <mergeCell ref="X19:AC19"/>
    <mergeCell ref="T23:X23"/>
    <mergeCell ref="A24:B24"/>
    <mergeCell ref="T24:X24"/>
    <mergeCell ref="F25:H25"/>
    <mergeCell ref="I25:O25"/>
    <mergeCell ref="F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N10:N11"/>
    <mergeCell ref="O10:O11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3"/>
  <sheetViews>
    <sheetView tabSelected="1" workbookViewId="0">
      <selection activeCell="Q4" sqref="Q4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9" style="5" customWidth="1"/>
    <col min="13" max="13" width="8.25" style="1" customWidth="1"/>
    <col min="14" max="14" width="5.5" style="1" customWidth="1"/>
    <col min="15" max="15" width="9.25" style="5" customWidth="1"/>
    <col min="16" max="16" width="11.125" style="1" customWidth="1"/>
    <col min="17" max="17" width="14.125" style="1" customWidth="1"/>
    <col min="18" max="18" width="5.5" style="3" customWidth="1"/>
    <col min="19" max="19" width="6.7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2.7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90" t="s">
        <v>1</v>
      </c>
      <c r="R1" s="3"/>
      <c r="S1" s="3"/>
      <c r="T1" s="3"/>
    </row>
    <row r="2" s="1" customFormat="1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="1" customFormat="1" ht="24.95" customHeight="1" spans="1:36">
      <c r="A3" s="7" t="s">
        <v>6</v>
      </c>
      <c r="B3" s="8"/>
      <c r="C3" s="11">
        <v>150600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2" t="s">
        <v>5</v>
      </c>
      <c r="R3" s="93">
        <v>154</v>
      </c>
      <c r="S3" s="94">
        <v>6080</v>
      </c>
      <c r="T3" s="95" t="s">
        <v>3</v>
      </c>
      <c r="U3" s="96" t="s">
        <v>8</v>
      </c>
      <c r="V3" s="97">
        <v>150600</v>
      </c>
      <c r="W3" s="98"/>
      <c r="X3" s="98" t="s">
        <v>11</v>
      </c>
      <c r="Y3" s="114" t="s">
        <v>12</v>
      </c>
      <c r="Z3" s="115" t="s">
        <v>13</v>
      </c>
      <c r="AA3" s="115" t="s">
        <v>10</v>
      </c>
      <c r="AB3" s="116" t="s">
        <v>14</v>
      </c>
      <c r="AC3" s="117"/>
      <c r="AD3" s="118"/>
      <c r="AE3" s="65"/>
      <c r="AF3" s="65"/>
      <c r="AG3" s="65"/>
      <c r="AH3" s="65"/>
      <c r="AI3" s="65"/>
      <c r="AJ3" s="65"/>
    </row>
    <row r="4" s="1" customFormat="1" ht="24.95" customHeight="1" spans="1:22">
      <c r="A4" s="7" t="s">
        <v>15</v>
      </c>
      <c r="B4" s="8"/>
      <c r="C4" s="11">
        <v>155317.67</v>
      </c>
      <c r="D4" s="12"/>
      <c r="E4" s="12"/>
      <c r="F4" s="13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6080</v>
      </c>
      <c r="O4" s="67"/>
      <c r="P4" s="65"/>
      <c r="Q4" s="99"/>
      <c r="V4" s="100"/>
    </row>
    <row r="5" s="1" customFormat="1" ht="24.95" customHeight="1" spans="1:37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</row>
    <row r="6" s="1" customFormat="1" ht="24.95" customHeight="1" spans="1:37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37">
        <v>67000</v>
      </c>
      <c r="R6" s="101" t="s">
        <v>92</v>
      </c>
      <c r="S6" s="101"/>
      <c r="T6" s="101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</row>
    <row r="7" s="1" customFormat="1" ht="53.25" customHeight="1" spans="1:37">
      <c r="A7" s="19">
        <v>1</v>
      </c>
      <c r="B7" s="20">
        <v>42759</v>
      </c>
      <c r="C7" s="21" t="s">
        <v>40</v>
      </c>
      <c r="D7" s="22">
        <v>92000</v>
      </c>
      <c r="E7" s="23">
        <v>42757</v>
      </c>
      <c r="F7" s="22">
        <v>92000</v>
      </c>
      <c r="G7" s="22"/>
      <c r="H7" s="24"/>
      <c r="I7" s="69">
        <v>0</v>
      </c>
      <c r="J7" s="70"/>
      <c r="K7" s="69">
        <v>0</v>
      </c>
      <c r="L7" s="71">
        <v>500</v>
      </c>
      <c r="M7" s="72" t="s">
        <v>41</v>
      </c>
      <c r="N7" s="72"/>
      <c r="O7" s="73">
        <f>ROUNDUP(D7-I7-K7-L7,2)</f>
        <v>91500</v>
      </c>
      <c r="P7" s="65"/>
      <c r="Q7" s="37">
        <v>50000</v>
      </c>
      <c r="R7" s="101" t="s">
        <v>93</v>
      </c>
      <c r="S7" s="101"/>
      <c r="T7" s="101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="1" customFormat="1" ht="24.95" customHeight="1" spans="1:37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37">
        <v>191000</v>
      </c>
      <c r="R8" s="101" t="s">
        <v>94</v>
      </c>
      <c r="S8" s="101"/>
      <c r="T8" s="101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</row>
    <row r="9" s="1" customFormat="1" ht="24.95" customHeight="1" spans="1:37">
      <c r="A9" s="31"/>
      <c r="B9" s="32"/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37">
        <v>34000</v>
      </c>
      <c r="R9" s="101" t="s">
        <v>95</v>
      </c>
      <c r="S9" s="101"/>
      <c r="T9" s="101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</row>
    <row r="10" s="1" customFormat="1" ht="36" customHeight="1" spans="1:37">
      <c r="A10" s="19">
        <v>2</v>
      </c>
      <c r="B10" s="20">
        <v>43453</v>
      </c>
      <c r="C10" s="21" t="s">
        <v>40</v>
      </c>
      <c r="D10" s="22">
        <v>50000</v>
      </c>
      <c r="E10" s="23">
        <v>43432</v>
      </c>
      <c r="F10" s="22">
        <v>50000</v>
      </c>
      <c r="G10" s="22"/>
      <c r="H10" s="24" t="s">
        <v>96</v>
      </c>
      <c r="I10" s="69">
        <v>0</v>
      </c>
      <c r="J10" s="70" t="s">
        <v>97</v>
      </c>
      <c r="K10" s="69">
        <v>4000</v>
      </c>
      <c r="L10" s="79">
        <v>2000</v>
      </c>
      <c r="M10" s="80" t="s">
        <v>98</v>
      </c>
      <c r="N10" s="81" t="s">
        <v>99</v>
      </c>
      <c r="O10" s="82">
        <f>ROUNDUP(D10-I10-K10-L10-L11,2)</f>
        <v>43500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</row>
    <row r="11" s="1" customFormat="1" ht="33" customHeight="1" spans="1:37">
      <c r="A11" s="19"/>
      <c r="B11" s="20"/>
      <c r="C11" s="36" t="s">
        <v>100</v>
      </c>
      <c r="D11" s="22"/>
      <c r="E11" s="23"/>
      <c r="F11" s="37"/>
      <c r="G11" s="22"/>
      <c r="H11" s="24"/>
      <c r="I11" s="69"/>
      <c r="J11" s="83" t="s">
        <v>101</v>
      </c>
      <c r="K11" s="69"/>
      <c r="L11" s="71">
        <v>500</v>
      </c>
      <c r="M11" s="72"/>
      <c r="N11" s="84"/>
      <c r="O11" s="8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</row>
    <row r="12" s="1" customFormat="1" ht="20" customHeight="1" spans="1:37">
      <c r="A12" s="31"/>
      <c r="B12" s="38"/>
      <c r="C12" s="33"/>
      <c r="D12" s="34"/>
      <c r="E12" s="35"/>
      <c r="F12" s="34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="1" customFormat="1" ht="20" customHeight="1" spans="1:37">
      <c r="A13" s="31">
        <v>3</v>
      </c>
      <c r="B13" s="38">
        <v>44230</v>
      </c>
      <c r="C13" s="33" t="s">
        <v>40</v>
      </c>
      <c r="D13" s="34">
        <v>7808</v>
      </c>
      <c r="E13" s="35"/>
      <c r="F13" s="34"/>
      <c r="G13" s="34"/>
      <c r="H13" s="30" t="s">
        <v>96</v>
      </c>
      <c r="I13" s="74">
        <v>0</v>
      </c>
      <c r="J13" s="78"/>
      <c r="K13" s="74">
        <f>6.64+722.06</f>
        <v>728.7</v>
      </c>
      <c r="L13" s="28">
        <v>-2000</v>
      </c>
      <c r="M13" s="39" t="s">
        <v>112</v>
      </c>
      <c r="N13" s="39" t="s">
        <v>113</v>
      </c>
      <c r="O13" s="77">
        <v>7808</v>
      </c>
      <c r="P13" s="65"/>
      <c r="Q13" s="65"/>
      <c r="R13" t="s">
        <v>102</v>
      </c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="1" customFormat="1" ht="20" customHeight="1" spans="1:37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>
        <v>50</v>
      </c>
      <c r="M14" s="39" t="s">
        <v>114</v>
      </c>
      <c r="N14" s="39" t="s">
        <v>115</v>
      </c>
      <c r="O14" s="77">
        <f>D13-I13-K13-L13-L14-O13</f>
        <v>1221.3</v>
      </c>
      <c r="P14" s="65"/>
      <c r="Q14" s="65"/>
      <c r="R14" t="s">
        <v>103</v>
      </c>
      <c r="S14" s="3"/>
      <c r="T14" s="3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s="1" customFormat="1" ht="20" customHeight="1" spans="1:37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Q15" s="65"/>
      <c r="R15" t="s">
        <v>104</v>
      </c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="1" customFormat="1" ht="20" customHeight="1" spans="1:20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t="s">
        <v>105</v>
      </c>
      <c r="S16" s="65"/>
      <c r="T16" s="65"/>
    </row>
    <row r="17" s="1" customFormat="1" ht="20" customHeight="1" spans="1:20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S17" s="3"/>
      <c r="T17" s="3"/>
    </row>
    <row r="18" s="1" customFormat="1" ht="20" customHeight="1" spans="1:20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S18" s="3"/>
      <c r="T18" s="3"/>
    </row>
    <row r="19" s="1" customFormat="1" ht="20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102" t="s">
        <v>69</v>
      </c>
      <c r="R19" s="103" t="s">
        <v>70</v>
      </c>
      <c r="S19" s="103"/>
      <c r="T19" s="103"/>
      <c r="U19" s="103"/>
      <c r="V19" s="103"/>
      <c r="W19" s="103"/>
      <c r="X19" s="104" t="s">
        <v>71</v>
      </c>
      <c r="Y19" s="104"/>
      <c r="Z19" s="104"/>
      <c r="AA19" s="104"/>
      <c r="AB19" s="104"/>
      <c r="AC19" s="119"/>
    </row>
    <row r="20" s="1" customFormat="1" ht="20" customHeight="1" spans="1:20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  <c r="R20" s="3"/>
      <c r="S20" s="3"/>
      <c r="T20" s="3"/>
    </row>
    <row r="21" s="1" customFormat="1" ht="20" customHeight="1" spans="1:20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5"/>
      <c r="R21" s="105"/>
      <c r="S21" s="3"/>
      <c r="T21" s="3"/>
    </row>
    <row r="22" s="1" customFormat="1" ht="20" customHeight="1" spans="1:20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  <c r="R22" s="3"/>
      <c r="S22" s="3"/>
      <c r="T22" s="3"/>
    </row>
    <row r="23" s="1" customFormat="1" ht="20" customHeight="1" spans="1:24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R23" s="3"/>
      <c r="S23" s="3"/>
      <c r="T23" s="106" t="s">
        <v>72</v>
      </c>
      <c r="U23" s="107"/>
      <c r="V23" s="107"/>
      <c r="W23" s="107"/>
      <c r="X23" s="108"/>
    </row>
    <row r="24" s="2" customFormat="1" ht="35" customHeight="1" spans="1:24">
      <c r="A24" s="16" t="s">
        <v>73</v>
      </c>
      <c r="B24" s="16"/>
      <c r="C24" s="40" t="s">
        <v>74</v>
      </c>
      <c r="D24" s="41">
        <f t="shared" ref="D24:G24" si="0">SUM(D7:D23)</f>
        <v>149808</v>
      </c>
      <c r="E24" s="40" t="s">
        <v>74</v>
      </c>
      <c r="F24" s="41">
        <f t="shared" si="0"/>
        <v>142000</v>
      </c>
      <c r="G24" s="41">
        <f t="shared" si="0"/>
        <v>0</v>
      </c>
      <c r="H24" s="40" t="s">
        <v>74</v>
      </c>
      <c r="I24" s="41">
        <f t="shared" ref="I24:L24" si="1">SUM(I7:I23)</f>
        <v>0</v>
      </c>
      <c r="J24" s="40" t="s">
        <v>74</v>
      </c>
      <c r="K24" s="41">
        <f t="shared" si="1"/>
        <v>4728.7</v>
      </c>
      <c r="L24" s="41">
        <f t="shared" si="1"/>
        <v>1050</v>
      </c>
      <c r="M24" s="40" t="s">
        <v>74</v>
      </c>
      <c r="N24" s="40"/>
      <c r="O24" s="41">
        <f>SUM(O7:O23)</f>
        <v>144029.3</v>
      </c>
      <c r="P24" s="86"/>
      <c r="Q24" s="109" t="e">
        <f>#REF!/C3</f>
        <v>#REF!</v>
      </c>
      <c r="R24" s="3"/>
      <c r="S24" s="3"/>
      <c r="T24" s="110" t="s">
        <v>75</v>
      </c>
      <c r="U24" s="111"/>
      <c r="V24" s="111"/>
      <c r="W24" s="111"/>
      <c r="X24" s="112"/>
    </row>
    <row r="25" s="1" customFormat="1" ht="26.1" customHeight="1" spans="1:20">
      <c r="A25" s="42" t="s">
        <v>76</v>
      </c>
      <c r="B25" s="42"/>
      <c r="C25" s="43">
        <f>O13+O14</f>
        <v>9029.3</v>
      </c>
      <c r="D25" s="44"/>
      <c r="E25" s="45"/>
      <c r="F25" s="46">
        <v>0</v>
      </c>
      <c r="G25" s="47"/>
      <c r="H25" s="48"/>
      <c r="I25" s="87" t="s">
        <v>106</v>
      </c>
      <c r="J25" s="88"/>
      <c r="K25" s="88"/>
      <c r="L25" s="88"/>
      <c r="M25" s="88"/>
      <c r="N25" s="88"/>
      <c r="O25" s="89"/>
      <c r="P25" s="65"/>
      <c r="Q25" s="113" t="s">
        <v>80</v>
      </c>
      <c r="R25" s="3"/>
      <c r="S25" s="3"/>
      <c r="T25" s="3"/>
    </row>
    <row r="26" s="1" customFormat="1" ht="26.1" customHeight="1" spans="1:20">
      <c r="A26" s="42"/>
      <c r="B26" s="42"/>
      <c r="C26" s="49"/>
      <c r="D26" s="50"/>
      <c r="E26" s="51"/>
      <c r="F26" s="46">
        <f>O10</f>
        <v>43500</v>
      </c>
      <c r="G26" s="47"/>
      <c r="H26" s="48"/>
      <c r="I26" s="87" t="s">
        <v>107</v>
      </c>
      <c r="J26" s="88"/>
      <c r="K26" s="88"/>
      <c r="L26" s="88"/>
      <c r="M26" s="88"/>
      <c r="N26" s="88"/>
      <c r="O26" s="89"/>
      <c r="P26" s="65"/>
      <c r="S26" s="3"/>
      <c r="T26" s="3"/>
    </row>
    <row r="27" s="1" customFormat="1" ht="48" customHeight="1" spans="1:20">
      <c r="A27" s="52" t="s">
        <v>83</v>
      </c>
      <c r="B27" s="52"/>
      <c r="C27" s="53" t="s">
        <v>116</v>
      </c>
      <c r="D27" s="53"/>
      <c r="E27" s="53"/>
      <c r="F27" s="53"/>
      <c r="G27" s="53"/>
      <c r="H27" s="53"/>
      <c r="I27" s="52" t="s">
        <v>86</v>
      </c>
      <c r="J27" s="52"/>
      <c r="K27" s="52" t="s">
        <v>87</v>
      </c>
      <c r="L27" s="52"/>
      <c r="M27" s="52"/>
      <c r="N27" s="52"/>
      <c r="O27" s="52"/>
      <c r="R27" s="3"/>
      <c r="S27" s="3"/>
      <c r="T27" s="3"/>
    </row>
    <row r="28" s="1" customFormat="1" ht="48" customHeight="1" spans="1:20">
      <c r="A28" s="52" t="s">
        <v>109</v>
      </c>
      <c r="B28" s="52"/>
      <c r="C28" s="54"/>
      <c r="D28" s="54"/>
      <c r="E28" s="54"/>
      <c r="F28" s="54"/>
      <c r="G28" s="54"/>
      <c r="H28" s="54"/>
      <c r="I28" s="52" t="s">
        <v>88</v>
      </c>
      <c r="J28" s="52"/>
      <c r="K28" s="52"/>
      <c r="L28" s="52"/>
      <c r="M28" s="52"/>
      <c r="N28" s="52"/>
      <c r="O28" s="52"/>
      <c r="R28" s="3"/>
      <c r="S28" s="3"/>
      <c r="T28" s="3"/>
    </row>
    <row r="29" s="1" customFormat="1" ht="48" customHeight="1" spans="1:20">
      <c r="A29" s="52" t="s">
        <v>110</v>
      </c>
      <c r="B29" s="52"/>
      <c r="C29" s="55"/>
      <c r="D29" s="55"/>
      <c r="E29" s="55"/>
      <c r="F29" s="55"/>
      <c r="G29" s="55"/>
      <c r="H29" s="55"/>
      <c r="I29" s="52" t="s">
        <v>89</v>
      </c>
      <c r="J29" s="52"/>
      <c r="K29" s="55"/>
      <c r="L29" s="55"/>
      <c r="M29" s="55"/>
      <c r="N29" s="55"/>
      <c r="O29" s="55"/>
      <c r="R29" s="3"/>
      <c r="S29" s="3"/>
      <c r="T29" s="3"/>
    </row>
    <row r="30" s="1" customFormat="1" ht="48" customHeight="1" spans="1:22">
      <c r="A30" s="52" t="s">
        <v>91</v>
      </c>
      <c r="B30" s="52"/>
      <c r="C30" s="55"/>
      <c r="D30" s="55"/>
      <c r="E30" s="55"/>
      <c r="F30" s="55"/>
      <c r="G30" s="55"/>
      <c r="H30" s="55"/>
      <c r="I30" s="52" t="s">
        <v>111</v>
      </c>
      <c r="J30" s="52"/>
      <c r="K30" s="55"/>
      <c r="L30" s="55"/>
      <c r="M30" s="55"/>
      <c r="N30" s="55"/>
      <c r="O30" s="55"/>
      <c r="Q30" s="3"/>
      <c r="R30" s="3"/>
      <c r="S30" s="3"/>
      <c r="T30" s="3"/>
      <c r="U30" s="3"/>
      <c r="V30" s="3"/>
    </row>
    <row r="31" s="3" customFormat="1"/>
    <row r="32" s="3" customFormat="1"/>
    <row r="33" s="3" customFormat="1" spans="17:22">
      <c r="Q33" s="1"/>
      <c r="U33" s="1"/>
      <c r="V33" s="1"/>
    </row>
  </sheetData>
  <mergeCells count="5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6:T6"/>
    <mergeCell ref="R7:T7"/>
    <mergeCell ref="R8:T8"/>
    <mergeCell ref="R9:T9"/>
    <mergeCell ref="R19:W19"/>
    <mergeCell ref="X19:AC19"/>
    <mergeCell ref="T23:X23"/>
    <mergeCell ref="A24:B24"/>
    <mergeCell ref="T24:X24"/>
    <mergeCell ref="F25:H25"/>
    <mergeCell ref="I25:O25"/>
    <mergeCell ref="F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N10:N11"/>
    <mergeCell ref="O10:O11"/>
    <mergeCell ref="A25:B26"/>
    <mergeCell ref="C25:E2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6080-1</vt:lpstr>
      <vt:lpstr>6080-2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2017-01-23T10:22:00Z</dcterms:created>
  <dcterms:modified xsi:type="dcterms:W3CDTF">2021-05-20T02:54:48Z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F76A659289064B6A98D3713037F1B0E5</vt:lpwstr>
  </property>
</Properties>
</file>