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6079-1" sheetId="1" r:id="rId1"/>
    <sheet name="6079-2" sheetId="2" r:id="rId2"/>
    <sheet name="3" sheetId="3" r:id="rId3"/>
  </sheets>
  <calcPr calcId="144525"/>
</workbook>
</file>

<file path=xl/sharedStrings.xml><?xml version="1.0" encoding="utf-8"?>
<sst xmlns="http://schemas.openxmlformats.org/spreadsheetml/2006/main" count="248" uniqueCount="79">
  <si>
    <t xml:space="preserve"> 工程款支付证书  </t>
  </si>
  <si>
    <t>本次</t>
  </si>
  <si>
    <t>工程名称</t>
  </si>
  <si>
    <t>黄大村国前水泥路修建工程</t>
  </si>
  <si>
    <t>档案编号</t>
  </si>
  <si>
    <t>CD2016-066-（5）</t>
  </si>
  <si>
    <t>合同金额</t>
  </si>
  <si>
    <t>中标日期</t>
  </si>
  <si>
    <t>2016.10.21</t>
  </si>
  <si>
    <t>合作单位</t>
  </si>
  <si>
    <t>吴瑞祥13966985199</t>
  </si>
  <si>
    <t>30日历天</t>
  </si>
  <si>
    <t>宿松县
破凉镇</t>
  </si>
  <si>
    <t>宿松公司吴瑞祥13966985199</t>
  </si>
  <si>
    <t>议标</t>
  </si>
  <si>
    <t>决算金额</t>
  </si>
  <si>
    <t>竣工日期</t>
  </si>
  <si>
    <t>ERP编号</t>
  </si>
  <si>
    <t>序号</t>
  </si>
  <si>
    <t>工程款到账</t>
  </si>
  <si>
    <t>开票情况</t>
  </si>
  <si>
    <t>成本发票</t>
  </si>
  <si>
    <t>扣管理费</t>
  </si>
  <si>
    <t>代扣税金</t>
  </si>
  <si>
    <t>其他扣款</t>
  </si>
  <si>
    <t>实际支付</t>
  </si>
  <si>
    <t>日期</t>
  </si>
  <si>
    <t>账户</t>
  </si>
  <si>
    <t>金额</t>
  </si>
  <si>
    <t>比例</t>
  </si>
  <si>
    <t>税率</t>
  </si>
  <si>
    <t>备注</t>
  </si>
  <si>
    <t>户名</t>
  </si>
  <si>
    <t>中</t>
  </si>
  <si>
    <t>增值税及附加</t>
  </si>
  <si>
    <t>2017.1.17办理外经证费用500</t>
  </si>
  <si>
    <t>1、</t>
  </si>
  <si>
    <r>
      <rPr>
        <sz val="9"/>
        <color rgb="FF00B050"/>
        <rFont val="宋体"/>
        <charset val="134"/>
      </rPr>
      <t>中标通知书、施工合同原件在合肥</t>
    </r>
    <r>
      <rPr>
        <sz val="9"/>
        <color rgb="FFFF0000"/>
        <rFont val="宋体"/>
        <charset val="134"/>
      </rPr>
      <t>；竣工验收报告原件在庐江</t>
    </r>
  </si>
  <si>
    <t xml:space="preserve"> 2、此次借条已提供 。？</t>
  </si>
  <si>
    <t>合计</t>
  </si>
  <si>
    <t>-</t>
  </si>
  <si>
    <t>本次支付金额</t>
  </si>
  <si>
    <t>小写</t>
  </si>
  <si>
    <t>支付账号</t>
  </si>
  <si>
    <t>吴瑞祥   建设银行宿松孚玉支行</t>
  </si>
  <si>
    <t>完工证明？</t>
  </si>
  <si>
    <t>大写</t>
  </si>
  <si>
    <t>6236  6816  8000  0895  689</t>
  </si>
  <si>
    <t>申请部门
意见</t>
  </si>
  <si>
    <t>项目管理
意见</t>
  </si>
  <si>
    <t>何总、朱总已同意支付（附表背面截图）。</t>
  </si>
  <si>
    <t>财务审核
意见</t>
  </si>
  <si>
    <t>质安稽查
意见</t>
  </si>
  <si>
    <r>
      <rPr>
        <sz val="9"/>
        <color rgb="FFFF0000"/>
        <rFont val="宋体"/>
        <charset val="134"/>
      </rPr>
      <t>是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否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营改增项目，及材料款支付核实：</t>
    </r>
  </si>
  <si>
    <t>总经理审批</t>
  </si>
  <si>
    <t>宿松县破凉镇黄大村朱垅水泥路工程</t>
  </si>
  <si>
    <t>宿松县破凉镇黄大村梨园水泥路工程</t>
  </si>
  <si>
    <t>宿松县破凉镇黄大村东塔水泥路工程</t>
  </si>
  <si>
    <t>年费内</t>
  </si>
  <si>
    <t>损失准备金</t>
  </si>
  <si>
    <t>12材料</t>
  </si>
  <si>
    <t>宿松县破凉镇黄大村国前水泥路工程</t>
  </si>
  <si>
    <t>6078~6081共到帐34.2万</t>
  </si>
  <si>
    <t>2017.12.19办理涉税事项报告表费用500</t>
  </si>
  <si>
    <t>松县破凉镇黄大村东塔19569；</t>
  </si>
  <si>
    <t>宿松县破凉镇黄大村梨园7808；</t>
  </si>
  <si>
    <t>宿松县破凉镇黄大村国前5739；</t>
  </si>
  <si>
    <t>宿松县破凉镇黄大村朱垄6806.21；</t>
  </si>
  <si>
    <t>吴瑞祥 建设银行宿松孚玉支行   6236 6816 8000 0895 689</t>
  </si>
  <si>
    <t>详见报销单据</t>
  </si>
  <si>
    <t>交工证书和内部承包协议及东塔水泥路施工合同（含路基合同）原件在庐江；议标均无中标通知；无项目印章，所需资料用章均在宿松办事处盖的公章</t>
  </si>
  <si>
    <t>财务初审
意见</t>
  </si>
  <si>
    <t>质安初审
意见</t>
  </si>
  <si>
    <t>董事长审批</t>
  </si>
  <si>
    <t>退损失准备金</t>
  </si>
  <si>
    <t>宿松县梓昊建材经营部</t>
  </si>
  <si>
    <t>转账费</t>
  </si>
  <si>
    <t>吴瑞祥</t>
  </si>
  <si>
    <t>交工证书和内部承包协议及东塔水泥路施工合同（含路基合同）、审计原件在庐江；议标均无中标通知；无项目印章，所需资料用章均在宿松办事处盖的公章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</si>
</sst>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yy/m/d;@"/>
    <numFmt numFmtId="43" formatCode="_ * #,##0.00_ ;_ * \-#,##0.00_ ;_ * &quot;-&quot;??_ ;_ @_ "/>
    <numFmt numFmtId="178" formatCode="m/d;@"/>
    <numFmt numFmtId="179" formatCode="0.00_ "/>
    <numFmt numFmtId="180" formatCode="[DBNum2][$-804]General"/>
  </numFmts>
  <fonts count="55">
    <font>
      <sz val="11"/>
      <color theme="1"/>
      <name val="宋体"/>
      <charset val="134"/>
      <scheme val="minor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sz val="11"/>
      <color rgb="FFFF0000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8"/>
      <color rgb="FFFF0000"/>
      <name val="宋体"/>
      <charset val="134"/>
    </font>
    <font>
      <b/>
      <sz val="12"/>
      <color rgb="FFFF0000"/>
      <name val="宋体"/>
      <charset val="134"/>
    </font>
    <font>
      <sz val="9"/>
      <name val="宋体"/>
      <charset val="134"/>
      <scheme val="major"/>
    </font>
    <font>
      <sz val="9"/>
      <color theme="1"/>
      <name val="Arial"/>
      <charset val="134"/>
    </font>
    <font>
      <b/>
      <sz val="9"/>
      <color rgb="FFFF0000"/>
      <name val="宋体"/>
      <charset val="134"/>
    </font>
    <font>
      <b/>
      <sz val="9"/>
      <name val="宋体"/>
      <charset val="134"/>
    </font>
    <font>
      <sz val="12"/>
      <color indexed="8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00B0F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9"/>
      <color rgb="FFFF0000"/>
      <name val="宋体"/>
      <charset val="134"/>
      <scheme val="major"/>
    </font>
    <font>
      <b/>
      <sz val="9"/>
      <color rgb="FF7030A0"/>
      <name val="宋体"/>
      <charset val="134"/>
    </font>
    <font>
      <b/>
      <sz val="10"/>
      <color rgb="FF7030A0"/>
      <name val="宋体"/>
      <charset val="134"/>
    </font>
    <font>
      <sz val="8"/>
      <color rgb="FF7030A0"/>
      <name val="宋体"/>
      <charset val="134"/>
    </font>
    <font>
      <sz val="9"/>
      <color rgb="FF7030A0"/>
      <name val="宋体"/>
      <charset val="134"/>
    </font>
    <font>
      <b/>
      <sz val="9"/>
      <color theme="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9"/>
      <color rgb="FF00B050"/>
      <name val="宋体"/>
      <charset val="134"/>
    </font>
    <font>
      <sz val="16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9" fillId="1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18" borderId="16" applyNumberFormat="0" applyFont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2" fillId="6" borderId="14" applyNumberFormat="0" applyAlignment="0" applyProtection="0">
      <alignment vertical="center"/>
    </xf>
    <xf numFmtId="0" fontId="45" fillId="6" borderId="15" applyNumberFormat="0" applyAlignment="0" applyProtection="0">
      <alignment vertical="center"/>
    </xf>
    <xf numFmtId="0" fontId="50" fillId="29" borderId="19" applyNumberFormat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43" fillId="0" borderId="0"/>
    <xf numFmtId="0" fontId="35" fillId="1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1" fillId="0" borderId="0" xfId="55" applyFont="1" applyFill="1" applyBorder="1" applyAlignment="1">
      <alignment horizontal="center" vertical="center"/>
    </xf>
    <xf numFmtId="0" fontId="2" fillId="0" borderId="0" xfId="55" applyFont="1" applyFill="1" applyBorder="1" applyAlignment="1">
      <alignment horizontal="center" vertical="center"/>
    </xf>
    <xf numFmtId="0" fontId="3" fillId="0" borderId="0" xfId="55" applyFont="1">
      <alignment vertical="center"/>
    </xf>
    <xf numFmtId="177" fontId="1" fillId="0" borderId="0" xfId="55" applyNumberFormat="1" applyFont="1" applyFill="1" applyBorder="1" applyAlignment="1">
      <alignment horizontal="center" vertical="center"/>
    </xf>
    <xf numFmtId="176" fontId="1" fillId="0" borderId="0" xfId="55" applyNumberFormat="1" applyFont="1" applyFill="1" applyBorder="1" applyAlignment="1">
      <alignment horizontal="center" vertical="center"/>
    </xf>
    <xf numFmtId="0" fontId="4" fillId="0" borderId="0" xfId="55" applyFont="1" applyFill="1" applyBorder="1" applyAlignment="1">
      <alignment horizontal="center" vertical="center"/>
    </xf>
    <xf numFmtId="0" fontId="2" fillId="0" borderId="1" xfId="55" applyFont="1" applyFill="1" applyBorder="1" applyAlignment="1">
      <alignment horizontal="center" vertical="center" wrapText="1"/>
    </xf>
    <xf numFmtId="0" fontId="5" fillId="0" borderId="2" xfId="55" applyFont="1" applyFill="1" applyBorder="1" applyAlignment="1">
      <alignment horizontal="center" vertical="center" shrinkToFit="1"/>
    </xf>
    <xf numFmtId="0" fontId="5" fillId="0" borderId="3" xfId="55" applyFont="1" applyFill="1" applyBorder="1" applyAlignment="1">
      <alignment horizontal="center" vertical="center" shrinkToFit="1"/>
    </xf>
    <xf numFmtId="176" fontId="4" fillId="0" borderId="2" xfId="55" applyNumberFormat="1" applyFont="1" applyFill="1" applyBorder="1" applyAlignment="1">
      <alignment horizontal="center" vertical="center" wrapText="1"/>
    </xf>
    <xf numFmtId="176" fontId="4" fillId="0" borderId="3" xfId="55" applyNumberFormat="1" applyFont="1" applyFill="1" applyBorder="1" applyAlignment="1">
      <alignment horizontal="center" vertical="center" wrapText="1"/>
    </xf>
    <xf numFmtId="176" fontId="4" fillId="0" borderId="4" xfId="55" applyNumberFormat="1" applyFont="1" applyFill="1" applyBorder="1" applyAlignment="1">
      <alignment horizontal="center" vertical="center" wrapText="1"/>
    </xf>
    <xf numFmtId="176" fontId="2" fillId="0" borderId="1" xfId="55" applyNumberFormat="1" applyFont="1" applyFill="1" applyBorder="1" applyAlignment="1">
      <alignment horizontal="center" vertical="center" shrinkToFit="1"/>
    </xf>
    <xf numFmtId="0" fontId="6" fillId="0" borderId="2" xfId="55" applyFont="1" applyFill="1" applyBorder="1" applyAlignment="1">
      <alignment horizontal="center" vertical="center"/>
    </xf>
    <xf numFmtId="176" fontId="2" fillId="0" borderId="1" xfId="55" applyNumberFormat="1" applyFont="1" applyFill="1" applyBorder="1" applyAlignment="1">
      <alignment horizontal="center" vertical="center" wrapText="1"/>
    </xf>
    <xf numFmtId="177" fontId="2" fillId="0" borderId="1" xfId="55" applyNumberFormat="1" applyFont="1" applyFill="1" applyBorder="1" applyAlignment="1">
      <alignment horizontal="center" vertical="center" wrapText="1"/>
    </xf>
    <xf numFmtId="0" fontId="7" fillId="2" borderId="1" xfId="55" applyFont="1" applyFill="1" applyBorder="1" applyAlignment="1">
      <alignment horizontal="center" vertical="center" wrapText="1"/>
    </xf>
    <xf numFmtId="177" fontId="8" fillId="2" borderId="1" xfId="55" applyNumberFormat="1" applyFont="1" applyFill="1" applyBorder="1" applyAlignment="1">
      <alignment horizontal="center" vertical="center" shrinkToFit="1"/>
    </xf>
    <xf numFmtId="14" fontId="7" fillId="2" borderId="1" xfId="55" applyNumberFormat="1" applyFont="1" applyFill="1" applyBorder="1" applyAlignment="1">
      <alignment horizontal="center" vertical="center" wrapText="1"/>
    </xf>
    <xf numFmtId="176" fontId="7" fillId="2" borderId="1" xfId="55" applyNumberFormat="1" applyFont="1" applyFill="1" applyBorder="1" applyAlignment="1">
      <alignment horizontal="right" vertical="center" shrinkToFit="1"/>
    </xf>
    <xf numFmtId="178" fontId="7" fillId="2" borderId="1" xfId="55" applyNumberFormat="1" applyFont="1" applyFill="1" applyBorder="1" applyAlignment="1">
      <alignment horizontal="center" vertical="center" wrapText="1"/>
    </xf>
    <xf numFmtId="9" fontId="7" fillId="0" borderId="1" xfId="21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 wrapText="1"/>
    </xf>
    <xf numFmtId="177" fontId="9" fillId="0" borderId="1" xfId="55" applyNumberFormat="1" applyFont="1" applyFill="1" applyBorder="1" applyAlignment="1">
      <alignment horizontal="center" vertical="center" shrinkToFit="1"/>
    </xf>
    <xf numFmtId="14" fontId="1" fillId="0" borderId="1" xfId="55" applyNumberFormat="1" applyFont="1" applyFill="1" applyBorder="1" applyAlignment="1">
      <alignment horizontal="center" vertical="center" wrapText="1"/>
    </xf>
    <xf numFmtId="176" fontId="1" fillId="0" borderId="1" xfId="55" applyNumberFormat="1" applyFont="1" applyFill="1" applyBorder="1" applyAlignment="1">
      <alignment horizontal="right" vertical="center" shrinkToFit="1"/>
    </xf>
    <xf numFmtId="178" fontId="1" fillId="0" borderId="1" xfId="55" applyNumberFormat="1" applyFont="1" applyFill="1" applyBorder="1" applyAlignment="1">
      <alignment horizontal="center" vertical="center" wrapText="1"/>
    </xf>
    <xf numFmtId="9" fontId="1" fillId="0" borderId="1" xfId="21" applyFont="1" applyFill="1" applyBorder="1" applyAlignment="1">
      <alignment horizontal="center" vertical="center" wrapText="1"/>
    </xf>
    <xf numFmtId="0" fontId="1" fillId="2" borderId="1" xfId="55" applyFont="1" applyFill="1" applyBorder="1" applyAlignment="1">
      <alignment horizontal="center" vertical="center" wrapText="1"/>
    </xf>
    <xf numFmtId="14" fontId="10" fillId="0" borderId="1" xfId="55" applyNumberFormat="1" applyFont="1" applyBorder="1" applyAlignment="1">
      <alignment horizontal="center" vertical="center" wrapText="1"/>
    </xf>
    <xf numFmtId="14" fontId="1" fillId="2" borderId="1" xfId="55" applyNumberFormat="1" applyFont="1" applyFill="1" applyBorder="1" applyAlignment="1">
      <alignment horizontal="center" vertical="center" wrapText="1"/>
    </xf>
    <xf numFmtId="176" fontId="1" fillId="2" borderId="1" xfId="55" applyNumberFormat="1" applyFont="1" applyFill="1" applyBorder="1" applyAlignment="1">
      <alignment horizontal="right" vertical="center" shrinkToFit="1"/>
    </xf>
    <xf numFmtId="178" fontId="1" fillId="2" borderId="1" xfId="55" applyNumberFormat="1" applyFont="1" applyFill="1" applyBorder="1" applyAlignment="1">
      <alignment horizontal="center" vertical="center" wrapText="1"/>
    </xf>
    <xf numFmtId="14" fontId="7" fillId="2" borderId="1" xfId="55" applyNumberFormat="1" applyFont="1" applyFill="1" applyBorder="1" applyAlignment="1">
      <alignment horizontal="left" vertical="center"/>
    </xf>
    <xf numFmtId="179" fontId="11" fillId="2" borderId="1" xfId="0" applyNumberFormat="1" applyFont="1" applyFill="1" applyBorder="1" applyAlignment="1">
      <alignment vertical="center"/>
    </xf>
    <xf numFmtId="177" fontId="9" fillId="2" borderId="1" xfId="55" applyNumberFormat="1" applyFont="1" applyFill="1" applyBorder="1" applyAlignment="1">
      <alignment horizontal="center" vertical="center" shrinkToFit="1"/>
    </xf>
    <xf numFmtId="176" fontId="1" fillId="0" borderId="1" xfId="55" applyNumberFormat="1" applyFont="1" applyFill="1" applyBorder="1" applyAlignment="1">
      <alignment horizontal="center" vertical="center" wrapText="1"/>
    </xf>
    <xf numFmtId="0" fontId="2" fillId="3" borderId="1" xfId="55" applyFont="1" applyFill="1" applyBorder="1" applyAlignment="1">
      <alignment horizontal="center" vertical="center" shrinkToFit="1"/>
    </xf>
    <xf numFmtId="176" fontId="12" fillId="3" borderId="1" xfId="55" applyNumberFormat="1" applyFont="1" applyFill="1" applyBorder="1" applyAlignment="1">
      <alignment horizontal="right" vertical="center" shrinkToFit="1"/>
    </xf>
    <xf numFmtId="0" fontId="10" fillId="0" borderId="1" xfId="55" applyFont="1" applyFill="1" applyBorder="1" applyAlignment="1">
      <alignment horizontal="center" vertical="center" wrapText="1"/>
    </xf>
    <xf numFmtId="176" fontId="10" fillId="2" borderId="5" xfId="55" applyNumberFormat="1" applyFont="1" applyFill="1" applyBorder="1" applyAlignment="1">
      <alignment horizontal="center" vertical="center" wrapText="1"/>
    </xf>
    <xf numFmtId="176" fontId="10" fillId="2" borderId="6" xfId="55" applyNumberFormat="1" applyFont="1" applyFill="1" applyBorder="1" applyAlignment="1">
      <alignment horizontal="center" vertical="center" wrapText="1"/>
    </xf>
    <xf numFmtId="176" fontId="10" fillId="2" borderId="7" xfId="55" applyNumberFormat="1" applyFont="1" applyFill="1" applyBorder="1" applyAlignment="1">
      <alignment horizontal="center" vertical="center" wrapText="1"/>
    </xf>
    <xf numFmtId="176" fontId="13" fillId="0" borderId="2" xfId="55" applyNumberFormat="1" applyFont="1" applyFill="1" applyBorder="1" applyAlignment="1">
      <alignment horizontal="center" vertical="center" shrinkToFit="1"/>
    </xf>
    <xf numFmtId="176" fontId="13" fillId="0" borderId="3" xfId="55" applyNumberFormat="1" applyFont="1" applyFill="1" applyBorder="1" applyAlignment="1">
      <alignment horizontal="center" vertical="center" shrinkToFit="1"/>
    </xf>
    <xf numFmtId="176" fontId="13" fillId="0" borderId="4" xfId="55" applyNumberFormat="1" applyFont="1" applyFill="1" applyBorder="1" applyAlignment="1">
      <alignment horizontal="center" vertical="center" shrinkToFit="1"/>
    </xf>
    <xf numFmtId="176" fontId="10" fillId="2" borderId="8" xfId="55" applyNumberFormat="1" applyFont="1" applyFill="1" applyBorder="1" applyAlignment="1">
      <alignment horizontal="center" vertical="center" wrapText="1"/>
    </xf>
    <xf numFmtId="176" fontId="10" fillId="2" borderId="0" xfId="55" applyNumberFormat="1" applyFont="1" applyFill="1" applyAlignment="1">
      <alignment horizontal="center" vertical="center" wrapText="1"/>
    </xf>
    <xf numFmtId="176" fontId="10" fillId="2" borderId="9" xfId="55" applyNumberFormat="1" applyFont="1" applyFill="1" applyBorder="1" applyAlignment="1">
      <alignment horizontal="center" vertical="center" wrapText="1"/>
    </xf>
    <xf numFmtId="0" fontId="14" fillId="0" borderId="1" xfId="55" applyFont="1" applyFill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left" vertical="center" wrapText="1"/>
    </xf>
    <xf numFmtId="0" fontId="7" fillId="0" borderId="1" xfId="55" applyFont="1" applyFill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top" wrapText="1"/>
    </xf>
    <xf numFmtId="0" fontId="15" fillId="0" borderId="0" xfId="55" applyFont="1" applyBorder="1" applyAlignment="1">
      <alignment vertical="center"/>
    </xf>
    <xf numFmtId="0" fontId="5" fillId="0" borderId="4" xfId="55" applyFont="1" applyFill="1" applyBorder="1" applyAlignment="1">
      <alignment horizontal="center" vertical="center" shrinkToFit="1"/>
    </xf>
    <xf numFmtId="0" fontId="2" fillId="0" borderId="2" xfId="55" applyFont="1" applyFill="1" applyBorder="1" applyAlignment="1">
      <alignment horizontal="center" vertical="center" wrapText="1"/>
    </xf>
    <xf numFmtId="0" fontId="2" fillId="0" borderId="4" xfId="55" applyFont="1" applyFill="1" applyBorder="1" applyAlignment="1">
      <alignment horizontal="center" vertical="center" wrapText="1"/>
    </xf>
    <xf numFmtId="176" fontId="5" fillId="0" borderId="2" xfId="55" applyNumberFormat="1" applyFont="1" applyFill="1" applyBorder="1" applyAlignment="1">
      <alignment horizontal="center" vertical="center" shrinkToFit="1"/>
    </xf>
    <xf numFmtId="176" fontId="5" fillId="0" borderId="4" xfId="55" applyNumberFormat="1" applyFont="1" applyFill="1" applyBorder="1" applyAlignment="1">
      <alignment horizontal="center" vertical="center" shrinkToFit="1"/>
    </xf>
    <xf numFmtId="0" fontId="1" fillId="0" borderId="0" xfId="55" applyFont="1" applyFill="1" applyBorder="1" applyAlignment="1">
      <alignment horizontal="center" vertical="center" shrinkToFit="1"/>
    </xf>
    <xf numFmtId="0" fontId="6" fillId="0" borderId="3" xfId="55" applyFont="1" applyFill="1" applyBorder="1" applyAlignment="1">
      <alignment horizontal="center" vertical="center"/>
    </xf>
    <xf numFmtId="0" fontId="6" fillId="0" borderId="4" xfId="55" applyFont="1" applyFill="1" applyBorder="1" applyAlignment="1">
      <alignment horizontal="center" vertical="center"/>
    </xf>
    <xf numFmtId="176" fontId="16" fillId="0" borderId="2" xfId="55" applyNumberFormat="1" applyFont="1" applyFill="1" applyBorder="1" applyAlignment="1">
      <alignment horizontal="center" vertical="center" wrapText="1"/>
    </xf>
    <xf numFmtId="176" fontId="16" fillId="0" borderId="4" xfId="55" applyNumberFormat="1" applyFont="1" applyFill="1" applyBorder="1" applyAlignment="1">
      <alignment horizontal="center" vertical="center" wrapText="1"/>
    </xf>
    <xf numFmtId="0" fontId="1" fillId="0" borderId="0" xfId="55" applyFont="1" applyFill="1" applyBorder="1" applyAlignment="1">
      <alignment horizontal="center" vertical="center" wrapText="1"/>
    </xf>
    <xf numFmtId="0" fontId="5" fillId="0" borderId="2" xfId="55" applyFont="1" applyBorder="1" applyAlignment="1">
      <alignment horizontal="center" vertical="center" wrapText="1"/>
    </xf>
    <xf numFmtId="0" fontId="5" fillId="0" borderId="4" xfId="55" applyFont="1" applyBorder="1" applyAlignment="1">
      <alignment horizontal="center" vertical="center" wrapText="1"/>
    </xf>
    <xf numFmtId="176" fontId="14" fillId="0" borderId="1" xfId="55" applyNumberFormat="1" applyFont="1" applyFill="1" applyBorder="1" applyAlignment="1">
      <alignment horizontal="center" vertical="center" wrapText="1"/>
    </xf>
    <xf numFmtId="176" fontId="7" fillId="3" borderId="1" xfId="55" applyNumberFormat="1" applyFont="1" applyFill="1" applyBorder="1" applyAlignment="1">
      <alignment horizontal="right" vertical="center" shrinkToFit="1"/>
    </xf>
    <xf numFmtId="9" fontId="8" fillId="0" borderId="1" xfId="55" applyNumberFormat="1" applyFont="1" applyFill="1" applyBorder="1" applyAlignment="1">
      <alignment horizontal="center" vertical="center" wrapText="1"/>
    </xf>
    <xf numFmtId="176" fontId="7" fillId="0" borderId="1" xfId="55" applyNumberFormat="1" applyFont="1" applyFill="1" applyBorder="1" applyAlignment="1">
      <alignment horizontal="right" vertical="center" shrinkToFit="1"/>
    </xf>
    <xf numFmtId="176" fontId="7" fillId="0" borderId="1" xfId="55" applyNumberFormat="1" applyFont="1" applyFill="1" applyBorder="1" applyAlignment="1">
      <alignment horizontal="center" vertical="center" wrapText="1"/>
    </xf>
    <xf numFmtId="176" fontId="7" fillId="3" borderId="1" xfId="55" applyNumberFormat="1" applyFont="1" applyFill="1" applyBorder="1" applyAlignment="1">
      <alignment horizontal="center" vertical="center" shrinkToFit="1"/>
    </xf>
    <xf numFmtId="176" fontId="1" fillId="3" borderId="1" xfId="55" applyNumberFormat="1" applyFont="1" applyFill="1" applyBorder="1" applyAlignment="1">
      <alignment horizontal="right" vertical="center" shrinkToFit="1"/>
    </xf>
    <xf numFmtId="176" fontId="1" fillId="0" borderId="1" xfId="55" applyNumberFormat="1" applyFont="1" applyFill="1" applyBorder="1" applyAlignment="1">
      <alignment horizontal="right" vertical="center"/>
    </xf>
    <xf numFmtId="176" fontId="1" fillId="0" borderId="1" xfId="55" applyNumberFormat="1" applyFont="1" applyFill="1" applyBorder="1" applyAlignment="1">
      <alignment vertical="center" wrapText="1"/>
    </xf>
    <xf numFmtId="176" fontId="1" fillId="3" borderId="1" xfId="55" applyNumberFormat="1" applyFont="1" applyFill="1" applyBorder="1" applyAlignment="1">
      <alignment horizontal="center" vertical="center" shrinkToFit="1"/>
    </xf>
    <xf numFmtId="9" fontId="1" fillId="0" borderId="1" xfId="55" applyNumberFormat="1" applyFont="1" applyFill="1" applyBorder="1" applyAlignment="1">
      <alignment horizontal="center" vertical="center" wrapText="1"/>
    </xf>
    <xf numFmtId="176" fontId="14" fillId="0" borderId="1" xfId="55" applyNumberFormat="1" applyFont="1" applyFill="1" applyBorder="1" applyAlignment="1">
      <alignment vertical="center" shrinkToFit="1"/>
    </xf>
    <xf numFmtId="176" fontId="17" fillId="2" borderId="1" xfId="55" applyNumberFormat="1" applyFont="1" applyFill="1" applyBorder="1" applyAlignment="1">
      <alignment vertical="center" wrapText="1"/>
    </xf>
    <xf numFmtId="176" fontId="7" fillId="0" borderId="10" xfId="55" applyNumberFormat="1" applyFont="1" applyFill="1" applyBorder="1" applyAlignment="1">
      <alignment horizontal="center" vertical="center" wrapText="1"/>
    </xf>
    <xf numFmtId="176" fontId="7" fillId="3" borderId="10" xfId="55" applyNumberFormat="1" applyFont="1" applyFill="1" applyBorder="1" applyAlignment="1">
      <alignment horizontal="center" vertical="center" shrinkToFit="1"/>
    </xf>
    <xf numFmtId="0" fontId="18" fillId="0" borderId="0" xfId="0" applyFont="1" applyAlignment="1">
      <alignment horizontal="right" vertical="center"/>
    </xf>
    <xf numFmtId="0" fontId="19" fillId="0" borderId="0" xfId="0" applyFont="1">
      <alignment vertical="center"/>
    </xf>
    <xf numFmtId="176" fontId="7" fillId="0" borderId="11" xfId="55" applyNumberFormat="1" applyFont="1" applyFill="1" applyBorder="1" applyAlignment="1">
      <alignment horizontal="center" vertical="center" wrapText="1"/>
    </xf>
    <xf numFmtId="176" fontId="7" fillId="3" borderId="11" xfId="55" applyNumberFormat="1" applyFont="1" applyFill="1" applyBorder="1" applyAlignment="1">
      <alignment horizontal="center" vertical="center" shrinkToFit="1"/>
    </xf>
    <xf numFmtId="176" fontId="12" fillId="0" borderId="0" xfId="55" applyNumberFormat="1" applyFont="1" applyFill="1" applyBorder="1" applyAlignment="1">
      <alignment horizontal="center" vertical="center" wrapText="1"/>
    </xf>
    <xf numFmtId="0" fontId="7" fillId="2" borderId="2" xfId="55" applyFont="1" applyFill="1" applyBorder="1" applyAlignment="1">
      <alignment horizontal="center" vertical="center" wrapText="1"/>
    </xf>
    <xf numFmtId="0" fontId="7" fillId="2" borderId="3" xfId="55" applyFont="1" applyFill="1" applyBorder="1" applyAlignment="1">
      <alignment horizontal="center" vertical="center" wrapText="1"/>
    </xf>
    <xf numFmtId="0" fontId="7" fillId="2" borderId="4" xfId="55" applyFont="1" applyFill="1" applyBorder="1" applyAlignment="1">
      <alignment horizontal="center" vertical="center" wrapText="1"/>
    </xf>
    <xf numFmtId="0" fontId="1" fillId="0" borderId="0" xfId="55" applyFont="1" applyFill="1" applyBorder="1" applyAlignment="1">
      <alignment horizontal="left" vertical="center" shrinkToFit="1"/>
    </xf>
    <xf numFmtId="0" fontId="20" fillId="4" borderId="1" xfId="14" applyFont="1" applyFill="1" applyBorder="1" applyAlignment="1">
      <alignment horizontal="left" vertical="center"/>
    </xf>
    <xf numFmtId="0" fontId="21" fillId="0" borderId="1" xfId="14" applyFont="1" applyBorder="1" applyAlignment="1">
      <alignment horizontal="center" vertical="center"/>
    </xf>
    <xf numFmtId="0" fontId="22" fillId="0" borderId="1" xfId="14" applyFont="1" applyBorder="1" applyAlignment="1">
      <alignment horizontal="center" vertical="center"/>
    </xf>
    <xf numFmtId="0" fontId="22" fillId="0" borderId="1" xfId="14" applyFont="1" applyBorder="1" applyAlignment="1">
      <alignment vertical="center" wrapText="1"/>
    </xf>
    <xf numFmtId="0" fontId="22" fillId="2" borderId="11" xfId="0" applyFont="1" applyFill="1" applyBorder="1" applyAlignment="1">
      <alignment horizontal="center" vertical="center"/>
    </xf>
    <xf numFmtId="179" fontId="23" fillId="2" borderId="1" xfId="14" applyNumberFormat="1" applyFont="1" applyFill="1" applyBorder="1" applyAlignment="1">
      <alignment horizontal="center" vertical="center" wrapText="1"/>
    </xf>
    <xf numFmtId="0" fontId="22" fillId="2" borderId="1" xfId="14" applyFont="1" applyFill="1" applyBorder="1" applyAlignment="1">
      <alignment horizontal="center" vertical="center"/>
    </xf>
    <xf numFmtId="0" fontId="24" fillId="5" borderId="1" xfId="55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2" borderId="2" xfId="55" applyFont="1" applyFill="1" applyBorder="1" applyAlignment="1">
      <alignment vertical="center" wrapText="1"/>
    </xf>
    <xf numFmtId="0" fontId="1" fillId="4" borderId="3" xfId="55" applyFont="1" applyFill="1" applyBorder="1" applyAlignment="1">
      <alignment horizontal="left" vertical="center" wrapText="1"/>
    </xf>
    <xf numFmtId="0" fontId="1" fillId="2" borderId="3" xfId="55" applyFont="1" applyFill="1" applyBorder="1" applyAlignment="1">
      <alignment horizontal="left" vertical="center" wrapText="1"/>
    </xf>
    <xf numFmtId="180" fontId="1" fillId="0" borderId="0" xfId="55" applyNumberFormat="1" applyFont="1" applyFill="1" applyBorder="1" applyAlignment="1">
      <alignment horizontal="center" vertical="center"/>
    </xf>
    <xf numFmtId="10" fontId="3" fillId="5" borderId="0" xfId="55" applyNumberFormat="1" applyFont="1" applyFill="1">
      <alignment vertical="center"/>
    </xf>
    <xf numFmtId="180" fontId="1" fillId="5" borderId="0" xfId="55" applyNumberFormat="1" applyFont="1" applyFill="1" applyBorder="1" applyAlignment="1">
      <alignment horizontal="center" vertical="center"/>
    </xf>
    <xf numFmtId="0" fontId="22" fillId="0" borderId="1" xfId="14" applyFont="1" applyBorder="1" applyAlignment="1">
      <alignment horizontal="center" vertical="center" wrapText="1"/>
    </xf>
    <xf numFmtId="0" fontId="22" fillId="2" borderId="1" xfId="14" applyFont="1" applyFill="1" applyBorder="1" applyAlignment="1">
      <alignment horizontal="center" vertical="center" wrapText="1"/>
    </xf>
    <xf numFmtId="0" fontId="25" fillId="0" borderId="1" xfId="14" applyFont="1" applyFill="1" applyBorder="1" applyAlignment="1">
      <alignment horizontal="left" vertical="center"/>
    </xf>
    <xf numFmtId="0" fontId="22" fillId="0" borderId="0" xfId="14" applyFont="1" applyAlignment="1">
      <alignment horizontal="center" vertical="center"/>
    </xf>
    <xf numFmtId="0" fontId="22" fillId="0" borderId="1" xfId="14" applyFont="1" applyBorder="1" applyAlignment="1">
      <alignment horizontal="left" vertical="center" wrapText="1"/>
    </xf>
    <xf numFmtId="0" fontId="1" fillId="2" borderId="4" xfId="55" applyFont="1" applyFill="1" applyBorder="1" applyAlignment="1">
      <alignment horizontal="left" vertical="center" wrapText="1"/>
    </xf>
    <xf numFmtId="14" fontId="1" fillId="2" borderId="1" xfId="55" applyNumberFormat="1" applyFont="1" applyFill="1" applyBorder="1" applyAlignment="1">
      <alignment horizontal="left" vertical="center"/>
    </xf>
    <xf numFmtId="179" fontId="26" fillId="2" borderId="1" xfId="0" applyNumberFormat="1" applyFont="1" applyFill="1" applyBorder="1" applyAlignment="1">
      <alignment vertical="center"/>
    </xf>
    <xf numFmtId="9" fontId="9" fillId="0" borderId="1" xfId="55" applyNumberFormat="1" applyFont="1" applyFill="1" applyBorder="1" applyAlignment="1">
      <alignment horizontal="center" vertical="center" wrapText="1"/>
    </xf>
    <xf numFmtId="176" fontId="27" fillId="0" borderId="1" xfId="55" applyNumberFormat="1" applyFont="1" applyFill="1" applyBorder="1" applyAlignment="1">
      <alignment vertical="center" shrinkToFit="1"/>
    </xf>
    <xf numFmtId="176" fontId="28" fillId="2" borderId="1" xfId="55" applyNumberFormat="1" applyFont="1" applyFill="1" applyBorder="1" applyAlignment="1">
      <alignment vertical="center" wrapText="1"/>
    </xf>
    <xf numFmtId="176" fontId="1" fillId="0" borderId="10" xfId="55" applyNumberFormat="1" applyFont="1" applyFill="1" applyBorder="1" applyAlignment="1">
      <alignment horizontal="center" vertical="center" wrapText="1"/>
    </xf>
    <xf numFmtId="176" fontId="1" fillId="3" borderId="10" xfId="55" applyNumberFormat="1" applyFont="1" applyFill="1" applyBorder="1" applyAlignment="1">
      <alignment horizontal="center" vertical="center" shrinkToFit="1"/>
    </xf>
    <xf numFmtId="0" fontId="23" fillId="0" borderId="0" xfId="0" applyFont="1" applyAlignment="1">
      <alignment horizontal="right" vertical="center"/>
    </xf>
    <xf numFmtId="176" fontId="1" fillId="0" borderId="11" xfId="55" applyNumberFormat="1" applyFont="1" applyFill="1" applyBorder="1" applyAlignment="1">
      <alignment horizontal="center" vertical="center" wrapText="1"/>
    </xf>
    <xf numFmtId="176" fontId="1" fillId="3" borderId="11" xfId="55" applyNumberFormat="1" applyFont="1" applyFill="1" applyBorder="1" applyAlignment="1">
      <alignment horizontal="center" vertical="center" shrinkToFit="1"/>
    </xf>
    <xf numFmtId="0" fontId="2" fillId="0" borderId="3" xfId="55" applyFont="1" applyFill="1" applyBorder="1" applyAlignment="1">
      <alignment horizontal="center" vertical="center" wrapText="1"/>
    </xf>
    <xf numFmtId="177" fontId="29" fillId="2" borderId="1" xfId="55" applyNumberFormat="1" applyFont="1" applyFill="1" applyBorder="1" applyAlignment="1">
      <alignment horizontal="center" vertical="center" shrinkToFit="1"/>
    </xf>
    <xf numFmtId="178" fontId="30" fillId="2" borderId="1" xfId="55" applyNumberFormat="1" applyFont="1" applyFill="1" applyBorder="1" applyAlignment="1">
      <alignment horizontal="center" vertical="center" wrapText="1"/>
    </xf>
    <xf numFmtId="176" fontId="30" fillId="2" borderId="1" xfId="55" applyNumberFormat="1" applyFont="1" applyFill="1" applyBorder="1" applyAlignment="1">
      <alignment horizontal="right" vertical="center" shrinkToFit="1"/>
    </xf>
    <xf numFmtId="176" fontId="10" fillId="2" borderId="1" xfId="55" applyNumberFormat="1" applyFont="1" applyFill="1" applyBorder="1" applyAlignment="1">
      <alignment horizontal="center" vertical="center" wrapText="1"/>
    </xf>
    <xf numFmtId="176" fontId="1" fillId="2" borderId="1" xfId="55" applyNumberFormat="1" applyFont="1" applyFill="1" applyBorder="1" applyAlignment="1">
      <alignment horizontal="center" vertical="center" wrapText="1"/>
    </xf>
    <xf numFmtId="0" fontId="1" fillId="0" borderId="10" xfId="55" applyFont="1" applyFill="1" applyBorder="1" applyAlignment="1">
      <alignment horizontal="center" vertical="center" wrapText="1"/>
    </xf>
    <xf numFmtId="180" fontId="10" fillId="2" borderId="10" xfId="55" applyNumberFormat="1" applyFont="1" applyFill="1" applyBorder="1" applyAlignment="1">
      <alignment horizontal="center" vertical="center" wrapText="1"/>
    </xf>
    <xf numFmtId="176" fontId="1" fillId="2" borderId="10" xfId="55" applyNumberFormat="1" applyFont="1" applyFill="1" applyBorder="1" applyAlignment="1">
      <alignment horizontal="center" vertical="center" wrapText="1"/>
    </xf>
    <xf numFmtId="0" fontId="7" fillId="0" borderId="2" xfId="55" applyFont="1" applyFill="1" applyBorder="1" applyAlignment="1">
      <alignment horizontal="center" vertical="center" wrapText="1"/>
    </xf>
    <xf numFmtId="0" fontId="31" fillId="0" borderId="12" xfId="55" applyFont="1" applyFill="1" applyBorder="1" applyAlignment="1">
      <alignment horizontal="left" vertical="center" wrapText="1"/>
    </xf>
    <xf numFmtId="0" fontId="31" fillId="0" borderId="13" xfId="55" applyFont="1" applyFill="1" applyBorder="1" applyAlignment="1">
      <alignment horizontal="left" vertical="center" wrapText="1"/>
    </xf>
    <xf numFmtId="0" fontId="1" fillId="0" borderId="2" xfId="55" applyFont="1" applyFill="1" applyBorder="1" applyAlignment="1">
      <alignment horizontal="left" vertical="center" wrapText="1"/>
    </xf>
    <xf numFmtId="0" fontId="1" fillId="0" borderId="3" xfId="55" applyFont="1" applyFill="1" applyBorder="1" applyAlignment="1">
      <alignment horizontal="left" vertical="center" wrapText="1"/>
    </xf>
    <xf numFmtId="0" fontId="1" fillId="0" borderId="2" xfId="55" applyFont="1" applyFill="1" applyBorder="1" applyAlignment="1">
      <alignment horizontal="left" vertical="top" wrapText="1"/>
    </xf>
    <xf numFmtId="0" fontId="1" fillId="0" borderId="3" xfId="55" applyFont="1" applyFill="1" applyBorder="1" applyAlignment="1">
      <alignment horizontal="left" vertical="top" wrapText="1"/>
    </xf>
    <xf numFmtId="0" fontId="31" fillId="0" borderId="3" xfId="55" applyFont="1" applyFill="1" applyBorder="1" applyAlignment="1">
      <alignment horizontal="left" vertical="center" wrapText="1"/>
    </xf>
    <xf numFmtId="0" fontId="31" fillId="0" borderId="4" xfId="55" applyFont="1" applyFill="1" applyBorder="1" applyAlignment="1">
      <alignment horizontal="left" vertical="center" wrapText="1"/>
    </xf>
    <xf numFmtId="0" fontId="1" fillId="0" borderId="4" xfId="55" applyFont="1" applyFill="1" applyBorder="1" applyAlignment="1">
      <alignment horizontal="left" vertical="center" wrapText="1"/>
    </xf>
    <xf numFmtId="0" fontId="1" fillId="0" borderId="4" xfId="55" applyFont="1" applyFill="1" applyBorder="1" applyAlignment="1">
      <alignment horizontal="left" vertical="top" wrapText="1"/>
    </xf>
    <xf numFmtId="0" fontId="3" fillId="0" borderId="0" xfId="55" applyFont="1" applyAlignment="1">
      <alignment horizontal="center" vertical="center"/>
    </xf>
    <xf numFmtId="0" fontId="3" fillId="0" borderId="0" xfId="55" applyFont="1" applyAlignment="1">
      <alignment horizontal="left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百分比 2 2" xfId="21"/>
    <cellStyle name="标题 1" xfId="22" builtinId="16"/>
    <cellStyle name="百分比 2 3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百分比 2 2 2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5" xfId="58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676275</xdr:colOff>
      <xdr:row>10</xdr:row>
      <xdr:rowOff>66675</xdr:rowOff>
    </xdr:from>
    <xdr:to>
      <xdr:col>21</xdr:col>
      <xdr:colOff>18415</xdr:colOff>
      <xdr:row>13</xdr:row>
      <xdr:rowOff>208280</xdr:rowOff>
    </xdr:to>
    <xdr:pic>
      <xdr:nvPicPr>
        <xdr:cNvPr id="2" name="图片 1" descr="@5[~)6CQB[O{($W7%V08YH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72550" y="3849370"/>
          <a:ext cx="4733290" cy="1005205"/>
        </a:xfrm>
        <a:prstGeom prst="rect">
          <a:avLst/>
        </a:prstGeom>
      </xdr:spPr>
    </xdr:pic>
    <xdr:clientData/>
  </xdr:twoCellAnchor>
  <xdr:oneCellAnchor>
    <xdr:from>
      <xdr:col>16</xdr:col>
      <xdr:colOff>104775</xdr:colOff>
      <xdr:row>25</xdr:row>
      <xdr:rowOff>0</xdr:rowOff>
    </xdr:from>
    <xdr:ext cx="4000500" cy="847725"/>
    <xdr:pic>
      <xdr:nvPicPr>
        <xdr:cNvPr id="3" name="图片 2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48775" y="7912100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9525</xdr:colOff>
      <xdr:row>39</xdr:row>
      <xdr:rowOff>9525</xdr:rowOff>
    </xdr:from>
    <xdr:to>
      <xdr:col>12</xdr:col>
      <xdr:colOff>170815</xdr:colOff>
      <xdr:row>71</xdr:row>
      <xdr:rowOff>27940</xdr:rowOff>
    </xdr:to>
    <xdr:pic>
      <xdr:nvPicPr>
        <xdr:cNvPr id="4" name="图片 3" descr="MVDORWBK(KRE4J29T8ET8MP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5750" y="11922125"/>
          <a:ext cx="6638290" cy="5504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676275</xdr:colOff>
      <xdr:row>10</xdr:row>
      <xdr:rowOff>66675</xdr:rowOff>
    </xdr:from>
    <xdr:to>
      <xdr:col>21</xdr:col>
      <xdr:colOff>18415</xdr:colOff>
      <xdr:row>13</xdr:row>
      <xdr:rowOff>119380</xdr:rowOff>
    </xdr:to>
    <xdr:pic>
      <xdr:nvPicPr>
        <xdr:cNvPr id="2" name="图片 1" descr="@5[~)6CQB[O{($W7%V08YH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72550" y="3849370"/>
          <a:ext cx="4733290" cy="1005205"/>
        </a:xfrm>
        <a:prstGeom prst="rect">
          <a:avLst/>
        </a:prstGeom>
      </xdr:spPr>
    </xdr:pic>
    <xdr:clientData/>
  </xdr:twoCellAnchor>
  <xdr:oneCellAnchor>
    <xdr:from>
      <xdr:col>16</xdr:col>
      <xdr:colOff>104775</xdr:colOff>
      <xdr:row>25</xdr:row>
      <xdr:rowOff>0</xdr:rowOff>
    </xdr:from>
    <xdr:ext cx="4000500" cy="847725"/>
    <xdr:pic>
      <xdr:nvPicPr>
        <xdr:cNvPr id="3" name="图片 2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48775" y="8001000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9525</xdr:colOff>
      <xdr:row>39</xdr:row>
      <xdr:rowOff>9525</xdr:rowOff>
    </xdr:from>
    <xdr:to>
      <xdr:col>12</xdr:col>
      <xdr:colOff>170815</xdr:colOff>
      <xdr:row>71</xdr:row>
      <xdr:rowOff>27940</xdr:rowOff>
    </xdr:to>
    <xdr:pic>
      <xdr:nvPicPr>
        <xdr:cNvPr id="4" name="图片 3" descr="MVDORWBK(KRE4J29T8ET8MP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5750" y="12011025"/>
          <a:ext cx="6638290" cy="5504815"/>
        </a:xfrm>
        <a:prstGeom prst="rect">
          <a:avLst/>
        </a:prstGeom>
      </xdr:spPr>
    </xdr:pic>
    <xdr:clientData/>
  </xdr:twoCellAnchor>
  <xdr:twoCellAnchor editAs="oneCell">
    <xdr:from>
      <xdr:col>3</xdr:col>
      <xdr:colOff>495300</xdr:colOff>
      <xdr:row>14</xdr:row>
      <xdr:rowOff>19050</xdr:rowOff>
    </xdr:from>
    <xdr:to>
      <xdr:col>13</xdr:col>
      <xdr:colOff>57150</xdr:colOff>
      <xdr:row>15</xdr:row>
      <xdr:rowOff>234950</xdr:rowOff>
    </xdr:to>
    <xdr:pic>
      <xdr:nvPicPr>
        <xdr:cNvPr id="5" name="图片 4" descr="8XJOD4VY{[$[{03EH@3LF3O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2575" y="5008245"/>
          <a:ext cx="5676900" cy="469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285750</xdr:colOff>
      <xdr:row>0</xdr:row>
      <xdr:rowOff>20320</xdr:rowOff>
    </xdr:from>
    <xdr:to>
      <xdr:col>24</xdr:col>
      <xdr:colOff>485775</xdr:colOff>
      <xdr:row>13</xdr:row>
      <xdr:rowOff>172085</xdr:rowOff>
    </xdr:to>
    <xdr:pic>
      <xdr:nvPicPr>
        <xdr:cNvPr id="6" name="图片 5" descr="3893C8750CEA3A5F3C9A06067606F34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582025" y="20320"/>
          <a:ext cx="7867650" cy="4886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7"/>
  <sheetViews>
    <sheetView workbookViewId="0">
      <selection activeCell="F8" sqref="F8"/>
    </sheetView>
  </sheetViews>
  <sheetFormatPr defaultColWidth="9" defaultRowHeight="13.5"/>
  <cols>
    <col min="1" max="1" width="3.625" style="1" customWidth="1"/>
    <col min="2" max="2" width="6.625" style="4" customWidth="1"/>
    <col min="3" max="3" width="3.625" style="1" customWidth="1"/>
    <col min="4" max="4" width="11.375" style="5" customWidth="1"/>
    <col min="5" max="5" width="5.75" style="4" customWidth="1"/>
    <col min="6" max="6" width="11.375" style="5" customWidth="1"/>
    <col min="7" max="7" width="10.375" style="5" customWidth="1"/>
    <col min="8" max="8" width="3.625" style="1" customWidth="1"/>
    <col min="9" max="9" width="9.75" style="5" customWidth="1"/>
    <col min="10" max="10" width="4.125" style="1" customWidth="1"/>
    <col min="11" max="11" width="7.125" style="5" customWidth="1"/>
    <col min="12" max="12" width="11.25" style="5" customWidth="1"/>
    <col min="13" max="14" width="5.5" style="1" customWidth="1"/>
    <col min="15" max="15" width="9.25" style="5" customWidth="1"/>
    <col min="16" max="16" width="11.125" style="1" customWidth="1"/>
    <col min="17" max="17" width="10.5" style="1" customWidth="1"/>
    <col min="18" max="18" width="6.25" style="3" customWidth="1"/>
    <col min="19" max="19" width="8.625" style="3" customWidth="1"/>
    <col min="20" max="20" width="23.75" style="3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54"/>
      <c r="Q1" s="30" t="s">
        <v>1</v>
      </c>
    </row>
    <row r="2" ht="24.95" customHeight="1" spans="1:36">
      <c r="A2" s="7" t="s">
        <v>2</v>
      </c>
      <c r="B2" s="7"/>
      <c r="C2" s="8" t="s">
        <v>3</v>
      </c>
      <c r="D2" s="9"/>
      <c r="E2" s="9"/>
      <c r="F2" s="9"/>
      <c r="G2" s="9"/>
      <c r="H2" s="9"/>
      <c r="I2" s="9"/>
      <c r="J2" s="9"/>
      <c r="K2" s="55"/>
      <c r="L2" s="56" t="s">
        <v>4</v>
      </c>
      <c r="M2" s="57"/>
      <c r="N2" s="58" t="s">
        <v>5</v>
      </c>
      <c r="O2" s="59"/>
      <c r="P2" s="60"/>
      <c r="Q2" s="60"/>
      <c r="R2" s="91"/>
      <c r="S2" s="91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</row>
    <row r="3" ht="24.95" customHeight="1" spans="1:36">
      <c r="A3" s="7" t="s">
        <v>6</v>
      </c>
      <c r="B3" s="7"/>
      <c r="C3" s="10">
        <v>137000</v>
      </c>
      <c r="D3" s="11"/>
      <c r="E3" s="11"/>
      <c r="F3" s="12"/>
      <c r="G3" s="13" t="s">
        <v>7</v>
      </c>
      <c r="H3" s="14" t="s">
        <v>8</v>
      </c>
      <c r="I3" s="61"/>
      <c r="J3" s="61"/>
      <c r="K3" s="62"/>
      <c r="L3" s="7" t="s">
        <v>9</v>
      </c>
      <c r="M3" s="7"/>
      <c r="N3" s="63" t="s">
        <v>10</v>
      </c>
      <c r="O3" s="64"/>
      <c r="P3" s="65"/>
      <c r="Q3" s="92" t="s">
        <v>5</v>
      </c>
      <c r="R3" s="93">
        <v>153</v>
      </c>
      <c r="S3" s="94">
        <v>6079</v>
      </c>
      <c r="T3" s="95" t="s">
        <v>3</v>
      </c>
      <c r="U3" s="96" t="s">
        <v>8</v>
      </c>
      <c r="V3" s="97">
        <v>137000</v>
      </c>
      <c r="W3" s="98"/>
      <c r="X3" s="98" t="s">
        <v>11</v>
      </c>
      <c r="Y3" s="107" t="s">
        <v>12</v>
      </c>
      <c r="Z3" s="108" t="s">
        <v>13</v>
      </c>
      <c r="AA3" s="108" t="s">
        <v>10</v>
      </c>
      <c r="AB3" s="109" t="s">
        <v>14</v>
      </c>
      <c r="AC3" s="110"/>
      <c r="AD3" s="111"/>
      <c r="AE3" s="65"/>
      <c r="AF3" s="65"/>
      <c r="AG3" s="65"/>
      <c r="AH3" s="65"/>
      <c r="AI3" s="65"/>
      <c r="AJ3" s="65"/>
    </row>
    <row r="4" ht="24.95" customHeight="1" spans="1:20">
      <c r="A4" s="7" t="s">
        <v>15</v>
      </c>
      <c r="B4" s="7"/>
      <c r="C4" s="56"/>
      <c r="D4" s="123"/>
      <c r="E4" s="123"/>
      <c r="F4" s="57"/>
      <c r="G4" s="13" t="s">
        <v>16</v>
      </c>
      <c r="H4" s="10"/>
      <c r="I4" s="11"/>
      <c r="J4" s="11"/>
      <c r="K4" s="12"/>
      <c r="L4" s="7" t="s">
        <v>17</v>
      </c>
      <c r="M4" s="7"/>
      <c r="N4" s="66">
        <v>6079</v>
      </c>
      <c r="O4" s="67"/>
      <c r="P4" s="65"/>
      <c r="Q4" s="99"/>
      <c r="R4" s="1"/>
      <c r="S4" s="1"/>
      <c r="T4" s="1"/>
    </row>
    <row r="5" ht="24.95" customHeight="1" spans="1:31">
      <c r="A5" s="7" t="s">
        <v>18</v>
      </c>
      <c r="B5" s="7" t="s">
        <v>19</v>
      </c>
      <c r="C5" s="7"/>
      <c r="D5" s="7"/>
      <c r="E5" s="7" t="s">
        <v>20</v>
      </c>
      <c r="F5" s="7"/>
      <c r="G5" s="15" t="s">
        <v>21</v>
      </c>
      <c r="H5" s="7" t="s">
        <v>22</v>
      </c>
      <c r="I5" s="7"/>
      <c r="J5" s="7" t="s">
        <v>23</v>
      </c>
      <c r="K5" s="7"/>
      <c r="L5" s="7" t="s">
        <v>24</v>
      </c>
      <c r="M5" s="7"/>
      <c r="N5" s="68" t="s">
        <v>25</v>
      </c>
      <c r="O5" s="68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</row>
    <row r="6" ht="24.95" customHeight="1" spans="1:31">
      <c r="A6" s="7"/>
      <c r="B6" s="16" t="s">
        <v>26</v>
      </c>
      <c r="C6" s="7" t="s">
        <v>27</v>
      </c>
      <c r="D6" s="15" t="s">
        <v>28</v>
      </c>
      <c r="E6" s="16" t="s">
        <v>26</v>
      </c>
      <c r="F6" s="15" t="s">
        <v>28</v>
      </c>
      <c r="G6" s="15" t="s">
        <v>28</v>
      </c>
      <c r="H6" s="7" t="s">
        <v>29</v>
      </c>
      <c r="I6" s="15" t="s">
        <v>28</v>
      </c>
      <c r="J6" s="7" t="s">
        <v>30</v>
      </c>
      <c r="K6" s="13" t="s">
        <v>28</v>
      </c>
      <c r="L6" s="15" t="s">
        <v>28</v>
      </c>
      <c r="M6" s="7" t="s">
        <v>31</v>
      </c>
      <c r="N6" s="68" t="s">
        <v>32</v>
      </c>
      <c r="O6" s="68" t="s">
        <v>28</v>
      </c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</row>
    <row r="7" ht="62.25" customHeight="1" spans="1:31">
      <c r="A7" s="29">
        <v>1</v>
      </c>
      <c r="B7" s="124">
        <v>42759</v>
      </c>
      <c r="C7" s="31" t="s">
        <v>33</v>
      </c>
      <c r="D7" s="32">
        <v>95000</v>
      </c>
      <c r="E7" s="125">
        <v>42757</v>
      </c>
      <c r="F7" s="126">
        <v>95000</v>
      </c>
      <c r="G7" s="32"/>
      <c r="H7" s="28"/>
      <c r="I7" s="74">
        <v>0</v>
      </c>
      <c r="J7" s="115" t="s">
        <v>34</v>
      </c>
      <c r="K7" s="74">
        <v>0</v>
      </c>
      <c r="L7" s="26">
        <v>500</v>
      </c>
      <c r="M7" s="115" t="s">
        <v>35</v>
      </c>
      <c r="N7" s="37"/>
      <c r="O7" s="77">
        <f>ROUNDUP(D7-I7-K7-L7,2)</f>
        <v>94500</v>
      </c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</row>
    <row r="8" ht="24.95" customHeight="1" spans="1:31">
      <c r="A8" s="23"/>
      <c r="B8" s="24"/>
      <c r="C8" s="25"/>
      <c r="D8" s="26"/>
      <c r="E8" s="27"/>
      <c r="F8" s="26"/>
      <c r="G8" s="26"/>
      <c r="H8" s="28"/>
      <c r="I8" s="74"/>
      <c r="J8" s="23"/>
      <c r="K8" s="74"/>
      <c r="L8" s="26"/>
      <c r="M8" s="75"/>
      <c r="N8" s="76"/>
      <c r="O8" s="77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</row>
    <row r="9" ht="24.95" customHeight="1" spans="1:31">
      <c r="A9" s="29"/>
      <c r="B9" s="36"/>
      <c r="C9" s="31"/>
      <c r="D9" s="32"/>
      <c r="E9" s="33"/>
      <c r="F9" s="32"/>
      <c r="G9" s="32"/>
      <c r="H9" s="28"/>
      <c r="I9" s="74"/>
      <c r="J9" s="78"/>
      <c r="K9" s="74"/>
      <c r="L9" s="26"/>
      <c r="M9" s="37"/>
      <c r="N9" s="37"/>
      <c r="O9" s="77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</row>
    <row r="10" ht="24.95" customHeight="1" spans="1:31">
      <c r="A10" s="29"/>
      <c r="B10" s="36"/>
      <c r="C10" s="31"/>
      <c r="D10" s="32"/>
      <c r="E10" s="33"/>
      <c r="F10" s="32"/>
      <c r="G10" s="32"/>
      <c r="H10" s="28"/>
      <c r="I10" s="74"/>
      <c r="J10" s="78"/>
      <c r="K10" s="74"/>
      <c r="L10" s="26"/>
      <c r="M10" s="37"/>
      <c r="N10" s="37"/>
      <c r="O10" s="77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</row>
    <row r="11" ht="24.95" customHeight="1" spans="1:31">
      <c r="A11" s="29"/>
      <c r="B11" s="36"/>
      <c r="C11" s="31"/>
      <c r="D11" s="32"/>
      <c r="E11" s="33"/>
      <c r="F11" s="32"/>
      <c r="G11" s="32"/>
      <c r="H11" s="28"/>
      <c r="I11" s="74"/>
      <c r="J11" s="78"/>
      <c r="K11" s="74"/>
      <c r="L11" s="26"/>
      <c r="M11" s="37"/>
      <c r="N11" s="37"/>
      <c r="O11" s="77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</row>
    <row r="12" ht="24.95" customHeight="1" spans="1:31">
      <c r="A12" s="29"/>
      <c r="B12" s="36"/>
      <c r="C12" s="31"/>
      <c r="D12" s="32"/>
      <c r="E12" s="33"/>
      <c r="F12" s="32"/>
      <c r="G12" s="32"/>
      <c r="H12" s="28"/>
      <c r="I12" s="74"/>
      <c r="J12" s="78"/>
      <c r="K12" s="74"/>
      <c r="L12" s="26"/>
      <c r="M12" s="37"/>
      <c r="N12" s="37"/>
      <c r="O12" s="77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</row>
    <row r="13" ht="24.95" customHeight="1" spans="1:31">
      <c r="A13" s="29"/>
      <c r="B13" s="36"/>
      <c r="C13" s="31"/>
      <c r="D13" s="32"/>
      <c r="E13" s="33"/>
      <c r="F13" s="32"/>
      <c r="G13" s="32"/>
      <c r="H13" s="28"/>
      <c r="I13" s="74"/>
      <c r="J13" s="78"/>
      <c r="K13" s="74"/>
      <c r="L13" s="26"/>
      <c r="M13" s="37"/>
      <c r="N13" s="37"/>
      <c r="O13" s="77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</row>
    <row r="14" ht="24.95" customHeight="1" spans="1:31">
      <c r="A14" s="29"/>
      <c r="B14" s="36"/>
      <c r="C14" s="31"/>
      <c r="D14" s="32"/>
      <c r="E14" s="33"/>
      <c r="F14" s="32"/>
      <c r="G14" s="32"/>
      <c r="H14" s="28"/>
      <c r="I14" s="74"/>
      <c r="J14" s="78"/>
      <c r="K14" s="74"/>
      <c r="L14" s="26"/>
      <c r="M14" s="37"/>
      <c r="N14" s="37"/>
      <c r="O14" s="77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</row>
    <row r="15" ht="24.95" customHeight="1" spans="1:31">
      <c r="A15" s="29"/>
      <c r="B15" s="36"/>
      <c r="C15" s="31"/>
      <c r="D15" s="32"/>
      <c r="E15" s="33"/>
      <c r="F15" s="32"/>
      <c r="G15" s="32"/>
      <c r="H15" s="28"/>
      <c r="I15" s="74"/>
      <c r="J15" s="78"/>
      <c r="K15" s="74"/>
      <c r="L15" s="26"/>
      <c r="M15" s="37"/>
      <c r="N15" s="37"/>
      <c r="O15" s="77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</row>
    <row r="16" ht="24.95" customHeight="1" spans="1:18">
      <c r="A16" s="29"/>
      <c r="B16" s="36"/>
      <c r="C16" s="31"/>
      <c r="D16" s="32"/>
      <c r="E16" s="33"/>
      <c r="F16" s="32"/>
      <c r="G16" s="32"/>
      <c r="H16" s="28"/>
      <c r="I16" s="74"/>
      <c r="J16" s="78"/>
      <c r="K16" s="74"/>
      <c r="L16" s="26"/>
      <c r="M16" s="37"/>
      <c r="N16" s="37"/>
      <c r="O16" s="77"/>
      <c r="P16" s="65"/>
      <c r="R16" s="1"/>
    </row>
    <row r="17" ht="24.95" customHeight="1" spans="1:18">
      <c r="A17" s="29"/>
      <c r="B17" s="36"/>
      <c r="C17" s="31"/>
      <c r="D17" s="32"/>
      <c r="E17" s="33"/>
      <c r="F17" s="32"/>
      <c r="G17" s="32"/>
      <c r="H17" s="28"/>
      <c r="I17" s="74"/>
      <c r="J17" s="78"/>
      <c r="K17" s="74"/>
      <c r="L17" s="26"/>
      <c r="M17" s="37"/>
      <c r="N17" s="37"/>
      <c r="O17" s="77"/>
      <c r="P17" s="65"/>
      <c r="R17" s="1"/>
    </row>
    <row r="18" ht="24.95" customHeight="1" spans="1:29">
      <c r="A18" s="29"/>
      <c r="B18" s="36"/>
      <c r="C18" s="31"/>
      <c r="D18" s="32"/>
      <c r="E18" s="33"/>
      <c r="F18" s="32"/>
      <c r="G18" s="32"/>
      <c r="H18" s="28"/>
      <c r="I18" s="74"/>
      <c r="J18" s="78"/>
      <c r="K18" s="74"/>
      <c r="L18" s="26"/>
      <c r="M18" s="37"/>
      <c r="N18" s="37"/>
      <c r="O18" s="77"/>
      <c r="P18" s="65"/>
      <c r="Q18" s="101" t="s">
        <v>36</v>
      </c>
      <c r="R18" s="102" t="s">
        <v>37</v>
      </c>
      <c r="S18" s="102"/>
      <c r="T18" s="102"/>
      <c r="U18" s="102"/>
      <c r="V18" s="102"/>
      <c r="W18" s="102"/>
      <c r="X18" s="103" t="s">
        <v>38</v>
      </c>
      <c r="Y18" s="103"/>
      <c r="Z18" s="103"/>
      <c r="AA18" s="103"/>
      <c r="AB18" s="103"/>
      <c r="AC18" s="112"/>
    </row>
    <row r="19" ht="24.95" customHeight="1" spans="1:16">
      <c r="A19" s="23"/>
      <c r="B19" s="24"/>
      <c r="C19" s="25"/>
      <c r="D19" s="26"/>
      <c r="E19" s="27"/>
      <c r="F19" s="26"/>
      <c r="G19" s="26"/>
      <c r="H19" s="37"/>
      <c r="I19" s="74"/>
      <c r="J19" s="23"/>
      <c r="K19" s="74"/>
      <c r="L19" s="26"/>
      <c r="M19" s="75"/>
      <c r="N19" s="75"/>
      <c r="O19" s="74"/>
      <c r="P19" s="65"/>
    </row>
    <row r="20" ht="24.95" customHeight="1" spans="1:18">
      <c r="A20" s="23"/>
      <c r="B20" s="24"/>
      <c r="C20" s="25"/>
      <c r="D20" s="26"/>
      <c r="E20" s="27"/>
      <c r="F20" s="26"/>
      <c r="G20" s="26"/>
      <c r="H20" s="37"/>
      <c r="I20" s="74"/>
      <c r="J20" s="23"/>
      <c r="K20" s="74"/>
      <c r="L20" s="26"/>
      <c r="M20" s="37"/>
      <c r="N20" s="37"/>
      <c r="O20" s="74"/>
      <c r="P20" s="65"/>
      <c r="Q20" s="104"/>
      <c r="R20" s="104"/>
    </row>
    <row r="21" ht="24.95" customHeight="1" spans="1:16">
      <c r="A21" s="23"/>
      <c r="B21" s="24"/>
      <c r="C21" s="25"/>
      <c r="D21" s="26"/>
      <c r="E21" s="27"/>
      <c r="F21" s="26"/>
      <c r="G21" s="26"/>
      <c r="H21" s="37"/>
      <c r="I21" s="74"/>
      <c r="J21" s="23"/>
      <c r="K21" s="74"/>
      <c r="L21" s="26"/>
      <c r="M21" s="37"/>
      <c r="N21" s="37"/>
      <c r="O21" s="74"/>
      <c r="P21" s="65"/>
    </row>
    <row r="22" ht="24.95" customHeight="1" spans="1:20">
      <c r="A22" s="23"/>
      <c r="B22" s="24"/>
      <c r="C22" s="25"/>
      <c r="D22" s="26"/>
      <c r="E22" s="27"/>
      <c r="F22" s="26"/>
      <c r="G22" s="26"/>
      <c r="H22" s="37"/>
      <c r="I22" s="74"/>
      <c r="J22" s="23"/>
      <c r="K22" s="74"/>
      <c r="L22" s="26"/>
      <c r="M22" s="37"/>
      <c r="N22" s="37"/>
      <c r="O22" s="74"/>
      <c r="P22" s="65"/>
      <c r="T22" s="1"/>
    </row>
    <row r="23" s="2" customFormat="1" ht="24.95" customHeight="1" spans="1:19">
      <c r="A23" s="7" t="s">
        <v>39</v>
      </c>
      <c r="B23" s="7"/>
      <c r="C23" s="38" t="s">
        <v>40</v>
      </c>
      <c r="D23" s="39">
        <f>SUM(D7:D22)</f>
        <v>95000</v>
      </c>
      <c r="E23" s="38" t="s">
        <v>40</v>
      </c>
      <c r="F23" s="39">
        <f>SUM(F7:F22)</f>
        <v>95000</v>
      </c>
      <c r="G23" s="39">
        <f>SUM(G7:G22)</f>
        <v>0</v>
      </c>
      <c r="H23" s="38" t="s">
        <v>40</v>
      </c>
      <c r="I23" s="39">
        <f>SUM(I7:I22)</f>
        <v>0</v>
      </c>
      <c r="J23" s="38" t="s">
        <v>40</v>
      </c>
      <c r="K23" s="39">
        <f>SUM(K7:K22)</f>
        <v>0</v>
      </c>
      <c r="L23" s="39"/>
      <c r="M23" s="38" t="s">
        <v>40</v>
      </c>
      <c r="N23" s="38"/>
      <c r="O23" s="39">
        <f>SUM(O7:O22)</f>
        <v>94500</v>
      </c>
      <c r="P23" s="87"/>
      <c r="Q23" s="105">
        <f>D24/C3</f>
        <v>0.68978102189781</v>
      </c>
      <c r="R23" s="3"/>
      <c r="S23" s="3"/>
    </row>
    <row r="24" ht="26.1" customHeight="1" spans="1:17">
      <c r="A24" s="40" t="s">
        <v>41</v>
      </c>
      <c r="B24" s="40"/>
      <c r="C24" s="23" t="s">
        <v>42</v>
      </c>
      <c r="D24" s="127">
        <f>O7</f>
        <v>94500</v>
      </c>
      <c r="E24" s="127"/>
      <c r="F24" s="127"/>
      <c r="G24" s="127"/>
      <c r="H24" s="128" t="s">
        <v>43</v>
      </c>
      <c r="I24" s="128"/>
      <c r="J24" s="17" t="s">
        <v>44</v>
      </c>
      <c r="K24" s="17"/>
      <c r="L24" s="17"/>
      <c r="M24" s="17"/>
      <c r="N24" s="17"/>
      <c r="O24" s="17"/>
      <c r="P24" s="65"/>
      <c r="Q24" s="106" t="s">
        <v>45</v>
      </c>
    </row>
    <row r="25" ht="26.1" customHeight="1" spans="1:18">
      <c r="A25" s="40"/>
      <c r="B25" s="40"/>
      <c r="C25" s="129" t="s">
        <v>46</v>
      </c>
      <c r="D25" s="130">
        <f>D24</f>
        <v>94500</v>
      </c>
      <c r="E25" s="130"/>
      <c r="F25" s="130"/>
      <c r="G25" s="130"/>
      <c r="H25" s="131"/>
      <c r="I25" s="131"/>
      <c r="J25" s="29" t="s">
        <v>47</v>
      </c>
      <c r="K25" s="29"/>
      <c r="L25" s="29"/>
      <c r="M25" s="29"/>
      <c r="N25" s="29"/>
      <c r="O25" s="29"/>
      <c r="P25" s="65"/>
      <c r="R25" s="1"/>
    </row>
    <row r="26" ht="45" customHeight="1" spans="1:20">
      <c r="A26" s="52" t="s">
        <v>48</v>
      </c>
      <c r="B26" s="132"/>
      <c r="C26" s="101" t="s">
        <v>36</v>
      </c>
      <c r="D26" s="103" t="str">
        <f>AB3</f>
        <v>议标</v>
      </c>
      <c r="E26" s="103"/>
      <c r="F26" s="103"/>
      <c r="G26" s="103"/>
      <c r="H26" s="103"/>
      <c r="I26" s="103"/>
      <c r="J26" s="103" t="s">
        <v>38</v>
      </c>
      <c r="K26" s="103"/>
      <c r="L26" s="103"/>
      <c r="M26" s="103"/>
      <c r="N26" s="103"/>
      <c r="O26" s="112"/>
      <c r="P26" s="65"/>
      <c r="R26" s="143"/>
      <c r="S26" s="144"/>
      <c r="T26" s="144"/>
    </row>
    <row r="27" ht="45" customHeight="1" spans="1:16">
      <c r="A27" s="7" t="s">
        <v>49</v>
      </c>
      <c r="B27" s="7"/>
      <c r="C27" s="133" t="s">
        <v>50</v>
      </c>
      <c r="D27" s="134"/>
      <c r="E27" s="134"/>
      <c r="F27" s="134"/>
      <c r="G27" s="134"/>
      <c r="H27" s="134"/>
      <c r="I27" s="134"/>
      <c r="J27" s="139"/>
      <c r="K27" s="139"/>
      <c r="L27" s="139"/>
      <c r="M27" s="139"/>
      <c r="N27" s="139"/>
      <c r="O27" s="140"/>
      <c r="P27" s="65"/>
    </row>
    <row r="28" ht="45" customHeight="1" spans="1:16">
      <c r="A28" s="7" t="s">
        <v>51</v>
      </c>
      <c r="B28" s="7"/>
      <c r="C28" s="135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41"/>
      <c r="P28" s="65"/>
    </row>
    <row r="29" ht="45" customHeight="1" spans="1:20">
      <c r="A29" s="7" t="s">
        <v>52</v>
      </c>
      <c r="B29" s="7"/>
      <c r="C29" s="137" t="s">
        <v>53</v>
      </c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42"/>
      <c r="P29" s="65"/>
      <c r="T29" s="143"/>
    </row>
    <row r="30" ht="42" customHeight="1" spans="1:16">
      <c r="A30" s="7" t="s">
        <v>54</v>
      </c>
      <c r="B30" s="7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65"/>
    </row>
    <row r="34" spans="2:22">
      <c r="B34" s="1"/>
      <c r="D34" s="1"/>
      <c r="E34" s="1"/>
      <c r="F34" s="1"/>
      <c r="G34" s="1"/>
      <c r="I34" s="1"/>
      <c r="K34" s="1"/>
      <c r="L34" s="1"/>
      <c r="O34" s="1"/>
      <c r="Q34" s="3"/>
      <c r="U34" s="3"/>
      <c r="V34" s="3"/>
    </row>
    <row r="35" s="3" customFormat="1"/>
    <row r="36" s="3" customFormat="1"/>
    <row r="37" s="3" customFormat="1" spans="17:22">
      <c r="Q37" s="1"/>
      <c r="U37" s="1"/>
      <c r="V37" s="1"/>
    </row>
  </sheetData>
  <mergeCells count="43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R18:W18"/>
    <mergeCell ref="X18:AC18"/>
    <mergeCell ref="A23:B23"/>
    <mergeCell ref="D24:G24"/>
    <mergeCell ref="J24:O24"/>
    <mergeCell ref="D25:G25"/>
    <mergeCell ref="J25:O25"/>
    <mergeCell ref="A26:B26"/>
    <mergeCell ref="D26:I26"/>
    <mergeCell ref="J26:O26"/>
    <mergeCell ref="A27:B27"/>
    <mergeCell ref="C27:O27"/>
    <mergeCell ref="A28:B28"/>
    <mergeCell ref="C28:O28"/>
    <mergeCell ref="A29:B29"/>
    <mergeCell ref="C29:O29"/>
    <mergeCell ref="A30:B30"/>
    <mergeCell ref="C30:O30"/>
    <mergeCell ref="A5:A6"/>
    <mergeCell ref="A24:B25"/>
    <mergeCell ref="H24:I25"/>
  </mergeCells>
  <printOptions horizontalCentered="1" verticalCentered="1"/>
  <pageMargins left="0" right="0" top="0" bottom="0" header="0" footer="0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6"/>
  <sheetViews>
    <sheetView workbookViewId="0">
      <selection activeCell="A1" sqref="$A1:$XFD1048576"/>
    </sheetView>
  </sheetViews>
  <sheetFormatPr defaultColWidth="9" defaultRowHeight="13.5"/>
  <cols>
    <col min="1" max="1" width="3.625" style="1" customWidth="1"/>
    <col min="2" max="2" width="6.625" style="4" customWidth="1"/>
    <col min="3" max="3" width="3.625" style="1" customWidth="1"/>
    <col min="4" max="4" width="11.375" style="5" customWidth="1"/>
    <col min="5" max="5" width="5.75" style="4" customWidth="1"/>
    <col min="6" max="6" width="11.375" style="5" customWidth="1"/>
    <col min="7" max="7" width="10.375" style="5" customWidth="1"/>
    <col min="8" max="8" width="3.625" style="1" customWidth="1"/>
    <col min="9" max="9" width="9.75" style="5" customWidth="1"/>
    <col min="10" max="10" width="4.125" style="1" customWidth="1"/>
    <col min="11" max="11" width="7.125" style="5" customWidth="1"/>
    <col min="12" max="12" width="11.25" style="5" customWidth="1"/>
    <col min="13" max="14" width="5.5" style="1" customWidth="1"/>
    <col min="15" max="15" width="9.25" style="5" customWidth="1"/>
    <col min="16" max="16" width="11.125" style="1" customWidth="1"/>
    <col min="17" max="17" width="10.5" style="1" customWidth="1"/>
    <col min="18" max="18" width="6.25" style="3" customWidth="1"/>
    <col min="19" max="19" width="8.625" style="3" customWidth="1"/>
    <col min="20" max="20" width="23.75" style="3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54"/>
      <c r="Q1" s="30" t="s">
        <v>1</v>
      </c>
    </row>
    <row r="2" ht="24.95" customHeight="1" spans="1:36">
      <c r="A2" s="7" t="s">
        <v>2</v>
      </c>
      <c r="B2" s="7"/>
      <c r="C2" s="8" t="s">
        <v>3</v>
      </c>
      <c r="D2" s="9"/>
      <c r="E2" s="9"/>
      <c r="F2" s="9"/>
      <c r="G2" s="9"/>
      <c r="H2" s="9"/>
      <c r="I2" s="9"/>
      <c r="J2" s="9"/>
      <c r="K2" s="55"/>
      <c r="L2" s="56" t="s">
        <v>4</v>
      </c>
      <c r="M2" s="57"/>
      <c r="N2" s="58" t="s">
        <v>5</v>
      </c>
      <c r="O2" s="59"/>
      <c r="P2" s="60"/>
      <c r="Q2" s="60"/>
      <c r="R2" s="91"/>
      <c r="S2" s="91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</row>
    <row r="3" ht="24.95" customHeight="1" spans="1:36">
      <c r="A3" s="7" t="s">
        <v>6</v>
      </c>
      <c r="B3" s="7"/>
      <c r="C3" s="10">
        <v>137000</v>
      </c>
      <c r="D3" s="11"/>
      <c r="E3" s="11"/>
      <c r="F3" s="12"/>
      <c r="G3" s="13" t="s">
        <v>7</v>
      </c>
      <c r="H3" s="14" t="s">
        <v>8</v>
      </c>
      <c r="I3" s="61"/>
      <c r="J3" s="61"/>
      <c r="K3" s="62"/>
      <c r="L3" s="7" t="s">
        <v>9</v>
      </c>
      <c r="M3" s="7"/>
      <c r="N3" s="63" t="s">
        <v>10</v>
      </c>
      <c r="O3" s="64"/>
      <c r="P3" s="65"/>
      <c r="Q3" s="92" t="s">
        <v>5</v>
      </c>
      <c r="R3" s="93">
        <v>153</v>
      </c>
      <c r="S3" s="94">
        <v>6079</v>
      </c>
      <c r="T3" s="95" t="s">
        <v>3</v>
      </c>
      <c r="U3" s="96" t="s">
        <v>8</v>
      </c>
      <c r="V3" s="97">
        <v>137000</v>
      </c>
      <c r="W3" s="98"/>
      <c r="X3" s="98" t="s">
        <v>11</v>
      </c>
      <c r="Y3" s="107" t="s">
        <v>12</v>
      </c>
      <c r="Z3" s="108" t="s">
        <v>13</v>
      </c>
      <c r="AA3" s="108" t="s">
        <v>10</v>
      </c>
      <c r="AB3" s="109" t="s">
        <v>14</v>
      </c>
      <c r="AC3" s="110"/>
      <c r="AD3" s="111"/>
      <c r="AE3" s="65"/>
      <c r="AF3" s="65"/>
      <c r="AG3" s="65"/>
      <c r="AH3" s="65"/>
      <c r="AI3" s="65"/>
      <c r="AJ3" s="65"/>
    </row>
    <row r="4" ht="24.95" customHeight="1" spans="1:20">
      <c r="A4" s="7" t="s">
        <v>15</v>
      </c>
      <c r="B4" s="7"/>
      <c r="C4" s="10">
        <v>161272.73</v>
      </c>
      <c r="D4" s="11"/>
      <c r="E4" s="11"/>
      <c r="F4" s="12"/>
      <c r="G4" s="13" t="s">
        <v>16</v>
      </c>
      <c r="H4" s="10"/>
      <c r="I4" s="11"/>
      <c r="J4" s="11"/>
      <c r="K4" s="12"/>
      <c r="L4" s="7" t="s">
        <v>17</v>
      </c>
      <c r="M4" s="7"/>
      <c r="N4" s="66">
        <v>6079</v>
      </c>
      <c r="O4" s="67"/>
      <c r="P4" s="65"/>
      <c r="Q4" s="99"/>
      <c r="R4" s="1"/>
      <c r="S4" s="1"/>
      <c r="T4" s="1"/>
    </row>
    <row r="5" ht="24.95" customHeight="1" spans="1:31">
      <c r="A5" s="7" t="s">
        <v>18</v>
      </c>
      <c r="B5" s="7" t="s">
        <v>19</v>
      </c>
      <c r="C5" s="7"/>
      <c r="D5" s="7"/>
      <c r="E5" s="7" t="s">
        <v>20</v>
      </c>
      <c r="F5" s="7"/>
      <c r="G5" s="15" t="s">
        <v>21</v>
      </c>
      <c r="H5" s="7" t="s">
        <v>22</v>
      </c>
      <c r="I5" s="7"/>
      <c r="J5" s="7" t="s">
        <v>23</v>
      </c>
      <c r="K5" s="7"/>
      <c r="L5" s="7" t="s">
        <v>24</v>
      </c>
      <c r="M5" s="7"/>
      <c r="N5" s="68" t="s">
        <v>25</v>
      </c>
      <c r="O5" s="68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</row>
    <row r="6" ht="24.95" customHeight="1" spans="1:31">
      <c r="A6" s="7"/>
      <c r="B6" s="16" t="s">
        <v>26</v>
      </c>
      <c r="C6" s="7" t="s">
        <v>27</v>
      </c>
      <c r="D6" s="15" t="s">
        <v>28</v>
      </c>
      <c r="E6" s="16" t="s">
        <v>26</v>
      </c>
      <c r="F6" s="15" t="s">
        <v>28</v>
      </c>
      <c r="G6" s="15" t="s">
        <v>28</v>
      </c>
      <c r="H6" s="7" t="s">
        <v>29</v>
      </c>
      <c r="I6" s="15" t="s">
        <v>28</v>
      </c>
      <c r="J6" s="7" t="s">
        <v>30</v>
      </c>
      <c r="K6" s="13" t="s">
        <v>28</v>
      </c>
      <c r="L6" s="15" t="s">
        <v>28</v>
      </c>
      <c r="M6" s="7" t="s">
        <v>31</v>
      </c>
      <c r="N6" s="68" t="s">
        <v>32</v>
      </c>
      <c r="O6" s="68" t="s">
        <v>28</v>
      </c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</row>
    <row r="7" ht="62.25" customHeight="1" spans="1:31">
      <c r="A7" s="17">
        <v>1</v>
      </c>
      <c r="B7" s="18">
        <v>42759</v>
      </c>
      <c r="C7" s="19" t="s">
        <v>33</v>
      </c>
      <c r="D7" s="20">
        <v>95000</v>
      </c>
      <c r="E7" s="21">
        <v>42757</v>
      </c>
      <c r="F7" s="20">
        <v>95000</v>
      </c>
      <c r="G7" s="20"/>
      <c r="H7" s="22"/>
      <c r="I7" s="69">
        <v>0</v>
      </c>
      <c r="J7" s="70" t="s">
        <v>34</v>
      </c>
      <c r="K7" s="69">
        <v>0</v>
      </c>
      <c r="L7" s="71">
        <v>500</v>
      </c>
      <c r="M7" s="70" t="s">
        <v>35</v>
      </c>
      <c r="N7" s="72"/>
      <c r="O7" s="73">
        <f>ROUNDUP(D7-I7-K7-L7,2)</f>
        <v>94500</v>
      </c>
      <c r="P7" s="65"/>
      <c r="Q7" s="35">
        <v>67000</v>
      </c>
      <c r="R7" s="100" t="s">
        <v>55</v>
      </c>
      <c r="S7" s="100"/>
      <c r="T7" s="100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</row>
    <row r="8" ht="24.95" customHeight="1" spans="1:31">
      <c r="A8" s="23"/>
      <c r="B8" s="24"/>
      <c r="C8" s="25"/>
      <c r="D8" s="26"/>
      <c r="E8" s="27"/>
      <c r="F8" s="26"/>
      <c r="G8" s="26"/>
      <c r="H8" s="28"/>
      <c r="I8" s="74"/>
      <c r="J8" s="23"/>
      <c r="K8" s="74"/>
      <c r="L8" s="26"/>
      <c r="M8" s="75"/>
      <c r="N8" s="76"/>
      <c r="O8" s="77"/>
      <c r="P8" s="65"/>
      <c r="Q8" s="35">
        <v>50000</v>
      </c>
      <c r="R8" s="100" t="s">
        <v>56</v>
      </c>
      <c r="S8" s="100"/>
      <c r="T8" s="100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</row>
    <row r="9" ht="24.95" customHeight="1" spans="1:31">
      <c r="A9" s="29"/>
      <c r="B9" s="30" t="s">
        <v>1</v>
      </c>
      <c r="C9" s="31"/>
      <c r="D9" s="32"/>
      <c r="E9" s="33"/>
      <c r="F9" s="32"/>
      <c r="G9" s="32"/>
      <c r="H9" s="28"/>
      <c r="I9" s="74"/>
      <c r="J9" s="78"/>
      <c r="K9" s="74"/>
      <c r="L9" s="26"/>
      <c r="M9" s="37"/>
      <c r="N9" s="37"/>
      <c r="O9" s="77"/>
      <c r="P9" s="65"/>
      <c r="Q9" s="35">
        <v>191000</v>
      </c>
      <c r="R9" s="100" t="s">
        <v>57</v>
      </c>
      <c r="S9" s="100"/>
      <c r="T9" s="100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</row>
    <row r="10" ht="36" customHeight="1" spans="1:31">
      <c r="A10" s="29">
        <v>2</v>
      </c>
      <c r="B10" s="36">
        <v>43453</v>
      </c>
      <c r="C10" s="31" t="s">
        <v>33</v>
      </c>
      <c r="D10" s="32">
        <v>34000</v>
      </c>
      <c r="E10" s="33">
        <v>43432</v>
      </c>
      <c r="F10" s="32">
        <v>34000</v>
      </c>
      <c r="G10" s="32"/>
      <c r="H10" s="28" t="s">
        <v>58</v>
      </c>
      <c r="I10" s="74">
        <v>0</v>
      </c>
      <c r="J10" s="115" t="s">
        <v>34</v>
      </c>
      <c r="K10" s="74">
        <v>2720</v>
      </c>
      <c r="L10" s="116">
        <v>2000</v>
      </c>
      <c r="M10" s="117" t="s">
        <v>59</v>
      </c>
      <c r="N10" s="118" t="s">
        <v>60</v>
      </c>
      <c r="O10" s="119">
        <f>ROUNDUP(D10-I10-K10-L10-L11,2)</f>
        <v>28780</v>
      </c>
      <c r="P10" s="65"/>
      <c r="Q10" s="35">
        <v>34000</v>
      </c>
      <c r="R10" s="100" t="s">
        <v>61</v>
      </c>
      <c r="S10" s="100"/>
      <c r="T10" s="100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</row>
    <row r="11" ht="28" customHeight="1" spans="1:31">
      <c r="A11" s="29"/>
      <c r="B11" s="36"/>
      <c r="C11" s="113" t="s">
        <v>62</v>
      </c>
      <c r="D11" s="32"/>
      <c r="E11" s="33"/>
      <c r="F11" s="114"/>
      <c r="G11" s="32"/>
      <c r="H11" s="28"/>
      <c r="I11" s="74"/>
      <c r="J11" s="120" t="s">
        <v>63</v>
      </c>
      <c r="K11" s="74"/>
      <c r="L11" s="26">
        <v>500</v>
      </c>
      <c r="M11"/>
      <c r="N11" s="121"/>
      <c r="O11" s="122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</row>
    <row r="12" ht="20" customHeight="1" spans="1:31">
      <c r="A12" s="29"/>
      <c r="B12" s="36"/>
      <c r="C12" s="31"/>
      <c r="D12" s="32"/>
      <c r="E12" s="33"/>
      <c r="F12" s="32"/>
      <c r="G12" s="32"/>
      <c r="H12" s="28"/>
      <c r="I12" s="74"/>
      <c r="J12" s="78"/>
      <c r="K12" s="74"/>
      <c r="L12" s="26"/>
      <c r="M12" s="37"/>
      <c r="N12" s="37"/>
      <c r="O12" s="77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</row>
    <row r="13" ht="20" customHeight="1" spans="1:31">
      <c r="A13" s="29"/>
      <c r="B13" s="36"/>
      <c r="C13" s="31"/>
      <c r="D13" s="32"/>
      <c r="E13" s="33"/>
      <c r="F13" s="32"/>
      <c r="G13" s="32"/>
      <c r="H13" s="28"/>
      <c r="I13" s="74"/>
      <c r="J13" s="78"/>
      <c r="K13" s="74"/>
      <c r="L13" s="26"/>
      <c r="M13" s="37"/>
      <c r="N13" s="37"/>
      <c r="O13" s="77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</row>
    <row r="14" ht="20" customHeight="1" spans="1:31">
      <c r="A14" s="29"/>
      <c r="B14" s="36"/>
      <c r="C14" s="31"/>
      <c r="D14" s="32"/>
      <c r="E14" s="33"/>
      <c r="F14" s="32"/>
      <c r="G14" s="32"/>
      <c r="H14" s="28"/>
      <c r="I14" s="74"/>
      <c r="J14" s="78"/>
      <c r="K14" s="74"/>
      <c r="L14" s="26"/>
      <c r="M14" s="37"/>
      <c r="N14" s="37"/>
      <c r="O14" s="77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</row>
    <row r="15" ht="20" customHeight="1" spans="1:31">
      <c r="A15" s="29"/>
      <c r="B15" s="36"/>
      <c r="C15" s="31"/>
      <c r="D15" s="32"/>
      <c r="E15" s="33"/>
      <c r="F15" s="32"/>
      <c r="G15" s="32"/>
      <c r="H15" s="28"/>
      <c r="I15" s="74"/>
      <c r="J15" s="78"/>
      <c r="K15" s="74"/>
      <c r="L15" s="26"/>
      <c r="M15" s="37"/>
      <c r="N15" s="37"/>
      <c r="O15" s="77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</row>
    <row r="16" ht="20" customHeight="1" spans="1:18">
      <c r="A16" s="29"/>
      <c r="B16" s="36"/>
      <c r="C16" s="31"/>
      <c r="D16" s="32"/>
      <c r="E16" s="33"/>
      <c r="F16" s="32"/>
      <c r="G16" s="32"/>
      <c r="H16" s="28"/>
      <c r="I16" s="74"/>
      <c r="J16" s="78"/>
      <c r="K16" s="74"/>
      <c r="L16" s="26"/>
      <c r="M16" s="37"/>
      <c r="N16" s="37"/>
      <c r="O16" s="77"/>
      <c r="P16" s="65"/>
      <c r="R16" s="1"/>
    </row>
    <row r="17" ht="20" customHeight="1" spans="1:18">
      <c r="A17" s="29"/>
      <c r="B17" s="36"/>
      <c r="C17" s="31"/>
      <c r="D17" s="32"/>
      <c r="E17" s="33"/>
      <c r="F17" s="32"/>
      <c r="G17" s="32"/>
      <c r="H17" s="28"/>
      <c r="I17" s="74"/>
      <c r="J17" s="78"/>
      <c r="K17" s="74"/>
      <c r="L17" s="26"/>
      <c r="M17" s="37"/>
      <c r="N17" s="37"/>
      <c r="O17" s="77"/>
      <c r="P17" s="65"/>
      <c r="R17" s="1"/>
    </row>
    <row r="18" ht="20" customHeight="1" spans="1:29">
      <c r="A18" s="29"/>
      <c r="B18" s="36"/>
      <c r="C18" s="31"/>
      <c r="D18" s="32"/>
      <c r="E18" s="33"/>
      <c r="F18" s="32"/>
      <c r="G18" s="32"/>
      <c r="H18" s="28"/>
      <c r="I18" s="74"/>
      <c r="J18" s="78"/>
      <c r="K18" s="74"/>
      <c r="L18" s="26"/>
      <c r="M18" s="37"/>
      <c r="N18" s="37"/>
      <c r="O18" s="77"/>
      <c r="P18" s="65"/>
      <c r="Q18" s="101" t="s">
        <v>36</v>
      </c>
      <c r="R18" s="102" t="s">
        <v>37</v>
      </c>
      <c r="S18" s="102"/>
      <c r="T18" s="102"/>
      <c r="U18" s="102"/>
      <c r="V18" s="102"/>
      <c r="W18" s="102"/>
      <c r="X18" s="103" t="s">
        <v>38</v>
      </c>
      <c r="Y18" s="103"/>
      <c r="Z18" s="103"/>
      <c r="AA18" s="103"/>
      <c r="AB18" s="103"/>
      <c r="AC18" s="112"/>
    </row>
    <row r="19" ht="20" customHeight="1" spans="1:16">
      <c r="A19" s="23"/>
      <c r="B19" s="24"/>
      <c r="C19" s="25"/>
      <c r="D19" s="26"/>
      <c r="E19" s="27"/>
      <c r="F19" s="26"/>
      <c r="G19" s="26"/>
      <c r="H19" s="37"/>
      <c r="I19" s="74"/>
      <c r="J19" s="23"/>
      <c r="K19" s="74"/>
      <c r="L19" s="26"/>
      <c r="M19" s="75"/>
      <c r="N19" s="75"/>
      <c r="O19" s="74"/>
      <c r="P19" s="65"/>
    </row>
    <row r="20" ht="20" customHeight="1" spans="1:21">
      <c r="A20" s="23"/>
      <c r="B20" s="24"/>
      <c r="C20" s="25"/>
      <c r="D20" s="26"/>
      <c r="E20" s="27"/>
      <c r="F20" s="26"/>
      <c r="G20" s="26"/>
      <c r="H20" s="37"/>
      <c r="I20" s="74"/>
      <c r="J20" s="23"/>
      <c r="K20" s="74"/>
      <c r="L20" s="26"/>
      <c r="M20" s="37"/>
      <c r="N20" s="37"/>
      <c r="O20" s="74"/>
      <c r="P20" s="65"/>
      <c r="Q20" s="104"/>
      <c r="R20" s="104"/>
      <c r="S20" t="s">
        <v>64</v>
      </c>
      <c r="T20" s="65"/>
      <c r="U20" s="65"/>
    </row>
    <row r="21" ht="20" customHeight="1" spans="1:21">
      <c r="A21" s="23"/>
      <c r="B21" s="24"/>
      <c r="C21" s="25"/>
      <c r="D21" s="26"/>
      <c r="E21" s="27"/>
      <c r="F21" s="26"/>
      <c r="G21" s="26"/>
      <c r="H21" s="37"/>
      <c r="I21" s="74"/>
      <c r="J21" s="23"/>
      <c r="K21" s="74"/>
      <c r="L21" s="26"/>
      <c r="M21" s="37"/>
      <c r="N21" s="37"/>
      <c r="O21" s="74"/>
      <c r="P21" s="65"/>
      <c r="S21" t="s">
        <v>65</v>
      </c>
      <c r="U21" s="3"/>
    </row>
    <row r="22" ht="20" customHeight="1" spans="1:21">
      <c r="A22" s="23"/>
      <c r="B22" s="24"/>
      <c r="C22" s="25"/>
      <c r="D22" s="26"/>
      <c r="E22" s="27"/>
      <c r="F22" s="26"/>
      <c r="G22" s="26"/>
      <c r="H22" s="37"/>
      <c r="I22" s="74"/>
      <c r="J22" s="23"/>
      <c r="K22" s="74"/>
      <c r="L22" s="26"/>
      <c r="M22" s="37"/>
      <c r="N22" s="37"/>
      <c r="O22" s="74"/>
      <c r="P22" s="65"/>
      <c r="S22" t="s">
        <v>66</v>
      </c>
      <c r="T22" s="65"/>
      <c r="U22" s="65"/>
    </row>
    <row r="23" s="2" customFormat="1" ht="24.95" customHeight="1" spans="1:21">
      <c r="A23" s="7" t="s">
        <v>39</v>
      </c>
      <c r="B23" s="7"/>
      <c r="C23" s="38" t="s">
        <v>40</v>
      </c>
      <c r="D23" s="39">
        <f t="shared" ref="D23:G23" si="0">SUM(D7:D22)</f>
        <v>129000</v>
      </c>
      <c r="E23" s="38" t="s">
        <v>40</v>
      </c>
      <c r="F23" s="39">
        <f t="shared" si="0"/>
        <v>129000</v>
      </c>
      <c r="G23" s="39">
        <f t="shared" si="0"/>
        <v>0</v>
      </c>
      <c r="H23" s="38" t="s">
        <v>40</v>
      </c>
      <c r="I23" s="39">
        <f>SUM(I7:I22)</f>
        <v>0</v>
      </c>
      <c r="J23" s="38" t="s">
        <v>40</v>
      </c>
      <c r="K23" s="39">
        <f>SUM(K7:K22)</f>
        <v>2720</v>
      </c>
      <c r="L23" s="39">
        <f>SUM(L7:L22)</f>
        <v>3000</v>
      </c>
      <c r="M23" s="38" t="s">
        <v>40</v>
      </c>
      <c r="N23" s="38"/>
      <c r="O23" s="39">
        <f>SUM(O7:O22)</f>
        <v>123280</v>
      </c>
      <c r="P23" s="87"/>
      <c r="Q23" s="105" t="e">
        <f>#REF!/C3</f>
        <v>#REF!</v>
      </c>
      <c r="R23" s="3"/>
      <c r="S23" t="s">
        <v>67</v>
      </c>
      <c r="T23" s="65"/>
      <c r="U23" s="65"/>
    </row>
    <row r="24" s="1" customFormat="1" ht="26.1" customHeight="1" spans="1:20">
      <c r="A24" s="40" t="s">
        <v>41</v>
      </c>
      <c r="B24" s="40"/>
      <c r="C24" s="41">
        <f>F24+F25</f>
        <v>28780</v>
      </c>
      <c r="D24" s="42"/>
      <c r="E24" s="43"/>
      <c r="F24" s="44">
        <v>0</v>
      </c>
      <c r="G24" s="45"/>
      <c r="H24" s="46"/>
      <c r="I24" s="88" t="s">
        <v>68</v>
      </c>
      <c r="J24" s="89"/>
      <c r="K24" s="89"/>
      <c r="L24" s="89"/>
      <c r="M24" s="89"/>
      <c r="N24" s="89"/>
      <c r="O24" s="90"/>
      <c r="P24" s="65"/>
      <c r="Q24" s="106" t="s">
        <v>45</v>
      </c>
      <c r="R24" s="3"/>
      <c r="S24" s="3"/>
      <c r="T24" s="3"/>
    </row>
    <row r="25" s="1" customFormat="1" ht="26.1" customHeight="1" spans="1:20">
      <c r="A25" s="40"/>
      <c r="B25" s="40"/>
      <c r="C25" s="47"/>
      <c r="D25" s="48"/>
      <c r="E25" s="49"/>
      <c r="F25" s="44">
        <f>O10</f>
        <v>28780</v>
      </c>
      <c r="G25" s="45"/>
      <c r="H25" s="46"/>
      <c r="I25" s="88" t="s">
        <v>69</v>
      </c>
      <c r="J25" s="89"/>
      <c r="K25" s="89"/>
      <c r="L25" s="89"/>
      <c r="M25" s="89"/>
      <c r="N25" s="89"/>
      <c r="O25" s="90"/>
      <c r="P25" s="65"/>
      <c r="S25" s="3"/>
      <c r="T25" s="3"/>
    </row>
    <row r="26" s="1" customFormat="1" ht="45" customHeight="1" spans="1:20">
      <c r="A26" s="50" t="s">
        <v>48</v>
      </c>
      <c r="B26" s="50"/>
      <c r="C26" s="51" t="s">
        <v>70</v>
      </c>
      <c r="D26" s="51"/>
      <c r="E26" s="51"/>
      <c r="F26" s="51"/>
      <c r="G26" s="51"/>
      <c r="H26" s="51"/>
      <c r="I26" s="50" t="s">
        <v>49</v>
      </c>
      <c r="J26" s="50"/>
      <c r="K26" s="50" t="s">
        <v>50</v>
      </c>
      <c r="L26" s="50"/>
      <c r="M26" s="50"/>
      <c r="N26" s="50"/>
      <c r="O26" s="50"/>
      <c r="R26" s="3"/>
      <c r="S26" s="3"/>
      <c r="T26" s="3"/>
    </row>
    <row r="27" s="1" customFormat="1" ht="45" customHeight="1" spans="1:20">
      <c r="A27" s="50" t="s">
        <v>71</v>
      </c>
      <c r="B27" s="50"/>
      <c r="C27" s="52"/>
      <c r="D27" s="52"/>
      <c r="E27" s="52"/>
      <c r="F27" s="52"/>
      <c r="G27" s="52"/>
      <c r="H27" s="52"/>
      <c r="I27" s="50" t="s">
        <v>51</v>
      </c>
      <c r="J27" s="50"/>
      <c r="K27" s="50"/>
      <c r="L27" s="50"/>
      <c r="M27" s="50"/>
      <c r="N27" s="50"/>
      <c r="O27" s="50"/>
      <c r="R27" s="3"/>
      <c r="S27" s="3"/>
      <c r="T27" s="3"/>
    </row>
    <row r="28" s="1" customFormat="1" ht="45" customHeight="1" spans="1:20">
      <c r="A28" s="50" t="s">
        <v>72</v>
      </c>
      <c r="B28" s="50"/>
      <c r="C28" s="53"/>
      <c r="D28" s="53"/>
      <c r="E28" s="53"/>
      <c r="F28" s="53"/>
      <c r="G28" s="53"/>
      <c r="H28" s="53"/>
      <c r="I28" s="50" t="s">
        <v>52</v>
      </c>
      <c r="J28" s="50"/>
      <c r="K28" s="53"/>
      <c r="L28" s="53"/>
      <c r="M28" s="53"/>
      <c r="N28" s="53"/>
      <c r="O28" s="53"/>
      <c r="R28" s="3"/>
      <c r="S28" s="3"/>
      <c r="T28" s="3"/>
    </row>
    <row r="29" s="1" customFormat="1" ht="45" customHeight="1" spans="1:22">
      <c r="A29" s="50" t="s">
        <v>54</v>
      </c>
      <c r="B29" s="50"/>
      <c r="C29" s="53"/>
      <c r="D29" s="53"/>
      <c r="E29" s="53"/>
      <c r="F29" s="53"/>
      <c r="G29" s="53"/>
      <c r="H29" s="53"/>
      <c r="I29" s="50" t="s">
        <v>73</v>
      </c>
      <c r="J29" s="50"/>
      <c r="K29" s="53"/>
      <c r="L29" s="53"/>
      <c r="M29" s="53"/>
      <c r="N29" s="53"/>
      <c r="O29" s="53"/>
      <c r="Q29" s="3"/>
      <c r="R29" s="3"/>
      <c r="S29" s="3"/>
      <c r="T29" s="3"/>
      <c r="U29" s="3"/>
      <c r="V29" s="3"/>
    </row>
    <row r="33" spans="2:22">
      <c r="B33" s="1"/>
      <c r="D33" s="1"/>
      <c r="E33" s="1"/>
      <c r="F33" s="1"/>
      <c r="G33" s="1"/>
      <c r="I33" s="1"/>
      <c r="K33" s="1"/>
      <c r="L33" s="1"/>
      <c r="O33" s="1"/>
      <c r="Q33" s="3"/>
      <c r="U33" s="3"/>
      <c r="V33" s="3"/>
    </row>
    <row r="34" s="3" customFormat="1"/>
    <row r="35" s="3" customFormat="1"/>
    <row r="36" s="3" customFormat="1" spans="17:22">
      <c r="Q36" s="1"/>
      <c r="U36" s="1"/>
      <c r="V36" s="1"/>
    </row>
  </sheetData>
  <mergeCells count="54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R7:T7"/>
    <mergeCell ref="R8:T8"/>
    <mergeCell ref="R9:T9"/>
    <mergeCell ref="R10:T10"/>
    <mergeCell ref="R18:W18"/>
    <mergeCell ref="X18:AC18"/>
    <mergeCell ref="A23:B23"/>
    <mergeCell ref="F24:H24"/>
    <mergeCell ref="I24:O24"/>
    <mergeCell ref="F25:H25"/>
    <mergeCell ref="I25:O25"/>
    <mergeCell ref="A26:B26"/>
    <mergeCell ref="C26:H26"/>
    <mergeCell ref="I26:J26"/>
    <mergeCell ref="K26:O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5:A6"/>
    <mergeCell ref="N10:N11"/>
    <mergeCell ref="O10:O11"/>
    <mergeCell ref="A24:B25"/>
    <mergeCell ref="C24:E25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36"/>
  <sheetViews>
    <sheetView tabSelected="1" workbookViewId="0">
      <selection activeCell="D13" sqref="D13"/>
    </sheetView>
  </sheetViews>
  <sheetFormatPr defaultColWidth="9" defaultRowHeight="13.5"/>
  <cols>
    <col min="1" max="1" width="3.625" style="1" customWidth="1"/>
    <col min="2" max="2" width="6.625" style="4" customWidth="1"/>
    <col min="3" max="3" width="3.625" style="1" customWidth="1"/>
    <col min="4" max="4" width="11.375" style="5" customWidth="1"/>
    <col min="5" max="5" width="5.75" style="4" customWidth="1"/>
    <col min="6" max="6" width="11.375" style="5" customWidth="1"/>
    <col min="7" max="7" width="10.375" style="5" customWidth="1"/>
    <col min="8" max="8" width="3.625" style="1" customWidth="1"/>
    <col min="9" max="9" width="9.75" style="5" customWidth="1"/>
    <col min="10" max="10" width="4.125" style="1" customWidth="1"/>
    <col min="11" max="11" width="7.125" style="5" customWidth="1"/>
    <col min="12" max="12" width="11.25" style="5" customWidth="1"/>
    <col min="13" max="14" width="5.5" style="1" customWidth="1"/>
    <col min="15" max="15" width="9.25" style="5" customWidth="1"/>
    <col min="16" max="16" width="11.125" style="1" customWidth="1"/>
    <col min="17" max="17" width="10.5" style="1" customWidth="1"/>
    <col min="18" max="18" width="6.25" style="3" customWidth="1"/>
    <col min="19" max="19" width="8.625" style="3" customWidth="1"/>
    <col min="20" max="20" width="23.75" style="3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s="1" customFormat="1" ht="24.95" customHeigh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54"/>
      <c r="Q1" s="30" t="s">
        <v>1</v>
      </c>
      <c r="R1" s="3"/>
      <c r="S1" s="3"/>
      <c r="T1" s="3"/>
    </row>
    <row r="2" s="1" customFormat="1" ht="24.95" customHeight="1" spans="1:36">
      <c r="A2" s="7" t="s">
        <v>2</v>
      </c>
      <c r="B2" s="7"/>
      <c r="C2" s="8" t="s">
        <v>3</v>
      </c>
      <c r="D2" s="9"/>
      <c r="E2" s="9"/>
      <c r="F2" s="9"/>
      <c r="G2" s="9"/>
      <c r="H2" s="9"/>
      <c r="I2" s="9"/>
      <c r="J2" s="9"/>
      <c r="K2" s="55"/>
      <c r="L2" s="56" t="s">
        <v>4</v>
      </c>
      <c r="M2" s="57"/>
      <c r="N2" s="58" t="s">
        <v>5</v>
      </c>
      <c r="O2" s="59"/>
      <c r="P2" s="60"/>
      <c r="Q2" s="60"/>
      <c r="R2" s="91"/>
      <c r="S2" s="91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</row>
    <row r="3" s="1" customFormat="1" ht="24.95" customHeight="1" spans="1:36">
      <c r="A3" s="7" t="s">
        <v>6</v>
      </c>
      <c r="B3" s="7"/>
      <c r="C3" s="10">
        <v>137000</v>
      </c>
      <c r="D3" s="11"/>
      <c r="E3" s="11"/>
      <c r="F3" s="12"/>
      <c r="G3" s="13" t="s">
        <v>7</v>
      </c>
      <c r="H3" s="14" t="s">
        <v>8</v>
      </c>
      <c r="I3" s="61"/>
      <c r="J3" s="61"/>
      <c r="K3" s="62"/>
      <c r="L3" s="7" t="s">
        <v>9</v>
      </c>
      <c r="M3" s="7"/>
      <c r="N3" s="63" t="s">
        <v>10</v>
      </c>
      <c r="O3" s="64"/>
      <c r="P3" s="65"/>
      <c r="Q3" s="92" t="s">
        <v>5</v>
      </c>
      <c r="R3" s="93">
        <v>153</v>
      </c>
      <c r="S3" s="94">
        <v>6079</v>
      </c>
      <c r="T3" s="95" t="s">
        <v>3</v>
      </c>
      <c r="U3" s="96" t="s">
        <v>8</v>
      </c>
      <c r="V3" s="97">
        <v>137000</v>
      </c>
      <c r="W3" s="98"/>
      <c r="X3" s="98" t="s">
        <v>11</v>
      </c>
      <c r="Y3" s="107" t="s">
        <v>12</v>
      </c>
      <c r="Z3" s="108" t="s">
        <v>13</v>
      </c>
      <c r="AA3" s="108" t="s">
        <v>10</v>
      </c>
      <c r="AB3" s="109" t="s">
        <v>14</v>
      </c>
      <c r="AC3" s="110"/>
      <c r="AD3" s="111"/>
      <c r="AE3" s="65"/>
      <c r="AF3" s="65"/>
      <c r="AG3" s="65"/>
      <c r="AH3" s="65"/>
      <c r="AI3" s="65"/>
      <c r="AJ3" s="65"/>
    </row>
    <row r="4" s="1" customFormat="1" ht="24.95" customHeight="1" spans="1:17">
      <c r="A4" s="7" t="s">
        <v>15</v>
      </c>
      <c r="B4" s="7"/>
      <c r="C4" s="10">
        <v>161272.73</v>
      </c>
      <c r="D4" s="11"/>
      <c r="E4" s="11"/>
      <c r="F4" s="12"/>
      <c r="G4" s="13" t="s">
        <v>16</v>
      </c>
      <c r="H4" s="10"/>
      <c r="I4" s="11"/>
      <c r="J4" s="11"/>
      <c r="K4" s="12"/>
      <c r="L4" s="7" t="s">
        <v>17</v>
      </c>
      <c r="M4" s="7"/>
      <c r="N4" s="66">
        <v>6079</v>
      </c>
      <c r="O4" s="67"/>
      <c r="P4" s="65"/>
      <c r="Q4" s="99"/>
    </row>
    <row r="5" s="1" customFormat="1" ht="24.95" customHeight="1" spans="1:31">
      <c r="A5" s="7" t="s">
        <v>18</v>
      </c>
      <c r="B5" s="7" t="s">
        <v>19</v>
      </c>
      <c r="C5" s="7"/>
      <c r="D5" s="7"/>
      <c r="E5" s="7" t="s">
        <v>20</v>
      </c>
      <c r="F5" s="7"/>
      <c r="G5" s="15" t="s">
        <v>21</v>
      </c>
      <c r="H5" s="7" t="s">
        <v>22</v>
      </c>
      <c r="I5" s="7"/>
      <c r="J5" s="7" t="s">
        <v>23</v>
      </c>
      <c r="K5" s="7"/>
      <c r="L5" s="7" t="s">
        <v>24</v>
      </c>
      <c r="M5" s="7"/>
      <c r="N5" s="68" t="s">
        <v>25</v>
      </c>
      <c r="O5" s="68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</row>
    <row r="6" s="1" customFormat="1" ht="24.95" customHeight="1" spans="1:31">
      <c r="A6" s="7"/>
      <c r="B6" s="16" t="s">
        <v>26</v>
      </c>
      <c r="C6" s="7" t="s">
        <v>27</v>
      </c>
      <c r="D6" s="15" t="s">
        <v>28</v>
      </c>
      <c r="E6" s="16" t="s">
        <v>26</v>
      </c>
      <c r="F6" s="15" t="s">
        <v>28</v>
      </c>
      <c r="G6" s="15" t="s">
        <v>28</v>
      </c>
      <c r="H6" s="7" t="s">
        <v>29</v>
      </c>
      <c r="I6" s="15" t="s">
        <v>28</v>
      </c>
      <c r="J6" s="7" t="s">
        <v>30</v>
      </c>
      <c r="K6" s="13" t="s">
        <v>28</v>
      </c>
      <c r="L6" s="15" t="s">
        <v>28</v>
      </c>
      <c r="M6" s="7" t="s">
        <v>31</v>
      </c>
      <c r="N6" s="68" t="s">
        <v>32</v>
      </c>
      <c r="O6" s="68" t="s">
        <v>28</v>
      </c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</row>
    <row r="7" s="1" customFormat="1" ht="62.25" customHeight="1" spans="1:31">
      <c r="A7" s="17">
        <v>1</v>
      </c>
      <c r="B7" s="18">
        <v>42759</v>
      </c>
      <c r="C7" s="19" t="s">
        <v>33</v>
      </c>
      <c r="D7" s="20">
        <v>95000</v>
      </c>
      <c r="E7" s="21">
        <v>42757</v>
      </c>
      <c r="F7" s="20">
        <v>95000</v>
      </c>
      <c r="G7" s="20"/>
      <c r="H7" s="22"/>
      <c r="I7" s="69">
        <v>0</v>
      </c>
      <c r="J7" s="70" t="s">
        <v>34</v>
      </c>
      <c r="K7" s="69">
        <v>0</v>
      </c>
      <c r="L7" s="71">
        <v>500</v>
      </c>
      <c r="M7" s="70" t="s">
        <v>35</v>
      </c>
      <c r="N7" s="72"/>
      <c r="O7" s="73">
        <f>ROUNDUP(D7-I7-K7-L7,2)</f>
        <v>94500</v>
      </c>
      <c r="P7" s="65"/>
      <c r="Q7" s="35">
        <v>67000</v>
      </c>
      <c r="R7" s="100" t="s">
        <v>55</v>
      </c>
      <c r="S7" s="100"/>
      <c r="T7" s="100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</row>
    <row r="8" s="1" customFormat="1" ht="24.95" customHeight="1" spans="1:31">
      <c r="A8" s="23"/>
      <c r="B8" s="24"/>
      <c r="C8" s="25"/>
      <c r="D8" s="26"/>
      <c r="E8" s="27"/>
      <c r="F8" s="26"/>
      <c r="G8" s="26"/>
      <c r="H8" s="28"/>
      <c r="I8" s="74"/>
      <c r="J8" s="23"/>
      <c r="K8" s="74"/>
      <c r="L8" s="26"/>
      <c r="M8" s="75"/>
      <c r="N8" s="76"/>
      <c r="O8" s="77"/>
      <c r="P8" s="65"/>
      <c r="Q8" s="35">
        <v>50000</v>
      </c>
      <c r="R8" s="100" t="s">
        <v>56</v>
      </c>
      <c r="S8" s="100"/>
      <c r="T8" s="100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</row>
    <row r="9" s="1" customFormat="1" ht="24.95" customHeight="1" spans="1:31">
      <c r="A9" s="29"/>
      <c r="B9" s="30"/>
      <c r="C9" s="31"/>
      <c r="D9" s="32"/>
      <c r="E9" s="33"/>
      <c r="F9" s="32"/>
      <c r="G9" s="32"/>
      <c r="H9" s="28"/>
      <c r="I9" s="74"/>
      <c r="J9" s="78"/>
      <c r="K9" s="74"/>
      <c r="L9" s="26"/>
      <c r="M9" s="37"/>
      <c r="N9" s="37"/>
      <c r="O9" s="77"/>
      <c r="P9" s="65"/>
      <c r="Q9" s="35">
        <v>191000</v>
      </c>
      <c r="R9" s="100" t="s">
        <v>57</v>
      </c>
      <c r="S9" s="100"/>
      <c r="T9" s="100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</row>
    <row r="10" s="1" customFormat="1" ht="36" customHeight="1" spans="1:31">
      <c r="A10" s="17">
        <v>2</v>
      </c>
      <c r="B10" s="18">
        <v>43453</v>
      </c>
      <c r="C10" s="19" t="s">
        <v>33</v>
      </c>
      <c r="D10" s="20">
        <v>34000</v>
      </c>
      <c r="E10" s="21">
        <v>43432</v>
      </c>
      <c r="F10" s="20">
        <v>34000</v>
      </c>
      <c r="G10" s="20"/>
      <c r="H10" s="22" t="s">
        <v>58</v>
      </c>
      <c r="I10" s="69">
        <v>0</v>
      </c>
      <c r="J10" s="70" t="s">
        <v>34</v>
      </c>
      <c r="K10" s="69">
        <v>2720</v>
      </c>
      <c r="L10" s="79">
        <v>2000</v>
      </c>
      <c r="M10" s="80" t="s">
        <v>59</v>
      </c>
      <c r="N10" s="81" t="s">
        <v>60</v>
      </c>
      <c r="O10" s="82">
        <f>ROUNDUP(D10-I10-K10-L10-L11,2)</f>
        <v>28780</v>
      </c>
      <c r="P10" s="65"/>
      <c r="Q10" s="35">
        <v>34000</v>
      </c>
      <c r="R10" s="100" t="s">
        <v>61</v>
      </c>
      <c r="S10" s="100"/>
      <c r="T10" s="100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</row>
    <row r="11" s="1" customFormat="1" ht="28" customHeight="1" spans="1:31">
      <c r="A11" s="17"/>
      <c r="B11" s="18"/>
      <c r="C11" s="34" t="s">
        <v>62</v>
      </c>
      <c r="D11" s="20"/>
      <c r="E11" s="21"/>
      <c r="F11" s="35"/>
      <c r="G11" s="20"/>
      <c r="H11" s="22"/>
      <c r="I11" s="69"/>
      <c r="J11" s="83" t="s">
        <v>63</v>
      </c>
      <c r="K11" s="69"/>
      <c r="L11" s="71">
        <v>500</v>
      </c>
      <c r="M11" s="84"/>
      <c r="N11" s="85"/>
      <c r="O11" s="86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</row>
    <row r="12" s="1" customFormat="1" ht="20" customHeight="1" spans="1:31">
      <c r="A12" s="29"/>
      <c r="B12" s="36"/>
      <c r="C12" s="31"/>
      <c r="D12" s="32"/>
      <c r="E12" s="33"/>
      <c r="F12" s="32"/>
      <c r="G12" s="32"/>
      <c r="H12" s="28"/>
      <c r="I12" s="74"/>
      <c r="J12" s="78"/>
      <c r="K12" s="74"/>
      <c r="L12" s="26"/>
      <c r="M12" s="37"/>
      <c r="N12" s="37"/>
      <c r="O12" s="77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</row>
    <row r="13" s="1" customFormat="1" ht="27" customHeight="1" spans="1:31">
      <c r="A13" s="29">
        <v>3</v>
      </c>
      <c r="B13" s="36">
        <v>44230</v>
      </c>
      <c r="C13" s="31" t="s">
        <v>33</v>
      </c>
      <c r="D13" s="32">
        <v>5739</v>
      </c>
      <c r="E13" s="33"/>
      <c r="F13" s="32"/>
      <c r="G13" s="32"/>
      <c r="H13" s="28" t="s">
        <v>58</v>
      </c>
      <c r="I13" s="74">
        <v>0</v>
      </c>
      <c r="J13" s="78"/>
      <c r="K13" s="74">
        <f>4.88+530.73</f>
        <v>535.61</v>
      </c>
      <c r="L13" s="26">
        <v>-2000</v>
      </c>
      <c r="M13" s="37" t="s">
        <v>74</v>
      </c>
      <c r="N13" s="37" t="s">
        <v>75</v>
      </c>
      <c r="O13" s="77">
        <v>5739</v>
      </c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</row>
    <row r="14" s="1" customFormat="1" ht="20" customHeight="1" spans="1:31">
      <c r="A14" s="29"/>
      <c r="B14" s="36"/>
      <c r="C14" s="31"/>
      <c r="D14" s="32"/>
      <c r="E14" s="33"/>
      <c r="F14" s="32"/>
      <c r="G14" s="32"/>
      <c r="H14" s="28"/>
      <c r="I14" s="74"/>
      <c r="J14" s="78"/>
      <c r="K14" s="74"/>
      <c r="L14" s="26">
        <v>50</v>
      </c>
      <c r="M14" s="37" t="s">
        <v>76</v>
      </c>
      <c r="N14" s="37" t="s">
        <v>77</v>
      </c>
      <c r="O14" s="77">
        <f>D13-I13-K13-L13-L14-O13</f>
        <v>1414.39</v>
      </c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</row>
    <row r="15" s="1" customFormat="1" ht="20" customHeight="1" spans="1:31">
      <c r="A15" s="29"/>
      <c r="B15" s="36"/>
      <c r="C15" s="31"/>
      <c r="D15" s="32"/>
      <c r="E15" s="33"/>
      <c r="F15" s="32"/>
      <c r="G15" s="32"/>
      <c r="H15" s="28"/>
      <c r="I15" s="74"/>
      <c r="J15" s="78"/>
      <c r="K15" s="74"/>
      <c r="L15" s="26"/>
      <c r="M15" s="37"/>
      <c r="N15" s="37"/>
      <c r="O15" s="77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</row>
    <row r="16" s="1" customFormat="1" ht="20" customHeight="1" spans="1:20">
      <c r="A16" s="29"/>
      <c r="B16" s="36"/>
      <c r="C16" s="31"/>
      <c r="D16" s="32"/>
      <c r="E16" s="33"/>
      <c r="F16" s="32"/>
      <c r="G16" s="32"/>
      <c r="H16" s="28"/>
      <c r="I16" s="74"/>
      <c r="J16" s="78"/>
      <c r="K16" s="74"/>
      <c r="L16" s="26"/>
      <c r="M16" s="37"/>
      <c r="N16" s="37"/>
      <c r="O16" s="77"/>
      <c r="P16" s="65"/>
      <c r="S16" s="3"/>
      <c r="T16" s="3"/>
    </row>
    <row r="17" s="1" customFormat="1" ht="20" customHeight="1" spans="1:20">
      <c r="A17" s="29"/>
      <c r="B17" s="36"/>
      <c r="C17" s="31"/>
      <c r="D17" s="32"/>
      <c r="E17" s="33"/>
      <c r="F17" s="32"/>
      <c r="G17" s="32"/>
      <c r="H17" s="28"/>
      <c r="I17" s="74"/>
      <c r="J17" s="78"/>
      <c r="K17" s="74"/>
      <c r="L17" s="26"/>
      <c r="M17" s="37"/>
      <c r="N17" s="37"/>
      <c r="O17" s="77"/>
      <c r="P17" s="65"/>
      <c r="S17" s="3"/>
      <c r="T17" s="3"/>
    </row>
    <row r="18" s="1" customFormat="1" ht="20" customHeight="1" spans="1:29">
      <c r="A18" s="29"/>
      <c r="B18" s="36"/>
      <c r="C18" s="31"/>
      <c r="D18" s="32"/>
      <c r="E18" s="33"/>
      <c r="F18" s="32"/>
      <c r="G18" s="32"/>
      <c r="H18" s="28"/>
      <c r="I18" s="74"/>
      <c r="J18" s="78"/>
      <c r="K18" s="74"/>
      <c r="L18" s="26"/>
      <c r="M18" s="37"/>
      <c r="N18" s="37"/>
      <c r="O18" s="77"/>
      <c r="P18" s="65"/>
      <c r="Q18" s="101" t="s">
        <v>36</v>
      </c>
      <c r="R18" s="102" t="s">
        <v>37</v>
      </c>
      <c r="S18" s="102"/>
      <c r="T18" s="102"/>
      <c r="U18" s="102"/>
      <c r="V18" s="102"/>
      <c r="W18" s="102"/>
      <c r="X18" s="103" t="s">
        <v>38</v>
      </c>
      <c r="Y18" s="103"/>
      <c r="Z18" s="103"/>
      <c r="AA18" s="103"/>
      <c r="AB18" s="103"/>
      <c r="AC18" s="112"/>
    </row>
    <row r="19" s="1" customFormat="1" ht="20" customHeight="1" spans="1:20">
      <c r="A19" s="23"/>
      <c r="B19" s="24"/>
      <c r="C19" s="25"/>
      <c r="D19" s="26"/>
      <c r="E19" s="27"/>
      <c r="F19" s="26"/>
      <c r="G19" s="26"/>
      <c r="H19" s="37"/>
      <c r="I19" s="74"/>
      <c r="J19" s="23"/>
      <c r="K19" s="74"/>
      <c r="L19" s="26"/>
      <c r="M19" s="75"/>
      <c r="N19" s="75"/>
      <c r="O19" s="74"/>
      <c r="P19" s="65"/>
      <c r="R19" s="3"/>
      <c r="S19" s="3"/>
      <c r="T19" s="3"/>
    </row>
    <row r="20" s="1" customFormat="1" ht="20" customHeight="1" spans="1:21">
      <c r="A20" s="23"/>
      <c r="B20" s="24"/>
      <c r="C20" s="25"/>
      <c r="D20" s="26"/>
      <c r="E20" s="27"/>
      <c r="F20" s="26"/>
      <c r="G20" s="26"/>
      <c r="H20" s="37"/>
      <c r="I20" s="74"/>
      <c r="J20" s="23"/>
      <c r="K20" s="74"/>
      <c r="L20" s="26"/>
      <c r="M20" s="37"/>
      <c r="N20" s="37"/>
      <c r="O20" s="74"/>
      <c r="P20" s="65"/>
      <c r="Q20" s="104"/>
      <c r="R20" s="104"/>
      <c r="S20" t="s">
        <v>64</v>
      </c>
      <c r="T20" s="65"/>
      <c r="U20" s="65"/>
    </row>
    <row r="21" s="1" customFormat="1" ht="20" customHeight="1" spans="1:21">
      <c r="A21" s="23"/>
      <c r="B21" s="24"/>
      <c r="C21" s="25"/>
      <c r="D21" s="26"/>
      <c r="E21" s="27"/>
      <c r="F21" s="26"/>
      <c r="G21" s="26"/>
      <c r="H21" s="37"/>
      <c r="I21" s="74"/>
      <c r="J21" s="23"/>
      <c r="K21" s="74"/>
      <c r="L21" s="26"/>
      <c r="M21" s="37"/>
      <c r="N21" s="37"/>
      <c r="O21" s="74"/>
      <c r="P21" s="65"/>
      <c r="R21" s="3"/>
      <c r="S21" t="s">
        <v>65</v>
      </c>
      <c r="T21" s="3"/>
      <c r="U21" s="3"/>
    </row>
    <row r="22" s="1" customFormat="1" ht="20" customHeight="1" spans="1:21">
      <c r="A22" s="23"/>
      <c r="B22" s="24"/>
      <c r="C22" s="25"/>
      <c r="D22" s="26"/>
      <c r="E22" s="27"/>
      <c r="F22" s="26"/>
      <c r="G22" s="26"/>
      <c r="H22" s="37"/>
      <c r="I22" s="74"/>
      <c r="J22" s="23"/>
      <c r="K22" s="74"/>
      <c r="L22" s="26"/>
      <c r="M22" s="37"/>
      <c r="N22" s="37"/>
      <c r="O22" s="74"/>
      <c r="P22" s="65"/>
      <c r="R22" s="3"/>
      <c r="S22" t="s">
        <v>66</v>
      </c>
      <c r="T22" s="65"/>
      <c r="U22" s="65"/>
    </row>
    <row r="23" s="2" customFormat="1" ht="24.95" customHeight="1" spans="1:21">
      <c r="A23" s="7" t="s">
        <v>39</v>
      </c>
      <c r="B23" s="7"/>
      <c r="C23" s="38" t="s">
        <v>40</v>
      </c>
      <c r="D23" s="39">
        <f t="shared" ref="D23:G23" si="0">SUM(D7:D22)</f>
        <v>134739</v>
      </c>
      <c r="E23" s="38" t="s">
        <v>40</v>
      </c>
      <c r="F23" s="39">
        <f t="shared" si="0"/>
        <v>129000</v>
      </c>
      <c r="G23" s="39">
        <f t="shared" si="0"/>
        <v>0</v>
      </c>
      <c r="H23" s="38" t="s">
        <v>40</v>
      </c>
      <c r="I23" s="39">
        <f t="shared" ref="I23:L23" si="1">SUM(I7:I22)</f>
        <v>0</v>
      </c>
      <c r="J23" s="38" t="s">
        <v>40</v>
      </c>
      <c r="K23" s="39">
        <f t="shared" si="1"/>
        <v>3255.61</v>
      </c>
      <c r="L23" s="39">
        <f t="shared" si="1"/>
        <v>1050</v>
      </c>
      <c r="M23" s="38" t="s">
        <v>40</v>
      </c>
      <c r="N23" s="38"/>
      <c r="O23" s="39">
        <f>SUM(O7:O22)</f>
        <v>130433.39</v>
      </c>
      <c r="P23" s="87"/>
      <c r="Q23" s="105" t="e">
        <f>#REF!/C3</f>
        <v>#REF!</v>
      </c>
      <c r="R23" s="3"/>
      <c r="S23" t="s">
        <v>67</v>
      </c>
      <c r="T23" s="65"/>
      <c r="U23" s="65"/>
    </row>
    <row r="24" s="1" customFormat="1" ht="26.1" customHeight="1" spans="1:20">
      <c r="A24" s="40" t="s">
        <v>41</v>
      </c>
      <c r="B24" s="40"/>
      <c r="C24" s="41">
        <f>F24+F25</f>
        <v>7153.39</v>
      </c>
      <c r="D24" s="42"/>
      <c r="E24" s="43"/>
      <c r="F24" s="44">
        <v>0</v>
      </c>
      <c r="G24" s="45"/>
      <c r="H24" s="46"/>
      <c r="I24" s="88" t="s">
        <v>68</v>
      </c>
      <c r="J24" s="89"/>
      <c r="K24" s="89"/>
      <c r="L24" s="89"/>
      <c r="M24" s="89"/>
      <c r="N24" s="89"/>
      <c r="O24" s="90"/>
      <c r="P24" s="65"/>
      <c r="Q24" s="106" t="s">
        <v>45</v>
      </c>
      <c r="R24" s="3"/>
      <c r="S24" s="3"/>
      <c r="T24" s="3"/>
    </row>
    <row r="25" s="1" customFormat="1" ht="26.1" customHeight="1" spans="1:20">
      <c r="A25" s="40"/>
      <c r="B25" s="40"/>
      <c r="C25" s="47"/>
      <c r="D25" s="48"/>
      <c r="E25" s="49"/>
      <c r="F25" s="44">
        <v>7153.39</v>
      </c>
      <c r="G25" s="45"/>
      <c r="H25" s="46"/>
      <c r="I25" s="88" t="s">
        <v>69</v>
      </c>
      <c r="J25" s="89"/>
      <c r="K25" s="89"/>
      <c r="L25" s="89"/>
      <c r="M25" s="89"/>
      <c r="N25" s="89"/>
      <c r="O25" s="90"/>
      <c r="P25" s="65"/>
      <c r="S25" s="3"/>
      <c r="T25" s="3"/>
    </row>
    <row r="26" s="1" customFormat="1" ht="45" customHeight="1" spans="1:20">
      <c r="A26" s="50" t="s">
        <v>48</v>
      </c>
      <c r="B26" s="50"/>
      <c r="C26" s="51" t="s">
        <v>78</v>
      </c>
      <c r="D26" s="51"/>
      <c r="E26" s="51"/>
      <c r="F26" s="51"/>
      <c r="G26" s="51"/>
      <c r="H26" s="51"/>
      <c r="I26" s="50" t="s">
        <v>49</v>
      </c>
      <c r="J26" s="50"/>
      <c r="K26" s="50"/>
      <c r="L26" s="50"/>
      <c r="M26" s="50"/>
      <c r="N26" s="50"/>
      <c r="O26" s="50"/>
      <c r="R26" s="3"/>
      <c r="S26" s="3"/>
      <c r="T26" s="3"/>
    </row>
    <row r="27" s="1" customFormat="1" ht="45" customHeight="1" spans="1:20">
      <c r="A27" s="50" t="s">
        <v>71</v>
      </c>
      <c r="B27" s="50"/>
      <c r="C27" s="52"/>
      <c r="D27" s="52"/>
      <c r="E27" s="52"/>
      <c r="F27" s="52"/>
      <c r="G27" s="52"/>
      <c r="H27" s="52"/>
      <c r="I27" s="50" t="s">
        <v>51</v>
      </c>
      <c r="J27" s="50"/>
      <c r="K27" s="50"/>
      <c r="L27" s="50"/>
      <c r="M27" s="50"/>
      <c r="N27" s="50"/>
      <c r="O27" s="50"/>
      <c r="R27" s="3"/>
      <c r="S27" s="3"/>
      <c r="T27" s="3"/>
    </row>
    <row r="28" s="1" customFormat="1" ht="45" customHeight="1" spans="1:20">
      <c r="A28" s="50" t="s">
        <v>72</v>
      </c>
      <c r="B28" s="50"/>
      <c r="C28" s="53"/>
      <c r="D28" s="53"/>
      <c r="E28" s="53"/>
      <c r="F28" s="53"/>
      <c r="G28" s="53"/>
      <c r="H28" s="53"/>
      <c r="I28" s="50" t="s">
        <v>52</v>
      </c>
      <c r="J28" s="50"/>
      <c r="K28" s="53"/>
      <c r="L28" s="53"/>
      <c r="M28" s="53"/>
      <c r="N28" s="53"/>
      <c r="O28" s="53"/>
      <c r="R28" s="3"/>
      <c r="S28" s="3"/>
      <c r="T28" s="3"/>
    </row>
    <row r="29" s="1" customFormat="1" ht="45" customHeight="1" spans="1:22">
      <c r="A29" s="50" t="s">
        <v>54</v>
      </c>
      <c r="B29" s="50"/>
      <c r="C29" s="53"/>
      <c r="D29" s="53"/>
      <c r="E29" s="53"/>
      <c r="F29" s="53"/>
      <c r="G29" s="53"/>
      <c r="H29" s="53"/>
      <c r="I29" s="50" t="s">
        <v>73</v>
      </c>
      <c r="J29" s="50"/>
      <c r="K29" s="53"/>
      <c r="L29" s="53"/>
      <c r="M29" s="53"/>
      <c r="N29" s="53"/>
      <c r="O29" s="53"/>
      <c r="Q29" s="3"/>
      <c r="R29" s="3"/>
      <c r="S29" s="3"/>
      <c r="T29" s="3"/>
      <c r="U29" s="3"/>
      <c r="V29" s="3"/>
    </row>
    <row r="30" s="1" customFormat="1" spans="2:20">
      <c r="B30" s="4"/>
      <c r="D30" s="5"/>
      <c r="E30" s="4"/>
      <c r="F30" s="5"/>
      <c r="G30" s="5"/>
      <c r="I30" s="5"/>
      <c r="K30" s="5"/>
      <c r="L30" s="5"/>
      <c r="O30" s="5"/>
      <c r="R30" s="3"/>
      <c r="S30" s="3"/>
      <c r="T30" s="3"/>
    </row>
    <row r="31" s="1" customFormat="1" spans="2:20">
      <c r="B31" s="4"/>
      <c r="D31" s="5"/>
      <c r="E31" s="4"/>
      <c r="F31" s="5"/>
      <c r="G31" s="5"/>
      <c r="I31" s="5"/>
      <c r="K31" s="5"/>
      <c r="L31" s="5"/>
      <c r="O31" s="5"/>
      <c r="R31" s="3"/>
      <c r="S31" s="3"/>
      <c r="T31" s="3"/>
    </row>
    <row r="32" s="1" customFormat="1" spans="2:20">
      <c r="B32" s="4"/>
      <c r="D32" s="5"/>
      <c r="E32" s="4"/>
      <c r="F32" s="5"/>
      <c r="G32" s="5"/>
      <c r="I32" s="5"/>
      <c r="K32" s="5"/>
      <c r="L32" s="5"/>
      <c r="O32" s="5"/>
      <c r="R32" s="3"/>
      <c r="S32" s="3"/>
      <c r="T32" s="3"/>
    </row>
    <row r="33" s="1" customFormat="1" spans="17:22">
      <c r="Q33" s="3"/>
      <c r="R33" s="3"/>
      <c r="S33" s="3"/>
      <c r="T33" s="3"/>
      <c r="U33" s="3"/>
      <c r="V33" s="3"/>
    </row>
    <row r="34" s="3" customFormat="1"/>
    <row r="35" s="3" customFormat="1"/>
    <row r="36" s="3" customFormat="1" spans="17:22">
      <c r="Q36" s="1"/>
      <c r="U36" s="1"/>
      <c r="V36" s="1"/>
    </row>
  </sheetData>
  <mergeCells count="54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R7:T7"/>
    <mergeCell ref="R8:T8"/>
    <mergeCell ref="R9:T9"/>
    <mergeCell ref="R10:T10"/>
    <mergeCell ref="R18:W18"/>
    <mergeCell ref="X18:AC18"/>
    <mergeCell ref="A23:B23"/>
    <mergeCell ref="F24:H24"/>
    <mergeCell ref="I24:O24"/>
    <mergeCell ref="F25:H25"/>
    <mergeCell ref="I25:O25"/>
    <mergeCell ref="A26:B26"/>
    <mergeCell ref="C26:H26"/>
    <mergeCell ref="I26:J26"/>
    <mergeCell ref="K26:O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5:A6"/>
    <mergeCell ref="N10:N11"/>
    <mergeCell ref="O10:O11"/>
    <mergeCell ref="A24:B25"/>
    <mergeCell ref="C24:E2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6079-1</vt:lpstr>
      <vt:lpstr>6079-2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2017-01-23T10:22:00Z</dcterms:created>
  <cp:lastPrinted>2017-01-25T13:06:00Z</cp:lastPrinted>
  <dcterms:modified xsi:type="dcterms:W3CDTF">2021-05-20T02:53:07Z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E210CDEE24B64B8880310101875511B1</vt:lpwstr>
  </property>
</Properties>
</file>