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activeTab="1"/>
  </bookViews>
  <sheets>
    <sheet name="5937-1" sheetId="1" r:id="rId1"/>
    <sheet name="5937-1 (2)" sheetId="2" r:id="rId2"/>
  </sheets>
  <calcPr calcId="144525"/>
</workbook>
</file>

<file path=xl/sharedStrings.xml><?xml version="1.0" encoding="utf-8"?>
<sst xmlns="http://schemas.openxmlformats.org/spreadsheetml/2006/main" count="63">
  <si>
    <t xml:space="preserve"> 工程款支付证书  </t>
  </si>
  <si>
    <t>本次</t>
  </si>
  <si>
    <t>工程名称</t>
  </si>
  <si>
    <t>芜湖县保红路路面维修工程</t>
  </si>
  <si>
    <t>档案编号</t>
  </si>
  <si>
    <t>CD2016-157</t>
  </si>
  <si>
    <t>合同金额</t>
  </si>
  <si>
    <t>中标日期</t>
  </si>
  <si>
    <t>2016.11.25</t>
  </si>
  <si>
    <t>合作单位</t>
  </si>
  <si>
    <t>芜湖  陶定洲15395530999</t>
  </si>
  <si>
    <t>20日历天</t>
  </si>
  <si>
    <t>芜湖县
保红路</t>
  </si>
  <si>
    <t>芜湖公司王冬汉13855369629</t>
  </si>
  <si>
    <t>陶定洲15395530999</t>
  </si>
  <si>
    <t>抽签</t>
  </si>
  <si>
    <t>√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</si>
  <si>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</si>
  <si>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</si>
  <si>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</si>
  <si>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</si>
  <si>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</si>
  <si>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</si>
  <si>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</si>
  <si>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</si>
  <si>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</si>
  <si>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</si>
  <si>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</si>
  <si>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</si>
  <si>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</si>
  <si>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</si>
  <si>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</si>
  <si>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</si>
  <si>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</si>
  <si>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</si>
  <si>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</si>
  <si>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管理费按2%全扣</t>
  </si>
  <si>
    <t>增值税及附加</t>
  </si>
  <si>
    <t>（到帐52860.85）</t>
  </si>
  <si>
    <t xml:space="preserve">2017.1.23办理外经证费用500+2017.4.5办理外经证费用500
</t>
  </si>
  <si>
    <t>合计</t>
  </si>
  <si>
    <t>-</t>
  </si>
  <si>
    <t>完工证明？</t>
  </si>
  <si>
    <t>本次支付金额</t>
  </si>
  <si>
    <t>小写</t>
  </si>
  <si>
    <t>支付账号</t>
  </si>
  <si>
    <t>陶定洲    农行芜湖县支行</t>
  </si>
  <si>
    <t>大写</t>
  </si>
  <si>
    <t>6228  4819  9806  9662  272</t>
  </si>
  <si>
    <t>申请部门
意见</t>
  </si>
  <si>
    <t>1、</t>
  </si>
  <si>
    <r>
      <rPr>
        <sz val="9"/>
        <color rgb="FF00B050"/>
        <rFont val="宋体"/>
        <charset val="134"/>
      </rPr>
      <t>成交通知书、施工合同原件均在庐江；，施工验收单原件在合肥，</t>
    </r>
    <r>
      <rPr>
        <sz val="9"/>
        <color rgb="FFFF0000"/>
        <rFont val="宋体"/>
        <charset val="134"/>
      </rPr>
      <t xml:space="preserve">
</t>
    </r>
  </si>
  <si>
    <t xml:space="preserve"> 2、此次借条已提供 。</t>
  </si>
  <si>
    <t>项目管理
意见</t>
  </si>
  <si>
    <t>何总、朱总已同意支付（附表背面截图）。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</si>
  <si>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</si>
  <si>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</si>
  <si>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</si>
  <si>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</si>
  <si>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t>董事长审批</t>
  </si>
  <si>
    <t>芜湖舟谷</t>
  </si>
  <si>
    <t>（5837  5838  到帐2783.00）</t>
  </si>
  <si>
    <r>
      <rPr>
        <sz val="9"/>
        <color rgb="FF00B050"/>
        <rFont val="宋体"/>
        <charset val="134"/>
      </rPr>
      <t xml:space="preserve">成交通知书、施工合同原件均在庐江；，施工验收单原件在合肥， </t>
    </r>
    <r>
      <rPr>
        <sz val="9"/>
        <color rgb="FFFF0000"/>
        <rFont val="宋体"/>
        <charset val="134"/>
      </rPr>
      <t xml:space="preserve">
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</si>
</sst>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m/d;@"/>
    <numFmt numFmtId="179" formatCode="[DBNum2][$-804]General"/>
    <numFmt numFmtId="180" formatCode="0.00_ "/>
  </numFmts>
  <fonts count="49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b/>
      <sz val="12"/>
      <color rgb="FFFF0000"/>
      <name val="宋体"/>
      <charset val="134"/>
    </font>
    <font>
      <sz val="9"/>
      <color theme="1"/>
      <name val="Arial"/>
      <charset val="134"/>
    </font>
    <font>
      <sz val="9"/>
      <color rgb="FF00B050"/>
      <name val="宋体"/>
      <charset val="134"/>
    </font>
    <font>
      <b/>
      <sz val="9"/>
      <color theme="1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rgb="FF00B0F0"/>
      <name val="宋体"/>
      <charset val="134"/>
      <scheme val="minor"/>
    </font>
    <font>
      <sz val="10"/>
      <color rgb="FF0070C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rgb="FF00B050"/>
      <name val="宋体"/>
      <charset val="134"/>
      <scheme val="minor"/>
    </font>
    <font>
      <sz val="10"/>
      <color theme="1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6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5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6" fillId="16" borderId="13" applyNumberFormat="0" applyAlignment="0" applyProtection="0">
      <alignment vertical="center"/>
    </xf>
    <xf numFmtId="0" fontId="45" fillId="16" borderId="12" applyNumberFormat="0" applyAlignment="0" applyProtection="0">
      <alignment vertical="center"/>
    </xf>
    <xf numFmtId="0" fontId="33" fillId="10" borderId="11" applyNumberForma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8" fillId="0" borderId="0"/>
    <xf numFmtId="0" fontId="30" fillId="3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0" fontId="3" fillId="0" borderId="0" xfId="55" applyFont="1">
      <alignment vertical="center"/>
    </xf>
    <xf numFmtId="0" fontId="4" fillId="0" borderId="0" xfId="55" applyFont="1" applyFill="1" applyBorder="1" applyAlignment="1">
      <alignment horizontal="center" vertical="center"/>
    </xf>
    <xf numFmtId="176" fontId="4" fillId="0" borderId="0" xfId="55" applyNumberFormat="1" applyFont="1" applyFill="1" applyBorder="1" applyAlignment="1">
      <alignment horizontal="center" vertical="center"/>
    </xf>
    <xf numFmtId="177" fontId="4" fillId="0" borderId="0" xfId="55" applyNumberFormat="1" applyFont="1" applyFill="1" applyBorder="1" applyAlignment="1">
      <alignment horizontal="center" vertical="center"/>
    </xf>
    <xf numFmtId="0" fontId="5" fillId="0" borderId="0" xfId="55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shrinkToFit="1"/>
    </xf>
    <xf numFmtId="0" fontId="6" fillId="0" borderId="3" xfId="55" applyFont="1" applyFill="1" applyBorder="1" applyAlignment="1">
      <alignment horizontal="center" vertical="center" shrinkToFit="1"/>
    </xf>
    <xf numFmtId="177" fontId="7" fillId="0" borderId="1" xfId="55" applyNumberFormat="1" applyFont="1" applyFill="1" applyBorder="1" applyAlignment="1">
      <alignment horizontal="center" vertical="center" wrapText="1"/>
    </xf>
    <xf numFmtId="177" fontId="7" fillId="0" borderId="3" xfId="55" applyNumberFormat="1" applyFont="1" applyFill="1" applyBorder="1" applyAlignment="1">
      <alignment horizontal="center" vertical="center" wrapText="1"/>
    </xf>
    <xf numFmtId="177" fontId="7" fillId="0" borderId="2" xfId="55" applyNumberFormat="1" applyFont="1" applyFill="1" applyBorder="1" applyAlignment="1">
      <alignment horizontal="center" vertical="center" wrapText="1"/>
    </xf>
    <xf numFmtId="177" fontId="1" fillId="0" borderId="4" xfId="55" applyNumberFormat="1" applyFont="1" applyFill="1" applyBorder="1" applyAlignment="1">
      <alignment horizontal="center" vertical="center" shrinkToFit="1"/>
    </xf>
    <xf numFmtId="0" fontId="8" fillId="0" borderId="1" xfId="55" applyFont="1" applyFill="1" applyBorder="1" applyAlignment="1">
      <alignment horizontal="center" vertical="center"/>
    </xf>
    <xf numFmtId="0" fontId="1" fillId="0" borderId="3" xfId="55" applyFont="1" applyFill="1" applyBorder="1" applyAlignment="1">
      <alignment horizontal="center" vertical="center" wrapText="1"/>
    </xf>
    <xf numFmtId="0" fontId="1" fillId="0" borderId="4" xfId="55" applyFont="1" applyFill="1" applyBorder="1" applyAlignment="1">
      <alignment horizontal="center" vertical="center" wrapText="1"/>
    </xf>
    <xf numFmtId="177" fontId="1" fillId="0" borderId="4" xfId="55" applyNumberFormat="1" applyFont="1" applyFill="1" applyBorder="1" applyAlignment="1">
      <alignment horizontal="center" vertical="center" wrapText="1"/>
    </xf>
    <xf numFmtId="176" fontId="1" fillId="0" borderId="4" xfId="55" applyNumberFormat="1" applyFont="1" applyFill="1" applyBorder="1" applyAlignment="1">
      <alignment horizontal="center" vertical="center" wrapText="1"/>
    </xf>
    <xf numFmtId="0" fontId="1" fillId="2" borderId="4" xfId="55" applyFont="1" applyFill="1" applyBorder="1" applyAlignment="1">
      <alignment horizontal="center" vertical="center" wrapText="1"/>
    </xf>
    <xf numFmtId="176" fontId="9" fillId="2" borderId="4" xfId="55" applyNumberFormat="1" applyFont="1" applyFill="1" applyBorder="1" applyAlignment="1">
      <alignment horizontal="center" vertical="center" shrinkToFit="1"/>
    </xf>
    <xf numFmtId="14" fontId="1" fillId="2" borderId="4" xfId="55" applyNumberFormat="1" applyFont="1" applyFill="1" applyBorder="1" applyAlignment="1">
      <alignment horizontal="center" vertical="center" wrapText="1"/>
    </xf>
    <xf numFmtId="177" fontId="1" fillId="2" borderId="4" xfId="55" applyNumberFormat="1" applyFont="1" applyFill="1" applyBorder="1" applyAlignment="1">
      <alignment horizontal="right" vertical="center" shrinkToFit="1"/>
    </xf>
    <xf numFmtId="178" fontId="1" fillId="2" borderId="4" xfId="55" applyNumberFormat="1" applyFont="1" applyFill="1" applyBorder="1" applyAlignment="1">
      <alignment horizontal="center" vertical="center" wrapText="1"/>
    </xf>
    <xf numFmtId="9" fontId="1" fillId="0" borderId="4" xfId="21" applyFont="1" applyFill="1" applyBorder="1" applyAlignment="1">
      <alignment horizontal="center" vertical="center" wrapText="1"/>
    </xf>
    <xf numFmtId="176" fontId="9" fillId="0" borderId="4" xfId="55" applyNumberFormat="1" applyFont="1" applyFill="1" applyBorder="1" applyAlignment="1">
      <alignment horizontal="center" vertical="center" shrinkToFit="1"/>
    </xf>
    <xf numFmtId="14" fontId="1" fillId="0" borderId="4" xfId="55" applyNumberFormat="1" applyFont="1" applyFill="1" applyBorder="1" applyAlignment="1">
      <alignment horizontal="left" vertical="center"/>
    </xf>
    <xf numFmtId="177" fontId="1" fillId="0" borderId="4" xfId="55" applyNumberFormat="1" applyFont="1" applyFill="1" applyBorder="1" applyAlignment="1">
      <alignment horizontal="right" vertical="center" shrinkToFit="1"/>
    </xf>
    <xf numFmtId="178" fontId="1" fillId="0" borderId="4" xfId="55" applyNumberFormat="1" applyFont="1" applyFill="1" applyBorder="1" applyAlignment="1">
      <alignment horizontal="center" vertical="center" wrapText="1"/>
    </xf>
    <xf numFmtId="0" fontId="4" fillId="2" borderId="4" xfId="55" applyFont="1" applyFill="1" applyBorder="1" applyAlignment="1">
      <alignment horizontal="center" vertical="center" wrapText="1"/>
    </xf>
    <xf numFmtId="176" fontId="10" fillId="2" borderId="4" xfId="55" applyNumberFormat="1" applyFont="1" applyFill="1" applyBorder="1" applyAlignment="1">
      <alignment horizontal="center" vertical="center" shrinkToFit="1"/>
    </xf>
    <xf numFmtId="14" fontId="4" fillId="2" borderId="4" xfId="55" applyNumberFormat="1" applyFont="1" applyFill="1" applyBorder="1" applyAlignment="1">
      <alignment horizontal="center" vertical="center" wrapText="1"/>
    </xf>
    <xf numFmtId="177" fontId="4" fillId="2" borderId="4" xfId="55" applyNumberFormat="1" applyFont="1" applyFill="1" applyBorder="1" applyAlignment="1">
      <alignment horizontal="right" vertical="center" shrinkToFit="1"/>
    </xf>
    <xf numFmtId="178" fontId="4" fillId="2" borderId="4" xfId="55" applyNumberFormat="1" applyFont="1" applyFill="1" applyBorder="1" applyAlignment="1">
      <alignment horizontal="center" vertical="center" wrapText="1"/>
    </xf>
    <xf numFmtId="9" fontId="4" fillId="0" borderId="4" xfId="21" applyFont="1" applyFill="1" applyBorder="1" applyAlignment="1">
      <alignment horizontal="center" vertical="center" wrapText="1"/>
    </xf>
    <xf numFmtId="14" fontId="11" fillId="0" borderId="4" xfId="55" applyNumberFormat="1" applyFont="1" applyBorder="1" applyAlignment="1">
      <alignment horizontal="center" vertical="center" wrapText="1"/>
    </xf>
    <xf numFmtId="0" fontId="4" fillId="0" borderId="4" xfId="55" applyFont="1" applyFill="1" applyBorder="1" applyAlignment="1">
      <alignment horizontal="center" vertical="center" wrapText="1"/>
    </xf>
    <xf numFmtId="176" fontId="10" fillId="0" borderId="4" xfId="55" applyNumberFormat="1" applyFont="1" applyFill="1" applyBorder="1" applyAlignment="1">
      <alignment horizontal="center" vertical="center" shrinkToFit="1"/>
    </xf>
    <xf numFmtId="14" fontId="4" fillId="0" borderId="4" xfId="55" applyNumberFormat="1" applyFont="1" applyFill="1" applyBorder="1" applyAlignment="1">
      <alignment horizontal="left" vertical="center"/>
    </xf>
    <xf numFmtId="177" fontId="4" fillId="0" borderId="4" xfId="55" applyNumberFormat="1" applyFont="1" applyFill="1" applyBorder="1" applyAlignment="1">
      <alignment horizontal="right" vertical="center" shrinkToFit="1"/>
    </xf>
    <xf numFmtId="178" fontId="4" fillId="0" borderId="4" xfId="55" applyNumberFormat="1" applyFont="1" applyFill="1" applyBorder="1" applyAlignment="1">
      <alignment horizontal="center" vertical="center" wrapText="1"/>
    </xf>
    <xf numFmtId="14" fontId="4" fillId="0" borderId="4" xfId="55" applyNumberFormat="1" applyFont="1" applyFill="1" applyBorder="1" applyAlignment="1">
      <alignment horizontal="center" vertical="center" wrapText="1"/>
    </xf>
    <xf numFmtId="177" fontId="4" fillId="0" borderId="4" xfId="55" applyNumberFormat="1" applyFont="1" applyFill="1" applyBorder="1" applyAlignment="1">
      <alignment horizontal="center" vertical="center" wrapText="1"/>
    </xf>
    <xf numFmtId="0" fontId="2" fillId="0" borderId="4" xfId="55" applyFont="1" applyFill="1" applyBorder="1" applyAlignment="1">
      <alignment horizontal="center" vertical="center" wrapText="1"/>
    </xf>
    <xf numFmtId="0" fontId="2" fillId="3" borderId="4" xfId="55" applyFont="1" applyFill="1" applyBorder="1" applyAlignment="1">
      <alignment horizontal="center" vertical="center" shrinkToFit="1"/>
    </xf>
    <xf numFmtId="177" fontId="12" fillId="3" borderId="4" xfId="55" applyNumberFormat="1" applyFont="1" applyFill="1" applyBorder="1" applyAlignment="1">
      <alignment horizontal="right" vertical="center" shrinkToFit="1"/>
    </xf>
    <xf numFmtId="0" fontId="11" fillId="0" borderId="4" xfId="55" applyFont="1" applyFill="1" applyBorder="1" applyAlignment="1">
      <alignment horizontal="center" vertical="center" wrapText="1"/>
    </xf>
    <xf numFmtId="177" fontId="11" fillId="2" borderId="4" xfId="55" applyNumberFormat="1" applyFont="1" applyFill="1" applyBorder="1" applyAlignment="1">
      <alignment horizontal="center" vertical="center" wrapText="1"/>
    </xf>
    <xf numFmtId="177" fontId="4" fillId="2" borderId="4" xfId="55" applyNumberFormat="1" applyFont="1" applyFill="1" applyBorder="1" applyAlignment="1">
      <alignment horizontal="center" vertical="center" wrapText="1"/>
    </xf>
    <xf numFmtId="0" fontId="4" fillId="0" borderId="5" xfId="55" applyFont="1" applyFill="1" applyBorder="1" applyAlignment="1">
      <alignment horizontal="center" vertical="center" wrapText="1"/>
    </xf>
    <xf numFmtId="179" fontId="11" fillId="2" borderId="5" xfId="55" applyNumberFormat="1" applyFont="1" applyFill="1" applyBorder="1" applyAlignment="1">
      <alignment horizontal="center" vertical="center" wrapText="1"/>
    </xf>
    <xf numFmtId="177" fontId="4" fillId="2" borderId="5" xfId="55" applyNumberFormat="1" applyFont="1" applyFill="1" applyBorder="1" applyAlignment="1">
      <alignment horizontal="center" vertical="center" wrapText="1"/>
    </xf>
    <xf numFmtId="0" fontId="4" fillId="2" borderId="1" xfId="55" applyFont="1" applyFill="1" applyBorder="1" applyAlignment="1">
      <alignment vertical="center" wrapText="1"/>
    </xf>
    <xf numFmtId="0" fontId="13" fillId="2" borderId="3" xfId="55" applyFont="1" applyFill="1" applyBorder="1" applyAlignment="1">
      <alignment horizontal="left" vertical="center" wrapText="1"/>
    </xf>
    <xf numFmtId="0" fontId="4" fillId="2" borderId="3" xfId="55" applyFont="1" applyFill="1" applyBorder="1" applyAlignment="1">
      <alignment horizontal="left" vertical="center" wrapText="1"/>
    </xf>
    <xf numFmtId="0" fontId="14" fillId="0" borderId="6" xfId="55" applyFont="1" applyFill="1" applyBorder="1" applyAlignment="1">
      <alignment horizontal="left" vertical="center" wrapText="1"/>
    </xf>
    <xf numFmtId="0" fontId="14" fillId="0" borderId="7" xfId="55" applyFont="1" applyFill="1" applyBorder="1" applyAlignment="1">
      <alignment horizontal="left" vertical="center" wrapText="1"/>
    </xf>
    <xf numFmtId="0" fontId="4" fillId="0" borderId="1" xfId="55" applyFont="1" applyFill="1" applyBorder="1" applyAlignment="1">
      <alignment horizontal="left" vertical="center" wrapText="1"/>
    </xf>
    <xf numFmtId="0" fontId="4" fillId="0" borderId="3" xfId="55" applyFont="1" applyFill="1" applyBorder="1" applyAlignment="1">
      <alignment horizontal="left" vertical="center" wrapText="1"/>
    </xf>
    <xf numFmtId="0" fontId="4" fillId="0" borderId="1" xfId="55" applyFont="1" applyFill="1" applyBorder="1" applyAlignment="1">
      <alignment horizontal="left" vertical="top" wrapText="1"/>
    </xf>
    <xf numFmtId="0" fontId="4" fillId="0" borderId="3" xfId="55" applyFont="1" applyFill="1" applyBorder="1" applyAlignment="1">
      <alignment horizontal="left" vertical="top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3" xfId="55" applyFont="1" applyFill="1" applyBorder="1" applyAlignment="1">
      <alignment horizontal="center" vertical="center" wrapText="1"/>
    </xf>
    <xf numFmtId="0" fontId="4" fillId="0" borderId="2" xfId="55" applyFont="1" applyFill="1" applyBorder="1" applyAlignment="1">
      <alignment horizontal="center" vertical="center" wrapText="1"/>
    </xf>
    <xf numFmtId="0" fontId="15" fillId="0" borderId="0" xfId="55" applyFont="1" applyBorder="1" applyAlignment="1">
      <alignment vertical="center"/>
    </xf>
    <xf numFmtId="0" fontId="6" fillId="0" borderId="2" xfId="55" applyFont="1" applyFill="1" applyBorder="1" applyAlignment="1">
      <alignment horizontal="center" vertical="center" shrinkToFit="1"/>
    </xf>
    <xf numFmtId="177" fontId="6" fillId="0" borderId="1" xfId="55" applyNumberFormat="1" applyFont="1" applyFill="1" applyBorder="1" applyAlignment="1">
      <alignment horizontal="center" vertical="center" shrinkToFit="1"/>
    </xf>
    <xf numFmtId="177" fontId="6" fillId="0" borderId="2" xfId="55" applyNumberFormat="1" applyFont="1" applyFill="1" applyBorder="1" applyAlignment="1">
      <alignment horizontal="center" vertical="center" shrinkToFit="1"/>
    </xf>
    <xf numFmtId="0" fontId="4" fillId="0" borderId="0" xfId="55" applyFont="1" applyFill="1" applyBorder="1" applyAlignment="1">
      <alignment horizontal="center" vertical="center" shrinkToFit="1"/>
    </xf>
    <xf numFmtId="0" fontId="8" fillId="0" borderId="3" xfId="55" applyFont="1" applyFill="1" applyBorder="1" applyAlignment="1">
      <alignment horizontal="center" vertical="center"/>
    </xf>
    <xf numFmtId="0" fontId="8" fillId="0" borderId="2" xfId="55" applyFont="1" applyFill="1" applyBorder="1" applyAlignment="1">
      <alignment horizontal="center" vertical="center"/>
    </xf>
    <xf numFmtId="177" fontId="16" fillId="0" borderId="1" xfId="55" applyNumberFormat="1" applyFont="1" applyFill="1" applyBorder="1" applyAlignment="1">
      <alignment horizontal="center" vertical="center" wrapText="1"/>
    </xf>
    <xf numFmtId="177" fontId="16" fillId="0" borderId="2" xfId="55" applyNumberFormat="1" applyFont="1" applyFill="1" applyBorder="1" applyAlignment="1">
      <alignment horizontal="center" vertical="center" wrapText="1"/>
    </xf>
    <xf numFmtId="0" fontId="4" fillId="0" borderId="0" xfId="55" applyFont="1" applyFill="1" applyBorder="1" applyAlignment="1">
      <alignment horizontal="center" vertical="center" wrapText="1"/>
    </xf>
    <xf numFmtId="0" fontId="6" fillId="0" borderId="1" xfId="55" applyFont="1" applyBorder="1" applyAlignment="1">
      <alignment horizontal="center" vertical="center" wrapText="1"/>
    </xf>
    <xf numFmtId="0" fontId="6" fillId="0" borderId="2" xfId="55" applyFont="1" applyBorder="1" applyAlignment="1">
      <alignment horizontal="center" vertical="center" wrapText="1"/>
    </xf>
    <xf numFmtId="177" fontId="17" fillId="0" borderId="4" xfId="55" applyNumberFormat="1" applyFont="1" applyFill="1" applyBorder="1" applyAlignment="1">
      <alignment horizontal="center" vertical="center" wrapText="1"/>
    </xf>
    <xf numFmtId="177" fontId="1" fillId="3" borderId="4" xfId="55" applyNumberFormat="1" applyFont="1" applyFill="1" applyBorder="1" applyAlignment="1">
      <alignment horizontal="right" vertical="center" shrinkToFit="1"/>
    </xf>
    <xf numFmtId="9" fontId="9" fillId="0" borderId="4" xfId="55" applyNumberFormat="1" applyFont="1" applyFill="1" applyBorder="1" applyAlignment="1">
      <alignment horizontal="center" vertical="center" wrapText="1"/>
    </xf>
    <xf numFmtId="177" fontId="1" fillId="3" borderId="4" xfId="55" applyNumberFormat="1" applyFont="1" applyFill="1" applyBorder="1" applyAlignment="1">
      <alignment horizontal="center" vertical="center" shrinkToFit="1"/>
    </xf>
    <xf numFmtId="0" fontId="1" fillId="0" borderId="0" xfId="55" applyFont="1" applyFill="1" applyBorder="1" applyAlignment="1">
      <alignment horizontal="center" vertical="center" wrapText="1"/>
    </xf>
    <xf numFmtId="0" fontId="1" fillId="0" borderId="4" xfId="55" applyFont="1" applyFill="1" applyBorder="1" applyAlignment="1">
      <alignment horizontal="center" vertical="center"/>
    </xf>
    <xf numFmtId="177" fontId="1" fillId="0" borderId="4" xfId="55" applyNumberFormat="1" applyFont="1" applyFill="1" applyBorder="1" applyAlignment="1">
      <alignment horizontal="right" vertical="center"/>
    </xf>
    <xf numFmtId="177" fontId="1" fillId="0" borderId="4" xfId="55" applyNumberFormat="1" applyFont="1" applyFill="1" applyBorder="1" applyAlignment="1">
      <alignment vertical="center" wrapText="1"/>
    </xf>
    <xf numFmtId="177" fontId="4" fillId="3" borderId="4" xfId="55" applyNumberFormat="1" applyFont="1" applyFill="1" applyBorder="1" applyAlignment="1">
      <alignment horizontal="right" vertical="center" shrinkToFit="1"/>
    </xf>
    <xf numFmtId="9" fontId="4" fillId="0" borderId="4" xfId="55" applyNumberFormat="1" applyFont="1" applyFill="1" applyBorder="1" applyAlignment="1">
      <alignment horizontal="center" vertical="center" wrapText="1"/>
    </xf>
    <xf numFmtId="177" fontId="4" fillId="3" borderId="4" xfId="55" applyNumberFormat="1" applyFont="1" applyFill="1" applyBorder="1" applyAlignment="1">
      <alignment horizontal="center" vertical="center" shrinkToFit="1"/>
    </xf>
    <xf numFmtId="9" fontId="10" fillId="0" borderId="4" xfId="55" applyNumberFormat="1" applyFont="1" applyFill="1" applyBorder="1" applyAlignment="1">
      <alignment horizontal="center" vertical="center" wrapText="1"/>
    </xf>
    <xf numFmtId="177" fontId="4" fillId="0" borderId="4" xfId="55" applyNumberFormat="1" applyFont="1" applyFill="1" applyBorder="1" applyAlignment="1">
      <alignment horizontal="right" vertical="center"/>
    </xf>
    <xf numFmtId="177" fontId="4" fillId="0" borderId="4" xfId="55" applyNumberFormat="1" applyFont="1" applyFill="1" applyBorder="1" applyAlignment="1">
      <alignment vertical="center" wrapText="1"/>
    </xf>
    <xf numFmtId="177" fontId="12" fillId="0" borderId="0" xfId="55" applyNumberFormat="1" applyFont="1" applyFill="1" applyBorder="1" applyAlignment="1">
      <alignment horizontal="center" vertical="center" wrapText="1"/>
    </xf>
    <xf numFmtId="0" fontId="13" fillId="2" borderId="2" xfId="55" applyFont="1" applyFill="1" applyBorder="1" applyAlignment="1">
      <alignment horizontal="left" vertical="center" wrapText="1"/>
    </xf>
    <xf numFmtId="0" fontId="14" fillId="0" borderId="3" xfId="55" applyFont="1" applyFill="1" applyBorder="1" applyAlignment="1">
      <alignment horizontal="left" vertical="center" wrapText="1"/>
    </xf>
    <xf numFmtId="0" fontId="14" fillId="0" borderId="2" xfId="55" applyFont="1" applyFill="1" applyBorder="1" applyAlignment="1">
      <alignment horizontal="left" vertical="center" wrapText="1"/>
    </xf>
    <xf numFmtId="0" fontId="4" fillId="0" borderId="2" xfId="55" applyFont="1" applyFill="1" applyBorder="1" applyAlignment="1">
      <alignment horizontal="left" vertical="center" wrapText="1"/>
    </xf>
    <xf numFmtId="0" fontId="4" fillId="0" borderId="2" xfId="55" applyFont="1" applyFill="1" applyBorder="1" applyAlignment="1">
      <alignment horizontal="left" vertical="top" wrapText="1"/>
    </xf>
    <xf numFmtId="0" fontId="4" fillId="0" borderId="0" xfId="55" applyFont="1" applyFill="1" applyBorder="1" applyAlignment="1">
      <alignment horizontal="left" vertical="center" shrinkToFit="1"/>
    </xf>
    <xf numFmtId="0" fontId="18" fillId="2" borderId="4" xfId="13" applyFont="1" applyFill="1" applyBorder="1" applyAlignment="1">
      <alignment horizontal="left" vertical="center"/>
    </xf>
    <xf numFmtId="0" fontId="19" fillId="0" borderId="4" xfId="13" applyFont="1" applyBorder="1" applyAlignment="1">
      <alignment horizontal="center" vertical="center"/>
    </xf>
    <xf numFmtId="0" fontId="20" fillId="0" borderId="4" xfId="13" applyFont="1" applyBorder="1" applyAlignment="1">
      <alignment horizontal="center" vertical="center"/>
    </xf>
    <xf numFmtId="0" fontId="20" fillId="0" borderId="4" xfId="13" applyFont="1" applyBorder="1" applyAlignment="1">
      <alignment vertical="center" wrapText="1"/>
    </xf>
    <xf numFmtId="0" fontId="21" fillId="2" borderId="8" xfId="13" applyFont="1" applyFill="1" applyBorder="1" applyAlignment="1">
      <alignment horizontal="center" vertical="center"/>
    </xf>
    <xf numFmtId="180" fontId="22" fillId="2" borderId="4" xfId="13" applyNumberFormat="1" applyFont="1" applyFill="1" applyBorder="1" applyAlignment="1">
      <alignment horizontal="center" vertical="center" wrapText="1"/>
    </xf>
    <xf numFmtId="0" fontId="21" fillId="2" borderId="4" xfId="13" applyFont="1" applyFill="1" applyBorder="1" applyAlignment="1">
      <alignment horizontal="center" vertical="center"/>
    </xf>
    <xf numFmtId="0" fontId="23" fillId="4" borderId="4" xfId="55" applyFont="1" applyFill="1" applyBorder="1" applyAlignment="1">
      <alignment horizontal="left" vertical="center"/>
    </xf>
    <xf numFmtId="0" fontId="24" fillId="0" borderId="0" xfId="55" applyFont="1">
      <alignment vertical="center"/>
    </xf>
    <xf numFmtId="179" fontId="4" fillId="0" borderId="0" xfId="55" applyNumberFormat="1" applyFont="1" applyFill="1" applyBorder="1" applyAlignment="1">
      <alignment horizontal="center" vertical="center"/>
    </xf>
    <xf numFmtId="10" fontId="3" fillId="4" borderId="0" xfId="55" applyNumberFormat="1" applyFont="1" applyFill="1">
      <alignment vertical="center"/>
    </xf>
    <xf numFmtId="179" fontId="4" fillId="4" borderId="0" xfId="55" applyNumberFormat="1" applyFont="1" applyFill="1" applyBorder="1" applyAlignment="1">
      <alignment horizontal="center" vertical="center"/>
    </xf>
    <xf numFmtId="0" fontId="3" fillId="0" borderId="0" xfId="55" applyFont="1" applyAlignment="1">
      <alignment horizontal="center" vertical="center"/>
    </xf>
    <xf numFmtId="0" fontId="3" fillId="0" borderId="0" xfId="55" applyFont="1" applyAlignment="1">
      <alignment horizontal="left" vertical="center"/>
    </xf>
    <xf numFmtId="0" fontId="21" fillId="0" borderId="4" xfId="13" applyFont="1" applyBorder="1" applyAlignment="1">
      <alignment horizontal="center" vertical="center" wrapText="1"/>
    </xf>
    <xf numFmtId="0" fontId="25" fillId="0" borderId="4" xfId="13" applyFont="1" applyBorder="1" applyAlignment="1">
      <alignment horizontal="center" vertical="center" wrapText="1"/>
    </xf>
    <xf numFmtId="0" fontId="26" fillId="0" borderId="4" xfId="13" applyFont="1" applyFill="1" applyBorder="1" applyAlignment="1">
      <alignment horizontal="left" vertical="center"/>
    </xf>
    <xf numFmtId="0" fontId="27" fillId="0" borderId="0" xfId="13" applyFont="1" applyAlignment="1">
      <alignment horizontal="center" vertical="center"/>
    </xf>
    <xf numFmtId="0" fontId="21" fillId="0" borderId="4" xfId="13" applyFont="1" applyBorder="1" applyAlignment="1">
      <alignment horizontal="lef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171450</xdr:colOff>
      <xdr:row>1</xdr:row>
      <xdr:rowOff>276225</xdr:rowOff>
    </xdr:from>
    <xdr:to>
      <xdr:col>25</xdr:col>
      <xdr:colOff>371475</xdr:colOff>
      <xdr:row>17</xdr:row>
      <xdr:rowOff>38100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43975" y="593090"/>
          <a:ext cx="7867650" cy="480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628650</xdr:colOff>
      <xdr:row>14</xdr:row>
      <xdr:rowOff>200025</xdr:rowOff>
    </xdr:from>
    <xdr:to>
      <xdr:col>20</xdr:col>
      <xdr:colOff>619125</xdr:colOff>
      <xdr:row>17</xdr:row>
      <xdr:rowOff>190500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01175" y="4796155"/>
          <a:ext cx="3733800" cy="756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704850</xdr:colOff>
      <xdr:row>25</xdr:row>
      <xdr:rowOff>47625</xdr:rowOff>
    </xdr:from>
    <xdr:to>
      <xdr:col>23</xdr:col>
      <xdr:colOff>666750</xdr:colOff>
      <xdr:row>26</xdr:row>
      <xdr:rowOff>523875</xdr:rowOff>
    </xdr:to>
    <xdr:pic>
      <xdr:nvPicPr>
        <xdr:cNvPr id="4" name="图片 3" descr="C:\Users\Administrator\AppData\Roaming\Tencent\Users\501232853\QQ\WinTemp\RichOle\X3TL%NX$ZR24BE~CKTY]`BC.pn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29650" y="7589520"/>
          <a:ext cx="6943725" cy="80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819150</xdr:colOff>
      <xdr:row>8</xdr:row>
      <xdr:rowOff>28575</xdr:rowOff>
    </xdr:from>
    <xdr:to>
      <xdr:col>20</xdr:col>
      <xdr:colOff>466725</xdr:colOff>
      <xdr:row>10</xdr:row>
      <xdr:rowOff>161925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43950" y="2846705"/>
          <a:ext cx="4238625" cy="767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8</xdr:row>
      <xdr:rowOff>47625</xdr:rowOff>
    </xdr:from>
    <xdr:to>
      <xdr:col>11</xdr:col>
      <xdr:colOff>0</xdr:colOff>
      <xdr:row>12</xdr:row>
      <xdr:rowOff>171450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2865755"/>
          <a:ext cx="2295525" cy="139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38100</xdr:colOff>
      <xdr:row>24</xdr:row>
      <xdr:rowOff>123825</xdr:rowOff>
    </xdr:from>
    <xdr:to>
      <xdr:col>19</xdr:col>
      <xdr:colOff>447675</xdr:colOff>
      <xdr:row>25</xdr:row>
      <xdr:rowOff>314325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10725" y="7334250"/>
          <a:ext cx="1543050" cy="521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35</xdr:row>
      <xdr:rowOff>57150</xdr:rowOff>
    </xdr:from>
    <xdr:to>
      <xdr:col>14</xdr:col>
      <xdr:colOff>104775</xdr:colOff>
      <xdr:row>74</xdr:row>
      <xdr:rowOff>85725</xdr:rowOff>
    </xdr:to>
    <xdr:pic>
      <xdr:nvPicPr>
        <xdr:cNvPr id="9" name="图片 8" descr="C:\Users\Administrator\AppData\Roaming\Tencent\Users\501232853\QQ\WinTemp\RichOle\)V8O0[J`(WNSCR0OU1Q}A{N.png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575" y="11435715"/>
          <a:ext cx="6915150" cy="671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704850</xdr:colOff>
      <xdr:row>25</xdr:row>
      <xdr:rowOff>47625</xdr:rowOff>
    </xdr:from>
    <xdr:to>
      <xdr:col>23</xdr:col>
      <xdr:colOff>666750</xdr:colOff>
      <xdr:row>26</xdr:row>
      <xdr:rowOff>523875</xdr:rowOff>
    </xdr:to>
    <xdr:pic>
      <xdr:nvPicPr>
        <xdr:cNvPr id="4" name="图片 3" descr="C:\Users\Administrator\AppData\Roaming\Tencent\Users\501232853\QQ\WinTemp\RichOle\X3TL%NX$ZR24BE~CKTY]`BC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66150" y="7806690"/>
          <a:ext cx="6943725" cy="80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8</xdr:row>
      <xdr:rowOff>47625</xdr:rowOff>
    </xdr:from>
    <xdr:to>
      <xdr:col>11</xdr:col>
      <xdr:colOff>63500</xdr:colOff>
      <xdr:row>12</xdr:row>
      <xdr:rowOff>171450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2865755"/>
          <a:ext cx="2295525" cy="139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38100</xdr:colOff>
      <xdr:row>24</xdr:row>
      <xdr:rowOff>123825</xdr:rowOff>
    </xdr:from>
    <xdr:to>
      <xdr:col>19</xdr:col>
      <xdr:colOff>447675</xdr:colOff>
      <xdr:row>25</xdr:row>
      <xdr:rowOff>314325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47225" y="7551420"/>
          <a:ext cx="1543050" cy="521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476250</xdr:colOff>
      <xdr:row>4</xdr:row>
      <xdr:rowOff>304800</xdr:rowOff>
    </xdr:from>
    <xdr:to>
      <xdr:col>24</xdr:col>
      <xdr:colOff>779780</xdr:colOff>
      <xdr:row>20</xdr:row>
      <xdr:rowOff>216535</xdr:rowOff>
    </xdr:to>
    <xdr:pic>
      <xdr:nvPicPr>
        <xdr:cNvPr id="9" name="图片 8" descr="668ZQS3`M4_FOXGC(US035T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37550" y="1572260"/>
          <a:ext cx="7971155" cy="4954905"/>
        </a:xfrm>
        <a:prstGeom prst="rect">
          <a:avLst/>
        </a:prstGeom>
      </xdr:spPr>
    </xdr:pic>
    <xdr:clientData/>
  </xdr:twoCellAnchor>
  <xdr:twoCellAnchor editAs="oneCell">
    <xdr:from>
      <xdr:col>15</xdr:col>
      <xdr:colOff>628650</xdr:colOff>
      <xdr:row>15</xdr:row>
      <xdr:rowOff>121920</xdr:rowOff>
    </xdr:from>
    <xdr:to>
      <xdr:col>19</xdr:col>
      <xdr:colOff>1536065</xdr:colOff>
      <xdr:row>18</xdr:row>
      <xdr:rowOff>264795</xdr:rowOff>
    </xdr:to>
    <xdr:pic>
      <xdr:nvPicPr>
        <xdr:cNvPr id="10" name="图片 9" descr="D~WCXJMTX0__I8VJIKFX[@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489950" y="5099050"/>
          <a:ext cx="3688715" cy="94297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3175</xdr:rowOff>
    </xdr:from>
    <xdr:to>
      <xdr:col>11</xdr:col>
      <xdr:colOff>21590</xdr:colOff>
      <xdr:row>73</xdr:row>
      <xdr:rowOff>158115</xdr:rowOff>
    </xdr:to>
    <xdr:pic>
      <xdr:nvPicPr>
        <xdr:cNvPr id="2" name="图片 1" descr="X97TIJ4WEDS2[P4(G0A)T%N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69975" y="11770360"/>
          <a:ext cx="4679315" cy="6498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7"/>
  <sheetViews>
    <sheetView workbookViewId="0">
      <selection activeCell="C8" sqref="C8"/>
    </sheetView>
  </sheetViews>
  <sheetFormatPr defaultColWidth="9" defaultRowHeight="13.5"/>
  <cols>
    <col min="1" max="1" width="3.625" style="4" customWidth="1"/>
    <col min="2" max="2" width="6.625" style="5" customWidth="1"/>
    <col min="3" max="3" width="3.625" style="4" customWidth="1"/>
    <col min="4" max="4" width="11.375" style="6" customWidth="1"/>
    <col min="5" max="5" width="5.75" style="5" customWidth="1"/>
    <col min="6" max="6" width="11.375" style="6" customWidth="1"/>
    <col min="7" max="7" width="8.5" style="6" customWidth="1"/>
    <col min="8" max="8" width="4.875" style="4" customWidth="1"/>
    <col min="9" max="9" width="8.5" style="6" customWidth="1"/>
    <col min="10" max="10" width="4.125" style="4" customWidth="1"/>
    <col min="11" max="11" width="7.625" style="6" customWidth="1"/>
    <col min="12" max="12" width="7.75" style="6" customWidth="1"/>
    <col min="13" max="14" width="5.5" style="4" customWidth="1"/>
    <col min="15" max="15" width="9.25" style="6" customWidth="1"/>
    <col min="16" max="16" width="11.125" style="4" customWidth="1"/>
    <col min="17" max="17" width="10.5" style="4" customWidth="1"/>
    <col min="18" max="18" width="6.25" style="3" customWidth="1"/>
    <col min="19" max="19" width="8.625" style="3" customWidth="1"/>
    <col min="20" max="20" width="23.75" style="3" customWidth="1"/>
    <col min="21" max="21" width="10.5" style="4" customWidth="1"/>
    <col min="22" max="22" width="11.875" style="4" customWidth="1"/>
    <col min="23" max="24" width="9" style="4"/>
    <col min="25" max="25" width="11.125" style="4" customWidth="1"/>
    <col min="26" max="26" width="11.25" style="4" customWidth="1"/>
    <col min="27" max="27" width="27" style="4" customWidth="1"/>
    <col min="28" max="28" width="21.375" style="4" customWidth="1"/>
    <col min="29" max="32" width="9" style="4"/>
    <col min="33" max="33" width="14.75" style="4" customWidth="1"/>
    <col min="34" max="16384" width="9" style="4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6"/>
      <c r="Q1" s="37" t="s">
        <v>1</v>
      </c>
    </row>
    <row r="2" ht="24.95" customHeight="1" spans="1:36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67"/>
      <c r="L2" s="8" t="s">
        <v>4</v>
      </c>
      <c r="M2" s="9"/>
      <c r="N2" s="68" t="s">
        <v>5</v>
      </c>
      <c r="O2" s="69"/>
      <c r="P2" s="70"/>
      <c r="Q2" s="70"/>
      <c r="R2" s="98"/>
      <c r="S2" s="98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</row>
    <row r="3" ht="24.95" customHeight="1" spans="1:36">
      <c r="A3" s="8" t="s">
        <v>6</v>
      </c>
      <c r="B3" s="9"/>
      <c r="C3" s="12">
        <v>18600</v>
      </c>
      <c r="D3" s="13"/>
      <c r="E3" s="13"/>
      <c r="F3" s="14"/>
      <c r="G3" s="15" t="s">
        <v>7</v>
      </c>
      <c r="H3" s="16" t="s">
        <v>8</v>
      </c>
      <c r="I3" s="71"/>
      <c r="J3" s="71"/>
      <c r="K3" s="72"/>
      <c r="L3" s="8" t="s">
        <v>9</v>
      </c>
      <c r="M3" s="9"/>
      <c r="N3" s="73" t="s">
        <v>10</v>
      </c>
      <c r="O3" s="74"/>
      <c r="P3" s="75"/>
      <c r="Q3" s="99" t="s">
        <v>5</v>
      </c>
      <c r="R3" s="100">
        <v>174</v>
      </c>
      <c r="S3" s="101">
        <v>5937</v>
      </c>
      <c r="T3" s="102" t="s">
        <v>3</v>
      </c>
      <c r="U3" s="103" t="s">
        <v>8</v>
      </c>
      <c r="V3" s="104">
        <v>18600</v>
      </c>
      <c r="W3" s="105"/>
      <c r="X3" s="105" t="s">
        <v>11</v>
      </c>
      <c r="Y3" s="113" t="s">
        <v>12</v>
      </c>
      <c r="Z3" s="114" t="s">
        <v>13</v>
      </c>
      <c r="AA3" s="114" t="s">
        <v>14</v>
      </c>
      <c r="AB3" s="115" t="s">
        <v>15</v>
      </c>
      <c r="AC3" s="116" t="s">
        <v>16</v>
      </c>
      <c r="AD3" s="117"/>
      <c r="AE3" s="75"/>
      <c r="AF3" s="75"/>
      <c r="AG3" s="75"/>
      <c r="AH3" s="75"/>
      <c r="AI3" s="75"/>
      <c r="AJ3" s="75"/>
    </row>
    <row r="4" ht="24.95" customHeight="1" spans="1:20">
      <c r="A4" s="8" t="s">
        <v>17</v>
      </c>
      <c r="B4" s="9"/>
      <c r="C4" s="8"/>
      <c r="D4" s="17"/>
      <c r="E4" s="17"/>
      <c r="F4" s="9"/>
      <c r="G4" s="15" t="s">
        <v>18</v>
      </c>
      <c r="H4" s="12"/>
      <c r="I4" s="13"/>
      <c r="J4" s="13"/>
      <c r="K4" s="14"/>
      <c r="L4" s="8" t="s">
        <v>19</v>
      </c>
      <c r="M4" s="9"/>
      <c r="N4" s="76">
        <v>5937</v>
      </c>
      <c r="O4" s="77"/>
      <c r="P4" s="75"/>
      <c r="Q4" s="106"/>
      <c r="R4" s="4"/>
      <c r="S4" s="4"/>
      <c r="T4" s="4"/>
    </row>
    <row r="5" ht="24.95" customHeight="1" spans="1:16">
      <c r="A5" s="18" t="s">
        <v>20</v>
      </c>
      <c r="B5" s="18" t="s">
        <v>21</v>
      </c>
      <c r="C5" s="18"/>
      <c r="D5" s="18"/>
      <c r="E5" s="18" t="s">
        <v>22</v>
      </c>
      <c r="F5" s="18"/>
      <c r="G5" s="19" t="s">
        <v>23</v>
      </c>
      <c r="H5" s="18" t="s">
        <v>24</v>
      </c>
      <c r="I5" s="18"/>
      <c r="J5" s="18" t="s">
        <v>25</v>
      </c>
      <c r="K5" s="18"/>
      <c r="L5" s="18" t="s">
        <v>26</v>
      </c>
      <c r="M5" s="18"/>
      <c r="N5" s="78" t="s">
        <v>27</v>
      </c>
      <c r="O5" s="78"/>
      <c r="P5" s="75"/>
    </row>
    <row r="6" ht="24.95" customHeight="1" spans="1:18">
      <c r="A6" s="18"/>
      <c r="B6" s="20" t="s">
        <v>28</v>
      </c>
      <c r="C6" s="18" t="s">
        <v>29</v>
      </c>
      <c r="D6" s="19" t="s">
        <v>30</v>
      </c>
      <c r="E6" s="20" t="s">
        <v>28</v>
      </c>
      <c r="F6" s="19" t="s">
        <v>30</v>
      </c>
      <c r="G6" s="19" t="s">
        <v>30</v>
      </c>
      <c r="H6" s="18" t="s">
        <v>31</v>
      </c>
      <c r="I6" s="19" t="s">
        <v>30</v>
      </c>
      <c r="J6" s="18" t="s">
        <v>32</v>
      </c>
      <c r="K6" s="15" t="s">
        <v>30</v>
      </c>
      <c r="L6" s="19" t="s">
        <v>30</v>
      </c>
      <c r="M6" s="18" t="s">
        <v>33</v>
      </c>
      <c r="N6" s="78" t="s">
        <v>34</v>
      </c>
      <c r="O6" s="78" t="s">
        <v>30</v>
      </c>
      <c r="P6" s="75"/>
      <c r="R6" s="4"/>
    </row>
    <row r="7" ht="47.25" customHeight="1" spans="1:18">
      <c r="A7" s="31">
        <v>1</v>
      </c>
      <c r="B7" s="32">
        <v>42912</v>
      </c>
      <c r="C7" s="33" t="s">
        <v>35</v>
      </c>
      <c r="D7" s="34">
        <v>17149.4</v>
      </c>
      <c r="E7" s="35">
        <v>42880</v>
      </c>
      <c r="F7" s="34">
        <v>18052</v>
      </c>
      <c r="G7" s="34"/>
      <c r="H7" s="36" t="s">
        <v>36</v>
      </c>
      <c r="I7" s="86">
        <f>C3*0.02</f>
        <v>372</v>
      </c>
      <c r="J7" s="89" t="s">
        <v>37</v>
      </c>
      <c r="K7" s="86">
        <v>1205.19</v>
      </c>
      <c r="L7" s="41">
        <v>1000</v>
      </c>
      <c r="M7" s="44"/>
      <c r="N7" s="44"/>
      <c r="O7" s="88">
        <f>ROUNDUP(D7-I7-K7-L7,2)</f>
        <v>14572.21</v>
      </c>
      <c r="P7" s="75"/>
      <c r="R7" s="4"/>
    </row>
    <row r="8" ht="24.95" customHeight="1" spans="1:18">
      <c r="A8" s="38"/>
      <c r="B8" s="39"/>
      <c r="C8" s="40" t="s">
        <v>38</v>
      </c>
      <c r="D8" s="41"/>
      <c r="E8" s="42"/>
      <c r="F8" s="41"/>
      <c r="G8" s="41"/>
      <c r="H8" s="36"/>
      <c r="I8" s="86"/>
      <c r="J8" s="38" t="s">
        <v>39</v>
      </c>
      <c r="K8" s="86"/>
      <c r="L8" s="41"/>
      <c r="M8" s="90"/>
      <c r="N8" s="91"/>
      <c r="O8" s="88"/>
      <c r="P8" s="75"/>
      <c r="R8" s="4"/>
    </row>
    <row r="9" ht="24.95" customHeight="1" spans="1:18">
      <c r="A9" s="31"/>
      <c r="B9" s="32"/>
      <c r="C9" s="33"/>
      <c r="D9" s="34"/>
      <c r="E9" s="35"/>
      <c r="F9" s="34"/>
      <c r="G9" s="34"/>
      <c r="H9" s="36"/>
      <c r="I9" s="86"/>
      <c r="J9" s="87"/>
      <c r="K9" s="86"/>
      <c r="L9" s="41"/>
      <c r="M9" s="44"/>
      <c r="N9" s="44"/>
      <c r="O9" s="88"/>
      <c r="P9" s="75"/>
      <c r="R9" s="4"/>
    </row>
    <row r="10" ht="24.95" customHeight="1" spans="1:18">
      <c r="A10" s="31"/>
      <c r="B10" s="32"/>
      <c r="C10" s="33"/>
      <c r="D10" s="34"/>
      <c r="E10" s="35"/>
      <c r="F10" s="34"/>
      <c r="G10" s="34"/>
      <c r="H10" s="36"/>
      <c r="I10" s="86"/>
      <c r="J10" s="87"/>
      <c r="K10" s="86"/>
      <c r="L10" s="41"/>
      <c r="M10" s="44"/>
      <c r="N10" s="44"/>
      <c r="O10" s="88"/>
      <c r="P10" s="75"/>
      <c r="R10" s="4"/>
    </row>
    <row r="11" ht="24.95" customHeight="1" spans="1:18">
      <c r="A11" s="31"/>
      <c r="B11" s="32"/>
      <c r="C11" s="33"/>
      <c r="D11" s="34"/>
      <c r="E11" s="35"/>
      <c r="F11" s="34"/>
      <c r="G11" s="34"/>
      <c r="H11" s="36"/>
      <c r="I11" s="86"/>
      <c r="J11" s="87"/>
      <c r="K11" s="86"/>
      <c r="L11" s="41"/>
      <c r="M11" s="44"/>
      <c r="N11" s="44"/>
      <c r="O11" s="88"/>
      <c r="P11" s="75"/>
      <c r="R11" s="4"/>
    </row>
    <row r="12" ht="24.95" customHeight="1" spans="1:18">
      <c r="A12" s="31"/>
      <c r="B12" s="32"/>
      <c r="C12" s="33"/>
      <c r="D12" s="34"/>
      <c r="E12" s="35"/>
      <c r="F12" s="34"/>
      <c r="G12" s="34"/>
      <c r="H12" s="36"/>
      <c r="I12" s="86"/>
      <c r="J12" s="87"/>
      <c r="K12" s="86"/>
      <c r="L12" s="41"/>
      <c r="M12" s="44"/>
      <c r="N12" s="44"/>
      <c r="O12" s="88"/>
      <c r="P12" s="75"/>
      <c r="R12" s="4"/>
    </row>
    <row r="13" ht="20.1" customHeight="1" spans="1:18">
      <c r="A13" s="31"/>
      <c r="B13" s="32"/>
      <c r="C13" s="33"/>
      <c r="D13" s="34"/>
      <c r="E13" s="35"/>
      <c r="F13" s="34"/>
      <c r="G13" s="34"/>
      <c r="H13" s="36"/>
      <c r="I13" s="86"/>
      <c r="J13" s="87"/>
      <c r="K13" s="86"/>
      <c r="L13" s="41"/>
      <c r="M13" s="44"/>
      <c r="N13" s="44"/>
      <c r="O13" s="88"/>
      <c r="P13" s="75"/>
      <c r="R13" s="4"/>
    </row>
    <row r="14" ht="20.1" customHeight="1" spans="1:18">
      <c r="A14" s="31"/>
      <c r="B14" s="32"/>
      <c r="C14" s="33"/>
      <c r="D14" s="34"/>
      <c r="E14" s="35"/>
      <c r="F14" s="34"/>
      <c r="G14" s="34"/>
      <c r="H14" s="36"/>
      <c r="I14" s="86"/>
      <c r="J14" s="87"/>
      <c r="K14" s="86"/>
      <c r="L14" s="41"/>
      <c r="M14" s="44"/>
      <c r="N14" s="44"/>
      <c r="O14" s="88"/>
      <c r="P14" s="75"/>
      <c r="R14" s="4"/>
    </row>
    <row r="15" ht="20.1" customHeight="1" spans="1:18">
      <c r="A15" s="31"/>
      <c r="B15" s="32"/>
      <c r="C15" s="33"/>
      <c r="D15" s="34"/>
      <c r="E15" s="35"/>
      <c r="F15" s="34"/>
      <c r="G15" s="34"/>
      <c r="H15" s="36"/>
      <c r="I15" s="86"/>
      <c r="J15" s="87"/>
      <c r="K15" s="86"/>
      <c r="L15" s="41"/>
      <c r="M15" s="44"/>
      <c r="N15" s="44"/>
      <c r="O15" s="88"/>
      <c r="P15" s="75"/>
      <c r="R15" s="4"/>
    </row>
    <row r="16" ht="20.1" customHeight="1" spans="1:18">
      <c r="A16" s="31"/>
      <c r="B16" s="32"/>
      <c r="C16" s="33"/>
      <c r="D16" s="34"/>
      <c r="E16" s="35"/>
      <c r="F16" s="34"/>
      <c r="G16" s="34"/>
      <c r="H16" s="36"/>
      <c r="I16" s="86"/>
      <c r="J16" s="87"/>
      <c r="K16" s="86"/>
      <c r="L16" s="41"/>
      <c r="M16" s="44"/>
      <c r="N16" s="44"/>
      <c r="O16" s="88"/>
      <c r="P16" s="75"/>
      <c r="R16" s="4"/>
    </row>
    <row r="17" ht="20.1" customHeight="1" spans="1:18">
      <c r="A17" s="31"/>
      <c r="B17" s="32"/>
      <c r="C17" s="33"/>
      <c r="D17" s="34"/>
      <c r="E17" s="35"/>
      <c r="F17" s="34"/>
      <c r="G17" s="34"/>
      <c r="H17" s="36"/>
      <c r="I17" s="86"/>
      <c r="J17" s="87"/>
      <c r="K17" s="86"/>
      <c r="L17" s="41"/>
      <c r="M17" s="44"/>
      <c r="N17" s="44"/>
      <c r="O17" s="88"/>
      <c r="P17" s="75"/>
      <c r="R17" s="4"/>
    </row>
    <row r="18" ht="20.1" customHeight="1" spans="1:18">
      <c r="A18" s="31"/>
      <c r="B18" s="32"/>
      <c r="C18" s="33"/>
      <c r="D18" s="34"/>
      <c r="E18" s="35"/>
      <c r="F18" s="34"/>
      <c r="G18" s="34"/>
      <c r="H18" s="36"/>
      <c r="I18" s="86"/>
      <c r="J18" s="87"/>
      <c r="K18" s="86"/>
      <c r="L18" s="41"/>
      <c r="M18" s="44"/>
      <c r="N18" s="44"/>
      <c r="O18" s="88"/>
      <c r="P18" s="75"/>
      <c r="R18" s="4"/>
    </row>
    <row r="19" ht="20.1" customHeight="1" spans="1:16">
      <c r="A19" s="31"/>
      <c r="B19" s="32"/>
      <c r="C19" s="33"/>
      <c r="D19" s="34"/>
      <c r="E19" s="35"/>
      <c r="F19" s="34"/>
      <c r="G19" s="34"/>
      <c r="H19" s="36"/>
      <c r="I19" s="86"/>
      <c r="J19" s="87"/>
      <c r="K19" s="86"/>
      <c r="L19" s="41"/>
      <c r="M19" s="44"/>
      <c r="N19" s="44"/>
      <c r="O19" s="88"/>
      <c r="P19" s="75"/>
    </row>
    <row r="20" ht="20.1" customHeight="1" spans="1:18">
      <c r="A20" s="38"/>
      <c r="B20" s="39"/>
      <c r="C20" s="43"/>
      <c r="D20" s="41"/>
      <c r="E20" s="42"/>
      <c r="F20" s="41"/>
      <c r="G20" s="41"/>
      <c r="H20" s="44"/>
      <c r="I20" s="86"/>
      <c r="J20" s="38"/>
      <c r="K20" s="86"/>
      <c r="L20" s="41"/>
      <c r="M20" s="90"/>
      <c r="N20" s="90"/>
      <c r="O20" s="86"/>
      <c r="P20" s="75"/>
      <c r="Q20" s="108"/>
      <c r="R20" s="108"/>
    </row>
    <row r="21" ht="20.1" customHeight="1" spans="1:16">
      <c r="A21" s="38"/>
      <c r="B21" s="39"/>
      <c r="C21" s="43"/>
      <c r="D21" s="41"/>
      <c r="E21" s="42"/>
      <c r="F21" s="41"/>
      <c r="G21" s="41"/>
      <c r="H21" s="44"/>
      <c r="I21" s="86"/>
      <c r="J21" s="38"/>
      <c r="K21" s="86"/>
      <c r="L21" s="41"/>
      <c r="M21" s="44"/>
      <c r="N21" s="44"/>
      <c r="O21" s="86"/>
      <c r="P21" s="75"/>
    </row>
    <row r="22" ht="20.1" customHeight="1" spans="1:16">
      <c r="A22" s="38"/>
      <c r="B22" s="39"/>
      <c r="C22" s="43"/>
      <c r="D22" s="41"/>
      <c r="E22" s="42"/>
      <c r="F22" s="41"/>
      <c r="G22" s="41"/>
      <c r="H22" s="44"/>
      <c r="I22" s="86"/>
      <c r="J22" s="38"/>
      <c r="K22" s="86"/>
      <c r="L22" s="41"/>
      <c r="M22" s="44"/>
      <c r="N22" s="44"/>
      <c r="O22" s="86"/>
      <c r="P22" s="75"/>
    </row>
    <row r="23" ht="20.1" customHeight="1" spans="1:31">
      <c r="A23" s="38"/>
      <c r="B23" s="39"/>
      <c r="C23" s="43"/>
      <c r="D23" s="41"/>
      <c r="E23" s="42"/>
      <c r="F23" s="41"/>
      <c r="G23" s="41"/>
      <c r="H23" s="44"/>
      <c r="I23" s="86"/>
      <c r="J23" s="38"/>
      <c r="K23" s="86"/>
      <c r="L23" s="41"/>
      <c r="M23" s="44"/>
      <c r="N23" s="44"/>
      <c r="O23" s="86"/>
      <c r="P23" s="75"/>
      <c r="Q23" s="109">
        <f>D25/C3</f>
        <v>0.783452150537634</v>
      </c>
      <c r="W23" s="2"/>
      <c r="X23" s="2"/>
      <c r="Y23" s="2"/>
      <c r="Z23" s="2"/>
      <c r="AA23" s="2"/>
      <c r="AB23" s="2"/>
      <c r="AC23" s="2"/>
      <c r="AD23" s="2"/>
      <c r="AE23" s="2"/>
    </row>
    <row r="24" s="2" customFormat="1" ht="24.95" customHeight="1" spans="1:31">
      <c r="A24" s="45" t="s">
        <v>40</v>
      </c>
      <c r="B24" s="45"/>
      <c r="C24" s="46" t="s">
        <v>41</v>
      </c>
      <c r="D24" s="47">
        <f>SUM(D7:D23)</f>
        <v>17149.4</v>
      </c>
      <c r="E24" s="46" t="s">
        <v>41</v>
      </c>
      <c r="F24" s="47">
        <f>SUM(F7:F23)</f>
        <v>18052</v>
      </c>
      <c r="G24" s="47">
        <f>SUM(G7:G23)</f>
        <v>0</v>
      </c>
      <c r="H24" s="46" t="s">
        <v>41</v>
      </c>
      <c r="I24" s="47">
        <f>SUM(I7:I23)</f>
        <v>372</v>
      </c>
      <c r="J24" s="46" t="s">
        <v>41</v>
      </c>
      <c r="K24" s="47">
        <f>SUM(K7:K23)</f>
        <v>1205.19</v>
      </c>
      <c r="L24" s="47">
        <f>SUM(L7:L23)</f>
        <v>1000</v>
      </c>
      <c r="M24" s="46" t="s">
        <v>41</v>
      </c>
      <c r="N24" s="46"/>
      <c r="O24" s="47">
        <f>SUM(O7:O23)</f>
        <v>14572.21</v>
      </c>
      <c r="P24" s="92"/>
      <c r="Q24" s="110" t="s">
        <v>42</v>
      </c>
      <c r="R24" s="3"/>
      <c r="S24" s="3"/>
      <c r="T24" s="3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ht="26.1" customHeight="1" spans="1:18">
      <c r="A25" s="48" t="s">
        <v>43</v>
      </c>
      <c r="B25" s="48"/>
      <c r="C25" s="38" t="s">
        <v>44</v>
      </c>
      <c r="D25" s="49">
        <f>O7</f>
        <v>14572.21</v>
      </c>
      <c r="E25" s="49"/>
      <c r="F25" s="49"/>
      <c r="G25" s="49"/>
      <c r="H25" s="50" t="s">
        <v>45</v>
      </c>
      <c r="I25" s="50"/>
      <c r="J25" s="21" t="s">
        <v>46</v>
      </c>
      <c r="K25" s="21"/>
      <c r="L25" s="21"/>
      <c r="M25" s="21"/>
      <c r="N25" s="21"/>
      <c r="O25" s="21"/>
      <c r="P25" s="75"/>
      <c r="R25" s="4"/>
    </row>
    <row r="26" ht="26.1" customHeight="1" spans="1:20">
      <c r="A26" s="48"/>
      <c r="B26" s="48"/>
      <c r="C26" s="51" t="s">
        <v>47</v>
      </c>
      <c r="D26" s="52">
        <f>D25</f>
        <v>14572.21</v>
      </c>
      <c r="E26" s="52"/>
      <c r="F26" s="52"/>
      <c r="G26" s="52"/>
      <c r="H26" s="53"/>
      <c r="I26" s="53"/>
      <c r="J26" s="31" t="s">
        <v>48</v>
      </c>
      <c r="K26" s="31"/>
      <c r="L26" s="31"/>
      <c r="M26" s="31"/>
      <c r="N26" s="31"/>
      <c r="O26" s="31"/>
      <c r="P26" s="75"/>
      <c r="R26" s="111"/>
      <c r="S26" s="112"/>
      <c r="T26" s="112"/>
    </row>
    <row r="27" ht="45" customHeight="1" spans="1:17">
      <c r="A27" s="18" t="s">
        <v>49</v>
      </c>
      <c r="B27" s="8"/>
      <c r="C27" s="54" t="s">
        <v>50</v>
      </c>
      <c r="D27" s="56" t="s">
        <v>51</v>
      </c>
      <c r="E27" s="56"/>
      <c r="F27" s="56"/>
      <c r="G27" s="56"/>
      <c r="H27" s="56"/>
      <c r="I27" s="56"/>
      <c r="J27" s="55" t="s">
        <v>52</v>
      </c>
      <c r="K27" s="55"/>
      <c r="L27" s="55"/>
      <c r="M27" s="55"/>
      <c r="N27" s="55"/>
      <c r="O27" s="93"/>
      <c r="P27" s="75"/>
      <c r="Q27"/>
    </row>
    <row r="28" ht="45" customHeight="1" spans="1:16">
      <c r="A28" s="45" t="s">
        <v>53</v>
      </c>
      <c r="B28" s="45"/>
      <c r="C28" s="57" t="s">
        <v>54</v>
      </c>
      <c r="D28" s="58"/>
      <c r="E28" s="58"/>
      <c r="F28" s="58"/>
      <c r="G28" s="58"/>
      <c r="H28" s="58"/>
      <c r="I28" s="58"/>
      <c r="J28" s="94"/>
      <c r="K28" s="94"/>
      <c r="L28" s="94"/>
      <c r="M28" s="94"/>
      <c r="N28" s="94"/>
      <c r="O28" s="95"/>
      <c r="P28" s="75"/>
    </row>
    <row r="29" ht="45" customHeight="1" spans="1:21">
      <c r="A29" s="45" t="s">
        <v>55</v>
      </c>
      <c r="B29" s="45"/>
      <c r="C29" s="59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96"/>
      <c r="P29" s="75"/>
      <c r="T29" s="111">
        <v>37591</v>
      </c>
      <c r="U29" s="4">
        <f>T29*0.95</f>
        <v>35711.45</v>
      </c>
    </row>
    <row r="30" ht="45" customHeight="1" spans="1:21">
      <c r="A30" s="45" t="s">
        <v>56</v>
      </c>
      <c r="B30" s="45"/>
      <c r="C30" s="61" t="s">
        <v>57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97"/>
      <c r="P30" s="75"/>
      <c r="T30" s="3">
        <v>18052</v>
      </c>
      <c r="U30" s="4">
        <f>T30*0.95</f>
        <v>17149.4</v>
      </c>
    </row>
    <row r="31" ht="42" customHeight="1" spans="1:21">
      <c r="A31" s="45" t="s">
        <v>58</v>
      </c>
      <c r="B31" s="45"/>
      <c r="C31" s="63"/>
      <c r="D31" s="64"/>
      <c r="E31" s="64"/>
      <c r="F31" s="64"/>
      <c r="G31" s="65"/>
      <c r="H31" s="45" t="s">
        <v>59</v>
      </c>
      <c r="I31" s="45"/>
      <c r="J31" s="63"/>
      <c r="K31" s="64"/>
      <c r="L31" s="64"/>
      <c r="M31" s="64"/>
      <c r="N31" s="64"/>
      <c r="O31" s="65"/>
      <c r="P31" s="75"/>
      <c r="S31" s="3">
        <v>52860.85</v>
      </c>
      <c r="T31" s="3">
        <f>SUM(T29:T30)</f>
        <v>55643</v>
      </c>
      <c r="U31" s="4">
        <f>S31/T31</f>
        <v>0.95</v>
      </c>
    </row>
    <row r="33" spans="17:22">
      <c r="Q33" s="3"/>
      <c r="U33" s="3"/>
      <c r="V33" s="3"/>
    </row>
    <row r="34" spans="2:31">
      <c r="B34" s="4"/>
      <c r="D34" s="4"/>
      <c r="E34" s="4"/>
      <c r="F34" s="4"/>
      <c r="G34" s="4"/>
      <c r="I34" s="4"/>
      <c r="K34" s="4"/>
      <c r="L34" s="4"/>
      <c r="O34" s="4"/>
      <c r="Q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="3" customFormat="1" spans="19:20">
      <c r="S35" s="3">
        <v>17149.4</v>
      </c>
      <c r="T35" s="3">
        <v>17149.4</v>
      </c>
    </row>
    <row r="36" s="3" customFormat="1" spans="2:22">
      <c r="B36"/>
      <c r="Q36" s="4"/>
      <c r="S36" s="3">
        <f>S31-S35</f>
        <v>35711.45</v>
      </c>
      <c r="U36" s="4"/>
      <c r="V36" s="4"/>
    </row>
    <row r="37" s="3" customFormat="1" spans="17:31">
      <c r="Q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4:B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G31"/>
    <mergeCell ref="H31:I31"/>
    <mergeCell ref="J31:O31"/>
    <mergeCell ref="A5:A6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7"/>
  <sheetViews>
    <sheetView tabSelected="1" zoomScale="75" zoomScaleNormal="75" workbookViewId="0">
      <selection activeCell="D37" sqref="D37"/>
    </sheetView>
  </sheetViews>
  <sheetFormatPr defaultColWidth="9" defaultRowHeight="13.5"/>
  <cols>
    <col min="1" max="1" width="3.625" style="4" customWidth="1"/>
    <col min="2" max="2" width="6.625" style="5" customWidth="1"/>
    <col min="3" max="3" width="3.625" style="4" customWidth="1"/>
    <col min="4" max="4" width="11.375" style="6" customWidth="1"/>
    <col min="5" max="5" width="5.75" style="5" customWidth="1"/>
    <col min="6" max="6" width="11.375" style="6" customWidth="1"/>
    <col min="7" max="7" width="7.66666666666667" style="6" customWidth="1"/>
    <col min="8" max="8" width="4.875" style="4" customWidth="1"/>
    <col min="9" max="9" width="8.5" style="6" customWidth="1"/>
    <col min="10" max="10" width="4.125" style="4" customWidth="1"/>
    <col min="11" max="11" width="7.625" style="6" customWidth="1"/>
    <col min="12" max="12" width="7.75" style="6" customWidth="1"/>
    <col min="13" max="14" width="5.5" style="4" customWidth="1"/>
    <col min="15" max="15" width="9.25" style="6" customWidth="1"/>
    <col min="16" max="16" width="11.125" style="4" customWidth="1"/>
    <col min="17" max="17" width="10.5" style="4" customWidth="1"/>
    <col min="18" max="18" width="6.25" style="3" customWidth="1"/>
    <col min="19" max="19" width="8.625" style="3" customWidth="1"/>
    <col min="20" max="20" width="23.75" style="3" customWidth="1"/>
    <col min="21" max="21" width="10.5" style="4" customWidth="1"/>
    <col min="22" max="22" width="11.875" style="4" customWidth="1"/>
    <col min="23" max="24" width="9" style="4"/>
    <col min="25" max="25" width="11.125" style="4" customWidth="1"/>
    <col min="26" max="26" width="11.25" style="4" customWidth="1"/>
    <col min="27" max="27" width="27" style="4" customWidth="1"/>
    <col min="28" max="28" width="21.375" style="4" customWidth="1"/>
    <col min="29" max="32" width="9" style="4"/>
    <col min="33" max="33" width="14.75" style="4" customWidth="1"/>
    <col min="34" max="16384" width="9" style="4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6"/>
      <c r="Q1" s="37" t="s">
        <v>1</v>
      </c>
    </row>
    <row r="2" ht="24.95" customHeight="1" spans="1:36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67"/>
      <c r="L2" s="8" t="s">
        <v>4</v>
      </c>
      <c r="M2" s="9"/>
      <c r="N2" s="68" t="s">
        <v>5</v>
      </c>
      <c r="O2" s="69"/>
      <c r="P2" s="70"/>
      <c r="Q2" s="70"/>
      <c r="R2" s="98"/>
      <c r="S2" s="98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</row>
    <row r="3" ht="24.95" customHeight="1" spans="1:36">
      <c r="A3" s="8" t="s">
        <v>6</v>
      </c>
      <c r="B3" s="9"/>
      <c r="C3" s="12">
        <v>18600</v>
      </c>
      <c r="D3" s="13"/>
      <c r="E3" s="13"/>
      <c r="F3" s="14"/>
      <c r="G3" s="15" t="s">
        <v>7</v>
      </c>
      <c r="H3" s="16" t="s">
        <v>8</v>
      </c>
      <c r="I3" s="71"/>
      <c r="J3" s="71"/>
      <c r="K3" s="72"/>
      <c r="L3" s="8" t="s">
        <v>9</v>
      </c>
      <c r="M3" s="9"/>
      <c r="N3" s="73" t="s">
        <v>10</v>
      </c>
      <c r="O3" s="74"/>
      <c r="P3" s="75"/>
      <c r="Q3" s="99" t="s">
        <v>5</v>
      </c>
      <c r="R3" s="100">
        <v>174</v>
      </c>
      <c r="S3" s="101">
        <v>5937</v>
      </c>
      <c r="T3" s="102" t="s">
        <v>3</v>
      </c>
      <c r="U3" s="103" t="s">
        <v>8</v>
      </c>
      <c r="V3" s="104">
        <v>18600</v>
      </c>
      <c r="W3" s="105"/>
      <c r="X3" s="105" t="s">
        <v>11</v>
      </c>
      <c r="Y3" s="113" t="s">
        <v>12</v>
      </c>
      <c r="Z3" s="114" t="s">
        <v>13</v>
      </c>
      <c r="AA3" s="114" t="s">
        <v>14</v>
      </c>
      <c r="AB3" s="115" t="s">
        <v>15</v>
      </c>
      <c r="AC3" s="116" t="s">
        <v>16</v>
      </c>
      <c r="AD3" s="117"/>
      <c r="AE3" s="75"/>
      <c r="AF3" s="75"/>
      <c r="AG3" s="75"/>
      <c r="AH3" s="75"/>
      <c r="AI3" s="75"/>
      <c r="AJ3" s="75"/>
    </row>
    <row r="4" ht="24.95" customHeight="1" spans="1:20">
      <c r="A4" s="8" t="s">
        <v>17</v>
      </c>
      <c r="B4" s="9"/>
      <c r="C4" s="8"/>
      <c r="D4" s="17"/>
      <c r="E4" s="17"/>
      <c r="F4" s="9"/>
      <c r="G4" s="15" t="s">
        <v>18</v>
      </c>
      <c r="H4" s="12"/>
      <c r="I4" s="13"/>
      <c r="J4" s="13"/>
      <c r="K4" s="14"/>
      <c r="L4" s="8" t="s">
        <v>19</v>
      </c>
      <c r="M4" s="9"/>
      <c r="N4" s="76">
        <v>5937</v>
      </c>
      <c r="O4" s="77"/>
      <c r="P4" s="75"/>
      <c r="Q4" s="106"/>
      <c r="R4" s="4"/>
      <c r="S4" s="4"/>
      <c r="T4" s="4"/>
    </row>
    <row r="5" ht="24.95" customHeight="1" spans="1:16">
      <c r="A5" s="18" t="s">
        <v>20</v>
      </c>
      <c r="B5" s="18" t="s">
        <v>21</v>
      </c>
      <c r="C5" s="18"/>
      <c r="D5" s="18"/>
      <c r="E5" s="18" t="s">
        <v>22</v>
      </c>
      <c r="F5" s="18"/>
      <c r="G5" s="19" t="s">
        <v>23</v>
      </c>
      <c r="H5" s="18" t="s">
        <v>24</v>
      </c>
      <c r="I5" s="18"/>
      <c r="J5" s="18" t="s">
        <v>25</v>
      </c>
      <c r="K5" s="18"/>
      <c r="L5" s="18" t="s">
        <v>26</v>
      </c>
      <c r="M5" s="18"/>
      <c r="N5" s="78" t="s">
        <v>27</v>
      </c>
      <c r="O5" s="78"/>
      <c r="P5" s="75"/>
    </row>
    <row r="6" ht="24.95" customHeight="1" spans="1:18">
      <c r="A6" s="18"/>
      <c r="B6" s="20" t="s">
        <v>28</v>
      </c>
      <c r="C6" s="18" t="s">
        <v>29</v>
      </c>
      <c r="D6" s="19" t="s">
        <v>30</v>
      </c>
      <c r="E6" s="20" t="s">
        <v>28</v>
      </c>
      <c r="F6" s="19" t="s">
        <v>30</v>
      </c>
      <c r="G6" s="19" t="s">
        <v>30</v>
      </c>
      <c r="H6" s="18" t="s">
        <v>31</v>
      </c>
      <c r="I6" s="19" t="s">
        <v>30</v>
      </c>
      <c r="J6" s="18" t="s">
        <v>32</v>
      </c>
      <c r="K6" s="15" t="s">
        <v>30</v>
      </c>
      <c r="L6" s="19" t="s">
        <v>30</v>
      </c>
      <c r="M6" s="18" t="s">
        <v>33</v>
      </c>
      <c r="N6" s="78" t="s">
        <v>34</v>
      </c>
      <c r="O6" s="78" t="s">
        <v>30</v>
      </c>
      <c r="P6" s="75"/>
      <c r="R6" s="4"/>
    </row>
    <row r="7" s="1" customFormat="1" ht="47.25" customHeight="1" spans="1:20">
      <c r="A7" s="21">
        <v>1</v>
      </c>
      <c r="B7" s="22">
        <v>42912</v>
      </c>
      <c r="C7" s="23" t="s">
        <v>35</v>
      </c>
      <c r="D7" s="24">
        <v>17149.4</v>
      </c>
      <c r="E7" s="25">
        <v>42880</v>
      </c>
      <c r="F7" s="24">
        <v>18052</v>
      </c>
      <c r="G7" s="24"/>
      <c r="H7" s="26" t="s">
        <v>36</v>
      </c>
      <c r="I7" s="79">
        <f>C3*0.02</f>
        <v>372</v>
      </c>
      <c r="J7" s="80" t="s">
        <v>37</v>
      </c>
      <c r="K7" s="79">
        <v>1205.19</v>
      </c>
      <c r="L7" s="29">
        <v>1000</v>
      </c>
      <c r="M7" s="19"/>
      <c r="N7" s="19"/>
      <c r="O7" s="81">
        <f>ROUNDUP(D7-I7-K7-L7,2)</f>
        <v>14572.21</v>
      </c>
      <c r="P7" s="82"/>
      <c r="S7" s="107"/>
      <c r="T7" s="107"/>
    </row>
    <row r="8" s="1" customFormat="1" ht="24.95" customHeight="1" spans="1:20">
      <c r="A8" s="18"/>
      <c r="B8" s="27"/>
      <c r="C8" s="28" t="s">
        <v>38</v>
      </c>
      <c r="D8" s="29"/>
      <c r="E8" s="30"/>
      <c r="F8" s="29"/>
      <c r="G8" s="29"/>
      <c r="H8" s="26"/>
      <c r="I8" s="79"/>
      <c r="J8" s="83" t="s">
        <v>39</v>
      </c>
      <c r="K8" s="79"/>
      <c r="L8" s="29"/>
      <c r="M8" s="84"/>
      <c r="N8" s="85"/>
      <c r="O8" s="81"/>
      <c r="P8" s="82"/>
      <c r="S8" s="107"/>
      <c r="T8" s="107"/>
    </row>
    <row r="9" ht="24.95" customHeight="1" spans="1:18">
      <c r="A9" s="31"/>
      <c r="B9" s="32"/>
      <c r="C9" s="33"/>
      <c r="D9" s="34"/>
      <c r="E9" s="35"/>
      <c r="F9" s="34"/>
      <c r="G9" s="34"/>
      <c r="H9" s="36"/>
      <c r="I9" s="86"/>
      <c r="J9" s="87"/>
      <c r="K9" s="86"/>
      <c r="L9" s="41"/>
      <c r="M9" s="44"/>
      <c r="N9" s="44"/>
      <c r="O9" s="88"/>
      <c r="P9" s="75"/>
      <c r="R9" s="4"/>
    </row>
    <row r="10" ht="24.95" customHeight="1" spans="1:18">
      <c r="A10" s="31"/>
      <c r="B10" s="32"/>
      <c r="C10" s="33"/>
      <c r="D10" s="34"/>
      <c r="E10" s="35"/>
      <c r="F10" s="34"/>
      <c r="G10" s="34"/>
      <c r="H10" s="36"/>
      <c r="I10" s="86"/>
      <c r="J10" s="87"/>
      <c r="K10" s="86"/>
      <c r="L10" s="41"/>
      <c r="M10" s="44"/>
      <c r="N10" s="44"/>
      <c r="O10" s="88"/>
      <c r="P10" s="75"/>
      <c r="R10" s="4"/>
    </row>
    <row r="11" ht="24.95" customHeight="1" spans="1:18">
      <c r="A11" s="31"/>
      <c r="B11" s="32"/>
      <c r="C11" s="33"/>
      <c r="D11" s="34"/>
      <c r="E11" s="35"/>
      <c r="F11" s="34"/>
      <c r="G11" s="34"/>
      <c r="H11" s="36"/>
      <c r="I11" s="86"/>
      <c r="J11" s="87"/>
      <c r="K11" s="86"/>
      <c r="L11" s="41"/>
      <c r="M11" s="44"/>
      <c r="N11" s="44"/>
      <c r="O11" s="88"/>
      <c r="P11" s="75"/>
      <c r="R11" s="4"/>
    </row>
    <row r="12" ht="24.95" customHeight="1" spans="1:18">
      <c r="A12" s="31"/>
      <c r="B12" s="32"/>
      <c r="C12" s="33"/>
      <c r="D12" s="34"/>
      <c r="E12" s="35"/>
      <c r="F12" s="34"/>
      <c r="G12" s="34"/>
      <c r="H12" s="36"/>
      <c r="I12" s="86"/>
      <c r="J12" s="87"/>
      <c r="K12" s="86"/>
      <c r="L12" s="41"/>
      <c r="M12" s="44"/>
      <c r="N12" s="44"/>
      <c r="O12" s="88"/>
      <c r="P12" s="75"/>
      <c r="R12" s="4"/>
    </row>
    <row r="13" ht="20.1" customHeight="1" spans="1:18">
      <c r="A13" s="31"/>
      <c r="B13" s="32"/>
      <c r="C13" s="33"/>
      <c r="D13" s="34"/>
      <c r="E13" s="35"/>
      <c r="F13" s="34"/>
      <c r="G13" s="34"/>
      <c r="H13" s="36"/>
      <c r="I13" s="86"/>
      <c r="J13" s="87"/>
      <c r="K13" s="86"/>
      <c r="L13" s="41"/>
      <c r="M13" s="44"/>
      <c r="N13" s="44"/>
      <c r="O13" s="88"/>
      <c r="P13" s="75"/>
      <c r="R13" s="4"/>
    </row>
    <row r="14" ht="20.1" customHeight="1" spans="1:18">
      <c r="A14" s="31"/>
      <c r="B14" s="37" t="s">
        <v>1</v>
      </c>
      <c r="C14" s="33"/>
      <c r="D14" s="34"/>
      <c r="E14" s="35"/>
      <c r="F14" s="34"/>
      <c r="G14" s="34"/>
      <c r="H14" s="36"/>
      <c r="I14" s="86"/>
      <c r="J14" s="87"/>
      <c r="K14" s="86"/>
      <c r="L14" s="41"/>
      <c r="M14" s="44"/>
      <c r="N14" s="44"/>
      <c r="O14" s="88"/>
      <c r="P14" s="75"/>
      <c r="R14" s="4"/>
    </row>
    <row r="15" ht="30" customHeight="1" spans="1:18">
      <c r="A15" s="31">
        <v>2</v>
      </c>
      <c r="B15" s="32">
        <v>43124</v>
      </c>
      <c r="C15" s="33" t="s">
        <v>35</v>
      </c>
      <c r="D15" s="34">
        <v>902.6</v>
      </c>
      <c r="E15" s="35"/>
      <c r="F15" s="34"/>
      <c r="G15" s="34"/>
      <c r="H15" s="36"/>
      <c r="I15" s="86">
        <f>C11*0.02</f>
        <v>0</v>
      </c>
      <c r="J15" s="89" t="s">
        <v>37</v>
      </c>
      <c r="K15" s="86">
        <v>0</v>
      </c>
      <c r="L15" s="41">
        <v>0</v>
      </c>
      <c r="M15" s="44"/>
      <c r="N15" s="44" t="s">
        <v>60</v>
      </c>
      <c r="O15" s="88">
        <f>ROUNDUP(D15-I15-K15-L15,2)</f>
        <v>902.6</v>
      </c>
      <c r="P15" s="75"/>
      <c r="R15" s="4"/>
    </row>
    <row r="16" ht="21" customHeight="1" spans="1:18">
      <c r="A16" s="38"/>
      <c r="B16" s="39"/>
      <c r="C16" s="40" t="s">
        <v>61</v>
      </c>
      <c r="D16" s="41"/>
      <c r="E16" s="42"/>
      <c r="F16" s="41"/>
      <c r="G16" s="41"/>
      <c r="H16" s="36"/>
      <c r="I16" s="86"/>
      <c r="J16" s="38"/>
      <c r="K16" s="86"/>
      <c r="L16" s="41"/>
      <c r="M16" s="90"/>
      <c r="N16" s="91"/>
      <c r="O16" s="88"/>
      <c r="P16" s="75"/>
      <c r="R16" s="4"/>
    </row>
    <row r="17" ht="21" customHeight="1" spans="1:18">
      <c r="A17" s="31"/>
      <c r="B17" s="32"/>
      <c r="C17" s="33"/>
      <c r="D17" s="34"/>
      <c r="E17" s="35"/>
      <c r="F17" s="34"/>
      <c r="G17" s="34"/>
      <c r="H17" s="36"/>
      <c r="I17" s="86"/>
      <c r="J17" s="87"/>
      <c r="K17" s="86"/>
      <c r="L17" s="41"/>
      <c r="M17" s="44"/>
      <c r="N17" s="44"/>
      <c r="O17" s="88"/>
      <c r="P17" s="75"/>
      <c r="R17" s="4"/>
    </row>
    <row r="18" ht="21" customHeight="1" spans="1:18">
      <c r="A18" s="31"/>
      <c r="B18" s="32"/>
      <c r="C18" s="33"/>
      <c r="D18" s="34"/>
      <c r="E18" s="35"/>
      <c r="F18" s="34"/>
      <c r="G18" s="34"/>
      <c r="H18" s="36"/>
      <c r="I18" s="86"/>
      <c r="J18" s="87"/>
      <c r="K18" s="86"/>
      <c r="L18" s="41"/>
      <c r="M18" s="44"/>
      <c r="N18" s="44"/>
      <c r="O18" s="88"/>
      <c r="P18" s="75"/>
      <c r="R18" s="4"/>
    </row>
    <row r="19" ht="21" customHeight="1" spans="1:16">
      <c r="A19" s="31"/>
      <c r="B19" s="32"/>
      <c r="C19" s="33"/>
      <c r="D19" s="34"/>
      <c r="E19" s="35"/>
      <c r="F19" s="34"/>
      <c r="G19" s="34"/>
      <c r="H19" s="36"/>
      <c r="I19" s="86"/>
      <c r="J19" s="87"/>
      <c r="K19" s="86"/>
      <c r="L19" s="41"/>
      <c r="M19" s="44"/>
      <c r="N19" s="44"/>
      <c r="O19" s="88"/>
      <c r="P19" s="75"/>
    </row>
    <row r="20" ht="21" customHeight="1" spans="1:18">
      <c r="A20" s="38"/>
      <c r="B20" s="39"/>
      <c r="C20" s="43"/>
      <c r="D20" s="41"/>
      <c r="E20" s="42"/>
      <c r="F20" s="41"/>
      <c r="G20" s="41"/>
      <c r="H20" s="44"/>
      <c r="I20" s="86"/>
      <c r="J20" s="38"/>
      <c r="K20" s="86"/>
      <c r="L20" s="41"/>
      <c r="M20" s="90"/>
      <c r="N20" s="90"/>
      <c r="O20" s="86"/>
      <c r="P20" s="75"/>
      <c r="Q20" s="108"/>
      <c r="R20" s="108"/>
    </row>
    <row r="21" ht="21" customHeight="1" spans="1:16">
      <c r="A21" s="38"/>
      <c r="B21" s="39"/>
      <c r="C21" s="43"/>
      <c r="D21" s="41"/>
      <c r="E21" s="42"/>
      <c r="F21" s="41"/>
      <c r="G21" s="41"/>
      <c r="H21" s="44"/>
      <c r="I21" s="86"/>
      <c r="J21" s="38"/>
      <c r="K21" s="86"/>
      <c r="L21" s="41"/>
      <c r="M21" s="44"/>
      <c r="N21" s="44"/>
      <c r="O21" s="86"/>
      <c r="P21" s="75"/>
    </row>
    <row r="22" ht="21" customHeight="1" spans="1:16">
      <c r="A22" s="38"/>
      <c r="B22" s="39"/>
      <c r="C22" s="43"/>
      <c r="D22" s="41"/>
      <c r="E22" s="42"/>
      <c r="F22" s="41"/>
      <c r="G22" s="41"/>
      <c r="H22" s="44"/>
      <c r="I22" s="86"/>
      <c r="J22" s="38"/>
      <c r="K22" s="86"/>
      <c r="L22" s="41"/>
      <c r="M22" s="44"/>
      <c r="N22" s="44"/>
      <c r="O22" s="86"/>
      <c r="P22" s="75"/>
    </row>
    <row r="23" ht="21" customHeight="1" spans="1:31">
      <c r="A23" s="38"/>
      <c r="B23" s="39"/>
      <c r="C23" s="43"/>
      <c r="D23" s="41"/>
      <c r="E23" s="42"/>
      <c r="F23" s="41"/>
      <c r="G23" s="41"/>
      <c r="H23" s="44"/>
      <c r="I23" s="86"/>
      <c r="J23" s="38"/>
      <c r="K23" s="86"/>
      <c r="L23" s="41"/>
      <c r="M23" s="44"/>
      <c r="N23" s="44"/>
      <c r="O23" s="86"/>
      <c r="P23" s="75"/>
      <c r="Q23" s="109">
        <f>D25/C3</f>
        <v>0.0485268817204301</v>
      </c>
      <c r="W23" s="2"/>
      <c r="X23" s="2"/>
      <c r="Y23" s="2"/>
      <c r="Z23" s="2"/>
      <c r="AA23" s="2"/>
      <c r="AB23" s="2"/>
      <c r="AC23" s="2"/>
      <c r="AD23" s="2"/>
      <c r="AE23" s="2"/>
    </row>
    <row r="24" s="2" customFormat="1" ht="24.95" customHeight="1" spans="1:31">
      <c r="A24" s="45" t="s">
        <v>40</v>
      </c>
      <c r="B24" s="45"/>
      <c r="C24" s="46" t="s">
        <v>41</v>
      </c>
      <c r="D24" s="47">
        <f t="shared" ref="D24:G24" si="0">SUM(D7:D23)</f>
        <v>18052</v>
      </c>
      <c r="E24" s="46" t="s">
        <v>41</v>
      </c>
      <c r="F24" s="47">
        <f t="shared" si="0"/>
        <v>18052</v>
      </c>
      <c r="G24" s="47">
        <f t="shared" si="0"/>
        <v>0</v>
      </c>
      <c r="H24" s="46" t="s">
        <v>41</v>
      </c>
      <c r="I24" s="47">
        <f t="shared" ref="I24:L24" si="1">SUM(I7:I23)</f>
        <v>372</v>
      </c>
      <c r="J24" s="46" t="s">
        <v>41</v>
      </c>
      <c r="K24" s="47">
        <f t="shared" si="1"/>
        <v>1205.19</v>
      </c>
      <c r="L24" s="47">
        <f t="shared" si="1"/>
        <v>1000</v>
      </c>
      <c r="M24" s="46" t="s">
        <v>41</v>
      </c>
      <c r="N24" s="46"/>
      <c r="O24" s="47">
        <f>SUM(O7:O23)</f>
        <v>15474.81</v>
      </c>
      <c r="P24" s="92"/>
      <c r="Q24" s="110" t="s">
        <v>42</v>
      </c>
      <c r="R24" s="3"/>
      <c r="S24" s="3"/>
      <c r="T24" s="3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ht="26.1" customHeight="1" spans="1:18">
      <c r="A25" s="48" t="s">
        <v>43</v>
      </c>
      <c r="B25" s="48"/>
      <c r="C25" s="38" t="s">
        <v>44</v>
      </c>
      <c r="D25" s="49">
        <f>O15</f>
        <v>902.6</v>
      </c>
      <c r="E25" s="49"/>
      <c r="F25" s="49"/>
      <c r="G25" s="49"/>
      <c r="H25" s="50" t="s">
        <v>45</v>
      </c>
      <c r="I25" s="50"/>
      <c r="J25" s="21"/>
      <c r="K25" s="21"/>
      <c r="L25" s="21"/>
      <c r="M25" s="21"/>
      <c r="N25" s="21"/>
      <c r="O25" s="21"/>
      <c r="P25" s="75"/>
      <c r="R25" s="4"/>
    </row>
    <row r="26" ht="26.1" customHeight="1" spans="1:20">
      <c r="A26" s="48"/>
      <c r="B26" s="48"/>
      <c r="C26" s="51" t="s">
        <v>47</v>
      </c>
      <c r="D26" s="52">
        <f>D25</f>
        <v>902.6</v>
      </c>
      <c r="E26" s="52"/>
      <c r="F26" s="52"/>
      <c r="G26" s="52"/>
      <c r="H26" s="53"/>
      <c r="I26" s="53"/>
      <c r="J26" s="31"/>
      <c r="K26" s="31"/>
      <c r="L26" s="31"/>
      <c r="M26" s="31"/>
      <c r="N26" s="31"/>
      <c r="O26" s="31"/>
      <c r="P26" s="75"/>
      <c r="R26" s="111"/>
      <c r="S26" s="112"/>
      <c r="T26" s="112"/>
    </row>
    <row r="27" ht="45" customHeight="1" spans="1:17">
      <c r="A27" s="18" t="s">
        <v>49</v>
      </c>
      <c r="B27" s="8"/>
      <c r="C27" s="54" t="s">
        <v>50</v>
      </c>
      <c r="D27" s="55" t="s">
        <v>62</v>
      </c>
      <c r="E27" s="56"/>
      <c r="F27" s="56"/>
      <c r="G27" s="56"/>
      <c r="H27" s="56"/>
      <c r="I27" s="56"/>
      <c r="J27" s="55"/>
      <c r="K27" s="55"/>
      <c r="L27" s="55"/>
      <c r="M27" s="55"/>
      <c r="N27" s="55"/>
      <c r="O27" s="93"/>
      <c r="P27" s="75"/>
      <c r="Q27"/>
    </row>
    <row r="28" ht="45" customHeight="1" spans="1:16">
      <c r="A28" s="45" t="s">
        <v>53</v>
      </c>
      <c r="B28" s="45"/>
      <c r="C28" s="57" t="s">
        <v>54</v>
      </c>
      <c r="D28" s="58"/>
      <c r="E28" s="58"/>
      <c r="F28" s="58"/>
      <c r="G28" s="58"/>
      <c r="H28" s="58"/>
      <c r="I28" s="58"/>
      <c r="J28" s="94"/>
      <c r="K28" s="94"/>
      <c r="L28" s="94"/>
      <c r="M28" s="94"/>
      <c r="N28" s="94"/>
      <c r="O28" s="95"/>
      <c r="P28" s="75"/>
    </row>
    <row r="29" ht="45" customHeight="1" spans="1:21">
      <c r="A29" s="45" t="s">
        <v>55</v>
      </c>
      <c r="B29" s="45"/>
      <c r="C29" s="59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96"/>
      <c r="P29" s="75"/>
      <c r="T29" s="111">
        <v>37591</v>
      </c>
      <c r="U29" s="4">
        <f>T29*0.95</f>
        <v>35711.45</v>
      </c>
    </row>
    <row r="30" ht="45" customHeight="1" spans="1:21">
      <c r="A30" s="45" t="s">
        <v>56</v>
      </c>
      <c r="B30" s="45"/>
      <c r="C30" s="61" t="s">
        <v>57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97"/>
      <c r="P30" s="75"/>
      <c r="T30" s="3">
        <v>18052</v>
      </c>
      <c r="U30" s="4">
        <f>T30*0.95</f>
        <v>17149.4</v>
      </c>
    </row>
    <row r="31" ht="42" customHeight="1" spans="1:21">
      <c r="A31" s="45" t="s">
        <v>58</v>
      </c>
      <c r="B31" s="45"/>
      <c r="C31" s="63"/>
      <c r="D31" s="64"/>
      <c r="E31" s="64"/>
      <c r="F31" s="64"/>
      <c r="G31" s="65"/>
      <c r="H31" s="45" t="s">
        <v>59</v>
      </c>
      <c r="I31" s="45"/>
      <c r="J31" s="63"/>
      <c r="K31" s="64"/>
      <c r="L31" s="64"/>
      <c r="M31" s="64"/>
      <c r="N31" s="64"/>
      <c r="O31" s="65"/>
      <c r="P31" s="75"/>
      <c r="S31" s="3">
        <v>52860.85</v>
      </c>
      <c r="T31" s="3">
        <f>SUM(T29:T30)</f>
        <v>55643</v>
      </c>
      <c r="U31" s="4">
        <f>S31/T31</f>
        <v>0.95</v>
      </c>
    </row>
    <row r="33" spans="17:22">
      <c r="Q33" s="3"/>
      <c r="U33" s="3"/>
      <c r="V33" s="3"/>
    </row>
    <row r="34" spans="2:31">
      <c r="B34" s="4"/>
      <c r="D34" s="4"/>
      <c r="E34" s="4"/>
      <c r="F34" s="4"/>
      <c r="G34" s="4"/>
      <c r="I34" s="4"/>
      <c r="K34" s="4"/>
      <c r="L34" s="4"/>
      <c r="O34" s="4"/>
      <c r="Q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="3" customFormat="1" spans="19:20">
      <c r="S35" s="3">
        <v>17149.4</v>
      </c>
      <c r="T35" s="3">
        <v>17149.4</v>
      </c>
    </row>
    <row r="36" s="3" customFormat="1" spans="2:22">
      <c r="B36"/>
      <c r="Q36" s="4"/>
      <c r="S36" s="3">
        <f>S31-S35</f>
        <v>35711.45</v>
      </c>
      <c r="U36" s="4"/>
      <c r="V36" s="4"/>
    </row>
    <row r="37" s="3" customFormat="1" spans="17:31">
      <c r="Q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4:B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G31"/>
    <mergeCell ref="H31:I31"/>
    <mergeCell ref="J31:O31"/>
    <mergeCell ref="A5:A6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5937-1</vt:lpstr>
      <vt:lpstr>5937-1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2017-01-21T06:29:00Z</dcterms:created>
  <cp:lastPrinted>2017-06-29T08:12:00Z</cp:lastPrinted>
  <dcterms:modified xsi:type="dcterms:W3CDTF">2018-01-25T07:34:44Z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