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第1次" sheetId="1" r:id="rId1"/>
    <sheet name="第2次" sheetId="2" r:id="rId2"/>
    <sheet name="第3次" sheetId="3" r:id="rId3"/>
    <sheet name="第四次" sheetId="4" r:id="rId4"/>
  </sheets>
  <calcPr calcId="144525"/>
</workbook>
</file>

<file path=xl/sharedStrings.xml><?xml version="1.0" encoding="utf-8"?>
<sst xmlns="http://schemas.openxmlformats.org/spreadsheetml/2006/main" count="343" uniqueCount="77">
  <si>
    <t xml:space="preserve">工程款支付证书 </t>
  </si>
  <si>
    <t>工程名称</t>
  </si>
  <si>
    <t>长淮路、嵩山路等六条道路信号监控工程</t>
  </si>
  <si>
    <t>建设单位</t>
  </si>
  <si>
    <t>ERP编号</t>
  </si>
  <si>
    <t>档案编号</t>
  </si>
  <si>
    <t>合同金额</t>
  </si>
  <si>
    <t>中标时间</t>
  </si>
  <si>
    <t>2016.10.30</t>
  </si>
  <si>
    <t>已提供工程资料</t>
  </si>
  <si>
    <t>合同  中标通知书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</si>
  <si>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</si>
  <si>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</si>
  <si>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</si>
  <si>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</si>
  <si>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</si>
  <si>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</si>
  <si>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</si>
  <si>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</si>
  <si>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</si>
  <si>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</si>
  <si>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</si>
  <si>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</si>
  <si>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</si>
  <si>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</si>
  <si>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</si>
  <si>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</si>
  <si>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</si>
  <si>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</si>
  <si>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</si>
  <si>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</si>
  <si>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</si>
  <si>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</si>
  <si>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</si>
  <si>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</si>
  <si>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</si>
  <si>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</si>
  <si>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</si>
  <si>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</si>
  <si>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</si>
  <si>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</si>
  <si>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</si>
  <si>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</si>
  <si>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</si>
  <si>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</si>
  <si>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</si>
  <si>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</si>
  <si>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</si>
  <si>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</si>
  <si>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18.6.27</t>
  </si>
  <si>
    <t>中国银行庐江支行</t>
  </si>
  <si>
    <t>175 202 745 165</t>
  </si>
  <si>
    <t xml:space="preserve">本  次 </t>
  </si>
  <si>
    <t>19.12.30</t>
  </si>
  <si>
    <t>徽商银行合肥包河工业园支行</t>
  </si>
  <si>
    <t>520684323131000002</t>
  </si>
  <si>
    <t>手续费</t>
  </si>
  <si>
    <t>杭州海康威视科技有限公司</t>
  </si>
  <si>
    <t>王光如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</si>
  <si>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</si>
  <si>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</si>
  <si>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</si>
  <si>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</si>
  <si>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</si>
  <si>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</si>
  <si>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</si>
  <si>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</si>
  <si>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21.2.5</t>
  </si>
  <si>
    <t>中国银行蜀山支行</t>
  </si>
  <si>
    <t>175 257 190 682</t>
  </si>
  <si>
    <t>转账手续费</t>
  </si>
  <si>
    <t>安徽融畅智能科技有限公司</t>
  </si>
  <si>
    <t>合肥融通建设工程有限公司</t>
  </si>
  <si>
    <t>手续费100已付公司</t>
  </si>
  <si>
    <t>21.9.18</t>
  </si>
  <si>
    <t>21.10.12</t>
  </si>
  <si>
    <t>21.10.29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</si>
</sst>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/m/d;@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0.00_ "/>
    <numFmt numFmtId="179" formatCode="0.0%"/>
    <numFmt numFmtId="180" formatCode="yyyy&quot;年&quot;m&quot;月&quot;d&quot;日&quot;;@"/>
    <numFmt numFmtId="181" formatCode="0.00_);[Red]\(0.00\)"/>
    <numFmt numFmtId="182" formatCode="#,##0_ "/>
  </numFmts>
  <fonts count="40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9"/>
      <color rgb="FFFF0000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44" fontId="5" fillId="0" borderId="0">
      <protection locked="0"/>
    </xf>
    <xf numFmtId="41" fontId="25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9" borderId="1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5" fillId="0" borderId="0">
      <protection locked="0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7" fillId="29" borderId="20" applyNumberFormat="0" applyAlignment="0" applyProtection="0">
      <alignment vertical="center"/>
    </xf>
    <xf numFmtId="0" fontId="39" fillId="29" borderId="14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0" borderId="0">
      <protection locked="0"/>
    </xf>
  </cellStyleXfs>
  <cellXfs count="16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9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9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9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9" fontId="3" fillId="3" borderId="2" xfId="50" applyNumberFormat="1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9" fontId="3" fillId="2" borderId="2" xfId="50" applyNumberFormat="1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6" fontId="1" fillId="0" borderId="2" xfId="50" applyNumberFormat="1" applyFont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8" fontId="5" fillId="0" borderId="2" xfId="0" applyNumberFormat="1" applyFont="1" applyFill="1" applyBorder="1">
      <alignment vertical="center"/>
    </xf>
    <xf numFmtId="178" fontId="5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79" fontId="1" fillId="2" borderId="2" xfId="19" applyNumberFormat="1" applyFont="1" applyFill="1" applyBorder="1" applyAlignment="1" applyProtection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vertical="center" wrapText="1"/>
    </xf>
    <xf numFmtId="180" fontId="6" fillId="4" borderId="2" xfId="0" applyNumberFormat="1" applyFont="1" applyFill="1" applyBorder="1" applyAlignment="1">
      <alignment horizontal="center" vertical="center"/>
    </xf>
    <xf numFmtId="177" fontId="1" fillId="4" borderId="4" xfId="50" applyNumberFormat="1" applyFont="1" applyFill="1" applyBorder="1" applyAlignment="1" applyProtection="1">
      <alignment horizontal="right" vertical="center" shrinkToFit="1"/>
    </xf>
    <xf numFmtId="178" fontId="5" fillId="4" borderId="2" xfId="0" applyNumberFormat="1" applyFont="1" applyFill="1" applyBorder="1">
      <alignment vertical="center"/>
    </xf>
    <xf numFmtId="178" fontId="5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vertical="center" shrinkToFit="1"/>
    </xf>
    <xf numFmtId="179" fontId="1" fillId="4" borderId="2" xfId="19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80" fontId="8" fillId="0" borderId="7" xfId="0" applyNumberFormat="1" applyFont="1" applyFill="1" applyBorder="1" applyAlignment="1">
      <alignment horizontal="center" vertical="center"/>
    </xf>
    <xf numFmtId="177" fontId="7" fillId="2" borderId="4" xfId="50" applyNumberFormat="1" applyFont="1" applyFill="1" applyBorder="1" applyAlignment="1" applyProtection="1">
      <alignment horizontal="right" vertical="center" shrinkToFit="1"/>
    </xf>
    <xf numFmtId="178" fontId="8" fillId="0" borderId="2" xfId="0" applyNumberFormat="1" applyFont="1" applyFill="1" applyBorder="1">
      <alignment vertical="center"/>
    </xf>
    <xf numFmtId="178" fontId="8" fillId="0" borderId="2" xfId="0" applyNumberFormat="1" applyFont="1" applyFill="1" applyBorder="1" applyAlignment="1">
      <alignment horizontal="center" vertical="center"/>
    </xf>
    <xf numFmtId="9" fontId="7" fillId="2" borderId="2" xfId="50" applyNumberFormat="1" applyFont="1" applyFill="1" applyBorder="1" applyAlignment="1" applyProtection="1">
      <alignment horizontal="left" vertical="center" wrapText="1" shrinkToFit="1"/>
    </xf>
    <xf numFmtId="179" fontId="7" fillId="2" borderId="2" xfId="19" applyNumberFormat="1" applyFont="1" applyFill="1" applyBorder="1" applyAlignment="1" applyProtection="1">
      <alignment horizontal="center" vertical="center" wrapText="1"/>
    </xf>
    <xf numFmtId="180" fontId="9" fillId="2" borderId="2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180" fontId="11" fillId="2" borderId="2" xfId="50" applyNumberFormat="1" applyFont="1" applyFill="1" applyBorder="1" applyAlignment="1" applyProtection="1">
      <alignment horizontal="center" vertical="center" shrinkToFit="1"/>
    </xf>
    <xf numFmtId="178" fontId="7" fillId="2" borderId="2" xfId="4" applyNumberFormat="1" applyFont="1" applyFill="1" applyBorder="1" applyAlignment="1" applyProtection="1">
      <alignment horizontal="center" vertical="center" wrapText="1"/>
    </xf>
    <xf numFmtId="9" fontId="7" fillId="2" borderId="2" xfId="50" applyNumberFormat="1" applyFont="1" applyFill="1" applyBorder="1" applyAlignment="1" applyProtection="1">
      <alignment horizontal="left" vertical="center" shrinkToFit="1"/>
    </xf>
    <xf numFmtId="9" fontId="7" fillId="2" borderId="2" xfId="19" applyFont="1" applyFill="1" applyBorder="1" applyAlignment="1" applyProtection="1">
      <alignment horizontal="center" vertical="center" wrapText="1"/>
    </xf>
    <xf numFmtId="180" fontId="12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9" fontId="13" fillId="2" borderId="2" xfId="50" applyNumberFormat="1" applyFont="1" applyFill="1" applyBorder="1" applyAlignment="1" applyProtection="1">
      <alignment horizontal="right" vertical="center" shrinkToFit="1"/>
    </xf>
    <xf numFmtId="0" fontId="14" fillId="2" borderId="2" xfId="50" applyFont="1" applyFill="1" applyBorder="1" applyAlignment="1" applyProtection="1">
      <alignment horizontal="center" vertical="center" wrapText="1"/>
    </xf>
    <xf numFmtId="181" fontId="15" fillId="2" borderId="3" xfId="50" applyNumberFormat="1" applyFont="1" applyFill="1" applyBorder="1" applyAlignment="1" applyProtection="1">
      <alignment horizontal="center" vertical="center" shrinkToFit="1"/>
    </xf>
    <xf numFmtId="181" fontId="15" fillId="2" borderId="5" xfId="50" applyNumberFormat="1" applyFont="1" applyFill="1" applyBorder="1" applyAlignment="1" applyProtection="1">
      <alignment horizontal="center" vertical="center" shrinkToFit="1"/>
    </xf>
    <xf numFmtId="0" fontId="15" fillId="2" borderId="8" xfId="50" applyFont="1" applyFill="1" applyBorder="1" applyAlignment="1" applyProtection="1">
      <alignment horizontal="center" vertical="center" wrapText="1"/>
    </xf>
    <xf numFmtId="0" fontId="15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4" fillId="2" borderId="4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center" vertical="center" wrapText="1" shrinkToFit="1"/>
    </xf>
    <xf numFmtId="0" fontId="1" fillId="2" borderId="6" xfId="50" applyFont="1" applyFill="1" applyBorder="1" applyAlignment="1" applyProtection="1">
      <alignment horizontal="center" vertical="center"/>
    </xf>
    <xf numFmtId="177" fontId="1" fillId="2" borderId="6" xfId="50" applyNumberFormat="1" applyFont="1" applyFill="1" applyBorder="1" applyAlignment="1" applyProtection="1">
      <alignment horizontal="center" vertical="center" wrapText="1"/>
    </xf>
    <xf numFmtId="182" fontId="1" fillId="2" borderId="6" xfId="50" applyNumberFormat="1" applyFont="1" applyFill="1" applyBorder="1" applyAlignment="1" applyProtection="1">
      <alignment horizontal="center" vertical="center" shrinkToFit="1"/>
    </xf>
    <xf numFmtId="177" fontId="16" fillId="2" borderId="6" xfId="50" applyNumberFormat="1" applyFont="1" applyFill="1" applyBorder="1" applyAlignment="1" applyProtection="1">
      <alignment horizontal="left" vertical="center" wrapText="1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7" fontId="16" fillId="2" borderId="2" xfId="50" applyNumberFormat="1" applyFont="1" applyFill="1" applyBorder="1" applyAlignment="1" applyProtection="1">
      <alignment horizontal="left" vertical="center" wrapText="1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177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7" fontId="1" fillId="4" borderId="2" xfId="50" applyNumberFormat="1" applyFont="1" applyFill="1" applyBorder="1" applyAlignment="1" applyProtection="1">
      <alignment horizontal="center" vertical="center" wrapText="1"/>
    </xf>
    <xf numFmtId="177" fontId="3" fillId="4" borderId="2" xfId="50" applyNumberFormat="1" applyFont="1" applyFill="1" applyBorder="1" applyAlignment="1" applyProtection="1">
      <alignment horizontal="right" vertical="center" shrinkToFit="1"/>
    </xf>
    <xf numFmtId="177" fontId="3" fillId="4" borderId="2" xfId="50" applyNumberFormat="1" applyFont="1" applyFill="1" applyBorder="1" applyAlignment="1" applyProtection="1">
      <alignment horizontal="center" vertical="center" wrapText="1"/>
    </xf>
    <xf numFmtId="177" fontId="0" fillId="4" borderId="2" xfId="50" applyNumberFormat="1" applyFont="1" applyFill="1" applyBorder="1" applyAlignment="1" applyProtection="1">
      <alignment horizontal="left" vertical="center" wrapText="1"/>
    </xf>
    <xf numFmtId="177" fontId="7" fillId="2" borderId="2" xfId="50" applyNumberFormat="1" applyFont="1" applyFill="1" applyBorder="1" applyAlignment="1" applyProtection="1">
      <alignment horizontal="left" vertical="center" wrapText="1" shrinkToFit="1"/>
    </xf>
    <xf numFmtId="0" fontId="7" fillId="2" borderId="2" xfId="50" applyFont="1" applyFill="1" applyBorder="1" applyAlignment="1" applyProtection="1">
      <alignment horizontal="center" vertical="center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77" fontId="17" fillId="2" borderId="2" xfId="50" applyNumberFormat="1" applyFont="1" applyFill="1" applyBorder="1" applyAlignment="1" applyProtection="1">
      <alignment horizontal="right" vertical="center" shrinkToFit="1"/>
    </xf>
    <xf numFmtId="177" fontId="17" fillId="2" borderId="2" xfId="50" applyNumberFormat="1" applyFont="1" applyFill="1" applyBorder="1" applyAlignment="1" applyProtection="1">
      <alignment horizontal="center" vertical="center" wrapText="1"/>
    </xf>
    <xf numFmtId="177" fontId="8" fillId="2" borderId="2" xfId="50" applyNumberFormat="1" applyFont="1" applyFill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10" fontId="9" fillId="0" borderId="2" xfId="0" applyNumberFormat="1" applyFont="1" applyBorder="1">
      <alignment vertical="center"/>
    </xf>
    <xf numFmtId="10" fontId="0" fillId="0" borderId="2" xfId="0" applyNumberFormat="1" applyFont="1" applyBorder="1">
      <alignment vertical="center"/>
    </xf>
    <xf numFmtId="0" fontId="15" fillId="2" borderId="10" xfId="50" applyFont="1" applyFill="1" applyBorder="1" applyAlignment="1" applyProtection="1">
      <alignment horizontal="center" vertical="center" wrapText="1"/>
    </xf>
    <xf numFmtId="0" fontId="15" fillId="2" borderId="11" xfId="50" applyFont="1" applyFill="1" applyBorder="1" applyAlignment="1" applyProtection="1">
      <alignment horizontal="center" vertical="center" wrapText="1"/>
    </xf>
    <xf numFmtId="177" fontId="15" fillId="2" borderId="3" xfId="50" applyNumberFormat="1" applyFont="1" applyFill="1" applyBorder="1" applyAlignment="1" applyProtection="1">
      <alignment horizontal="center" vertical="center" shrinkToFit="1"/>
    </xf>
    <xf numFmtId="177" fontId="15" fillId="2" borderId="5" xfId="50" applyNumberFormat="1" applyFont="1" applyFill="1" applyBorder="1" applyAlignment="1" applyProtection="1">
      <alignment horizontal="center" vertical="center" shrinkToFit="1"/>
    </xf>
    <xf numFmtId="0" fontId="15" fillId="2" borderId="1" xfId="50" applyFont="1" applyFill="1" applyBorder="1" applyAlignment="1" applyProtection="1">
      <alignment horizontal="center" vertical="center" wrapText="1"/>
    </xf>
    <xf numFmtId="0" fontId="15" fillId="2" borderId="12" xfId="50" applyFont="1" applyFill="1" applyBorder="1" applyAlignment="1" applyProtection="1">
      <alignment horizontal="center" vertical="center" wrapText="1"/>
    </xf>
    <xf numFmtId="0" fontId="15" fillId="2" borderId="3" xfId="50" applyFont="1" applyFill="1" applyBorder="1" applyAlignment="1" applyProtection="1">
      <alignment horizontal="center" vertical="center" shrinkToFit="1"/>
    </xf>
    <xf numFmtId="0" fontId="15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12" fillId="2" borderId="5" xfId="50" applyFont="1" applyFill="1" applyBorder="1" applyAlignment="1" applyProtection="1">
      <alignment horizontal="center" vertical="center" wrapText="1"/>
    </xf>
    <xf numFmtId="0" fontId="12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12" fillId="2" borderId="2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177" fontId="3" fillId="2" borderId="6" xfId="50" applyNumberFormat="1" applyFont="1" applyFill="1" applyBorder="1" applyAlignment="1" applyProtection="1">
      <alignment horizontal="center" vertical="center" wrapText="1"/>
    </xf>
    <xf numFmtId="177" fontId="0" fillId="2" borderId="6" xfId="50" applyNumberFormat="1" applyFont="1" applyFill="1" applyBorder="1" applyAlignment="1" applyProtection="1">
      <alignment horizontal="center" vertical="center" wrapText="1" shrinkToFit="1"/>
    </xf>
    <xf numFmtId="177" fontId="1" fillId="2" borderId="6" xfId="50" applyNumberFormat="1" applyFont="1" applyFill="1" applyBorder="1" applyAlignment="1" applyProtection="1">
      <alignment horizontal="center" vertical="center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0" fontId="1" fillId="2" borderId="7" xfId="50" applyFont="1" applyFill="1" applyBorder="1" applyAlignment="1" applyProtection="1">
      <alignment horizontal="center" vertical="center"/>
    </xf>
    <xf numFmtId="177" fontId="0" fillId="4" borderId="2" xfId="50" applyNumberFormat="1" applyFont="1" applyFill="1" applyBorder="1" applyAlignment="1" applyProtection="1">
      <alignment horizontal="right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8" fontId="7" fillId="2" borderId="2" xfId="50" applyNumberFormat="1" applyFont="1" applyFill="1" applyBorder="1" applyAlignment="1" applyProtection="1">
      <alignment horizontal="center" vertical="center"/>
    </xf>
    <xf numFmtId="177" fontId="7" fillId="2" borderId="2" xfId="50" applyNumberFormat="1" applyFont="1" applyFill="1" applyBorder="1" applyAlignment="1" applyProtection="1">
      <alignment horizontal="left" vertical="center" wrapText="1"/>
    </xf>
    <xf numFmtId="178" fontId="9" fillId="2" borderId="2" xfId="0" applyNumberFormat="1" applyFont="1" applyFill="1" applyBorder="1">
      <alignment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8" fontId="0" fillId="2" borderId="2" xfId="0" applyNumberFormat="1" applyFont="1" applyFill="1" applyBorder="1">
      <alignment vertical="center"/>
    </xf>
    <xf numFmtId="178" fontId="1" fillId="2" borderId="2" xfId="50" applyNumberFormat="1" applyFont="1" applyFill="1" applyBorder="1" applyAlignment="1" applyProtection="1">
      <alignment horizontal="center" vertical="center"/>
    </xf>
    <xf numFmtId="178" fontId="3" fillId="2" borderId="2" xfId="50" applyNumberFormat="1" applyFont="1" applyFill="1" applyBorder="1" applyAlignment="1" applyProtection="1">
      <alignment horizontal="right" vertical="center"/>
    </xf>
    <xf numFmtId="177" fontId="15" fillId="2" borderId="4" xfId="50" applyNumberFormat="1" applyFont="1" applyFill="1" applyBorder="1" applyAlignment="1" applyProtection="1">
      <alignment horizontal="center" vertical="center" shrinkToFit="1"/>
    </xf>
    <xf numFmtId="0" fontId="15" fillId="2" borderId="4" xfId="50" applyFont="1" applyFill="1" applyBorder="1" applyAlignment="1" applyProtection="1">
      <alignment horizontal="center" vertical="center" shrinkToFit="1"/>
    </xf>
    <xf numFmtId="180" fontId="5" fillId="0" borderId="7" xfId="0" applyNumberFormat="1" applyFont="1" applyFill="1" applyBorder="1" applyAlignment="1">
      <alignment horizontal="center" vertical="center"/>
    </xf>
    <xf numFmtId="180" fontId="0" fillId="2" borderId="2" xfId="50" applyNumberFormat="1" applyFont="1" applyFill="1" applyBorder="1" applyAlignment="1" applyProtection="1">
      <alignment horizontal="center" vertical="center" shrinkToFit="1"/>
    </xf>
    <xf numFmtId="177" fontId="18" fillId="2" borderId="2" xfId="50" applyNumberFormat="1" applyFont="1" applyFill="1" applyBorder="1" applyAlignment="1" applyProtection="1">
      <alignment horizontal="right" vertical="center" shrinkToFit="1"/>
    </xf>
    <xf numFmtId="177" fontId="16" fillId="2" borderId="6" xfId="50" applyNumberFormat="1" applyFont="1" applyFill="1" applyBorder="1" applyAlignment="1" applyProtection="1">
      <alignment horizontal="center" vertical="center" wrapText="1"/>
    </xf>
    <xf numFmtId="177" fontId="1" fillId="2" borderId="7" xfId="50" applyNumberFormat="1" applyFont="1" applyFill="1" applyBorder="1" applyAlignment="1" applyProtection="1">
      <alignment horizontal="center" vertical="center" shrinkToFit="1"/>
    </xf>
    <xf numFmtId="177" fontId="1" fillId="2" borderId="7" xfId="50" applyNumberFormat="1" applyFont="1" applyFill="1" applyBorder="1" applyAlignment="1" applyProtection="1">
      <alignment horizontal="center" vertical="center" wrapText="1" shrinkToFit="1"/>
    </xf>
    <xf numFmtId="177" fontId="1" fillId="2" borderId="7" xfId="50" applyNumberFormat="1" applyFont="1" applyFill="1" applyBorder="1" applyAlignment="1" applyProtection="1">
      <alignment horizontal="center" vertical="center" wrapText="1"/>
    </xf>
    <xf numFmtId="182" fontId="1" fillId="2" borderId="7" xfId="50" applyNumberFormat="1" applyFont="1" applyFill="1" applyBorder="1" applyAlignment="1" applyProtection="1">
      <alignment horizontal="center" vertical="center" shrinkToFit="1"/>
    </xf>
    <xf numFmtId="177" fontId="16" fillId="2" borderId="7" xfId="50" applyNumberFormat="1" applyFont="1" applyFill="1" applyBorder="1" applyAlignment="1" applyProtection="1">
      <alignment horizontal="center" vertical="center" wrapText="1"/>
    </xf>
    <xf numFmtId="177" fontId="3" fillId="2" borderId="7" xfId="50" applyNumberFormat="1" applyFont="1" applyFill="1" applyBorder="1" applyAlignment="1" applyProtection="1">
      <alignment horizontal="center" vertical="center" wrapText="1"/>
    </xf>
    <xf numFmtId="177" fontId="0" fillId="2" borderId="7" xfId="50" applyNumberFormat="1" applyFont="1" applyFill="1" applyBorder="1" applyAlignment="1" applyProtection="1">
      <alignment horizontal="center" vertical="center" wrapText="1" shrinkToFit="1"/>
    </xf>
    <xf numFmtId="177" fontId="1" fillId="2" borderId="7" xfId="5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257175</xdr:colOff>
      <xdr:row>13</xdr:row>
      <xdr:rowOff>9525</xdr:rowOff>
    </xdr:from>
    <xdr:to>
      <xdr:col>13</xdr:col>
      <xdr:colOff>352425</xdr:colOff>
      <xdr:row>14</xdr:row>
      <xdr:rowOff>200025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3900" y="4673600"/>
          <a:ext cx="4695825" cy="560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18</xdr:row>
      <xdr:rowOff>379095</xdr:rowOff>
    </xdr:from>
    <xdr:to>
      <xdr:col>6</xdr:col>
      <xdr:colOff>951865</xdr:colOff>
      <xdr:row>52</xdr:row>
      <xdr:rowOff>87630</xdr:rowOff>
    </xdr:to>
    <xdr:pic>
      <xdr:nvPicPr>
        <xdr:cNvPr id="2" name="图片 1" descr="到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13880"/>
          <a:ext cx="7704455" cy="5747385"/>
        </a:xfrm>
        <a:prstGeom prst="rect">
          <a:avLst/>
        </a:prstGeom>
      </xdr:spPr>
    </xdr:pic>
    <xdr:clientData/>
  </xdr:twoCellAnchor>
  <xdr:twoCellAnchor editAs="oneCell">
    <xdr:from>
      <xdr:col>6</xdr:col>
      <xdr:colOff>749935</xdr:colOff>
      <xdr:row>19</xdr:row>
      <xdr:rowOff>51435</xdr:rowOff>
    </xdr:from>
    <xdr:to>
      <xdr:col>15</xdr:col>
      <xdr:colOff>354965</xdr:colOff>
      <xdr:row>49</xdr:row>
      <xdr:rowOff>153670</xdr:rowOff>
    </xdr:to>
    <xdr:pic>
      <xdr:nvPicPr>
        <xdr:cNvPr id="3" name="图片 2" descr="到账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03160" y="6967220"/>
          <a:ext cx="7005955" cy="5245735"/>
        </a:xfrm>
        <a:prstGeom prst="rect">
          <a:avLst/>
        </a:prstGeom>
      </xdr:spPr>
    </xdr:pic>
    <xdr:clientData/>
  </xdr:twoCellAnchor>
  <xdr:twoCellAnchor editAs="oneCell">
    <xdr:from>
      <xdr:col>15</xdr:col>
      <xdr:colOff>146685</xdr:colOff>
      <xdr:row>19</xdr:row>
      <xdr:rowOff>9525</xdr:rowOff>
    </xdr:from>
    <xdr:to>
      <xdr:col>19</xdr:col>
      <xdr:colOff>1122680</xdr:colOff>
      <xdr:row>49</xdr:row>
      <xdr:rowOff>161290</xdr:rowOff>
    </xdr:to>
    <xdr:pic>
      <xdr:nvPicPr>
        <xdr:cNvPr id="4" name="图片 3" descr="到账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0835" y="6925310"/>
          <a:ext cx="7024370" cy="5295265"/>
        </a:xfrm>
        <a:prstGeom prst="rect">
          <a:avLst/>
        </a:prstGeom>
      </xdr:spPr>
    </xdr:pic>
    <xdr:clientData/>
  </xdr:twoCellAnchor>
  <xdr:twoCellAnchor editAs="oneCell">
    <xdr:from>
      <xdr:col>0</xdr:col>
      <xdr:colOff>41275</xdr:colOff>
      <xdr:row>51</xdr:row>
      <xdr:rowOff>167005</xdr:rowOff>
    </xdr:from>
    <xdr:to>
      <xdr:col>6</xdr:col>
      <xdr:colOff>319405</xdr:colOff>
      <xdr:row>82</xdr:row>
      <xdr:rowOff>50165</xdr:rowOff>
    </xdr:to>
    <xdr:pic>
      <xdr:nvPicPr>
        <xdr:cNvPr id="5" name="图片 4" descr="到账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275" y="12569190"/>
          <a:ext cx="7031355" cy="5198110"/>
        </a:xfrm>
        <a:prstGeom prst="rect">
          <a:avLst/>
        </a:prstGeom>
      </xdr:spPr>
    </xdr:pic>
    <xdr:clientData/>
  </xdr:twoCellAnchor>
  <xdr:twoCellAnchor editAs="oneCell">
    <xdr:from>
      <xdr:col>6</xdr:col>
      <xdr:colOff>771525</xdr:colOff>
      <xdr:row>49</xdr:row>
      <xdr:rowOff>146050</xdr:rowOff>
    </xdr:from>
    <xdr:to>
      <xdr:col>15</xdr:col>
      <xdr:colOff>433705</xdr:colOff>
      <xdr:row>80</xdr:row>
      <xdr:rowOff>97790</xdr:rowOff>
    </xdr:to>
    <xdr:pic>
      <xdr:nvPicPr>
        <xdr:cNvPr id="6" name="图片 5" descr="到账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24750" y="12205335"/>
          <a:ext cx="7063105" cy="5266690"/>
        </a:xfrm>
        <a:prstGeom prst="rect">
          <a:avLst/>
        </a:prstGeom>
      </xdr:spPr>
    </xdr:pic>
    <xdr:clientData/>
  </xdr:twoCellAnchor>
  <xdr:twoCellAnchor editAs="oneCell">
    <xdr:from>
      <xdr:col>15</xdr:col>
      <xdr:colOff>433070</xdr:colOff>
      <xdr:row>50</xdr:row>
      <xdr:rowOff>6350</xdr:rowOff>
    </xdr:from>
    <xdr:to>
      <xdr:col>22</xdr:col>
      <xdr:colOff>6985</xdr:colOff>
      <xdr:row>81</xdr:row>
      <xdr:rowOff>132080</xdr:rowOff>
    </xdr:to>
    <xdr:pic>
      <xdr:nvPicPr>
        <xdr:cNvPr id="7" name="图片 6" descr="到账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587220" y="12237085"/>
          <a:ext cx="8174990" cy="544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topLeftCell="A4" workbookViewId="0">
      <selection activeCell="M10" sqref="B10:M11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4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5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4"/>
      <c r="J2" s="74"/>
      <c r="K2" s="74"/>
      <c r="L2" s="74"/>
      <c r="M2" s="75"/>
      <c r="N2" s="76" t="s">
        <v>4</v>
      </c>
      <c r="O2" s="76"/>
      <c r="P2" s="77">
        <v>5893</v>
      </c>
      <c r="Q2" s="82" t="s">
        <v>5</v>
      </c>
      <c r="R2" s="82"/>
      <c r="S2" s="120"/>
      <c r="T2" s="120"/>
    </row>
    <row r="3" ht="27.95" customHeight="1" spans="1:20">
      <c r="A3" s="6" t="s">
        <v>6</v>
      </c>
      <c r="B3" s="6"/>
      <c r="C3" s="9">
        <v>5686666</v>
      </c>
      <c r="D3" s="9"/>
      <c r="E3" s="9"/>
      <c r="F3" s="9" t="s">
        <v>7</v>
      </c>
      <c r="G3" s="10" t="s">
        <v>8</v>
      </c>
      <c r="H3" s="6" t="s">
        <v>9</v>
      </c>
      <c r="I3" s="6"/>
      <c r="J3" s="33" t="s">
        <v>10</v>
      </c>
      <c r="K3" s="33"/>
      <c r="L3" s="33"/>
      <c r="M3" s="33"/>
      <c r="N3" s="6" t="s">
        <v>11</v>
      </c>
      <c r="O3" s="6"/>
      <c r="P3" s="33" t="s">
        <v>12</v>
      </c>
      <c r="Q3" s="121" t="s">
        <v>13</v>
      </c>
      <c r="R3" s="122"/>
      <c r="S3" s="123" t="s">
        <v>14</v>
      </c>
      <c r="T3" s="124"/>
    </row>
    <row r="4" ht="27.95" customHeight="1" spans="1:20">
      <c r="A4" s="6" t="s">
        <v>15</v>
      </c>
      <c r="B4" s="6"/>
      <c r="C4" s="11"/>
      <c r="D4" s="11"/>
      <c r="E4" s="11"/>
      <c r="F4" s="9" t="s">
        <v>16</v>
      </c>
      <c r="G4" s="12"/>
      <c r="H4" s="6" t="s">
        <v>17</v>
      </c>
      <c r="I4" s="6"/>
      <c r="J4" s="33"/>
      <c r="K4" s="33"/>
      <c r="L4" s="33"/>
      <c r="M4" s="33"/>
      <c r="N4" s="6" t="s">
        <v>18</v>
      </c>
      <c r="O4" s="6"/>
      <c r="P4" s="78"/>
      <c r="Q4" s="9" t="s">
        <v>19</v>
      </c>
      <c r="R4" s="78" t="s">
        <v>20</v>
      </c>
      <c r="S4" s="125" t="s">
        <v>21</v>
      </c>
      <c r="T4" s="126" t="s">
        <v>20</v>
      </c>
    </row>
    <row r="5" ht="27.95" customHeight="1" spans="1:20">
      <c r="A5" s="6" t="s">
        <v>22</v>
      </c>
      <c r="B5" s="13" t="s">
        <v>23</v>
      </c>
      <c r="C5" s="14"/>
      <c r="D5" s="14"/>
      <c r="E5" s="14"/>
      <c r="F5" s="15"/>
      <c r="G5" s="16" t="s">
        <v>24</v>
      </c>
      <c r="H5" s="13" t="s">
        <v>23</v>
      </c>
      <c r="I5" s="14"/>
      <c r="J5" s="15"/>
      <c r="K5" s="79" t="s">
        <v>25</v>
      </c>
      <c r="L5" s="13" t="s">
        <v>26</v>
      </c>
      <c r="M5" s="15"/>
      <c r="N5" s="13" t="s">
        <v>27</v>
      </c>
      <c r="O5" s="15"/>
      <c r="P5" s="80" t="s">
        <v>28</v>
      </c>
      <c r="Q5" s="127"/>
      <c r="R5" s="127"/>
      <c r="S5" s="125" t="s">
        <v>29</v>
      </c>
      <c r="T5" s="128" t="s">
        <v>30</v>
      </c>
    </row>
    <row r="6" ht="27.95" customHeight="1" spans="1:20">
      <c r="A6" s="6"/>
      <c r="B6" s="17" t="s">
        <v>31</v>
      </c>
      <c r="C6" s="18"/>
      <c r="D6" s="18"/>
      <c r="E6" s="18"/>
      <c r="F6" s="19"/>
      <c r="G6" s="20"/>
      <c r="H6" s="17" t="s">
        <v>32</v>
      </c>
      <c r="I6" s="18"/>
      <c r="J6" s="19"/>
      <c r="K6" s="6" t="s">
        <v>33</v>
      </c>
      <c r="L6" s="17" t="s">
        <v>34</v>
      </c>
      <c r="M6" s="19"/>
      <c r="N6" s="17" t="s">
        <v>35</v>
      </c>
      <c r="O6" s="19"/>
      <c r="P6" s="81" t="s">
        <v>36</v>
      </c>
      <c r="Q6" s="129"/>
      <c r="R6" s="129"/>
      <c r="S6" s="125"/>
      <c r="T6" s="128"/>
    </row>
    <row r="7" ht="27.95" customHeight="1" spans="1:20">
      <c r="A7" s="6"/>
      <c r="B7" s="21" t="s">
        <v>37</v>
      </c>
      <c r="C7" s="6" t="s">
        <v>38</v>
      </c>
      <c r="D7" s="6" t="s">
        <v>39</v>
      </c>
      <c r="E7" s="9" t="s">
        <v>40</v>
      </c>
      <c r="F7" s="9" t="s">
        <v>41</v>
      </c>
      <c r="G7" s="20" t="s">
        <v>42</v>
      </c>
      <c r="H7" s="6" t="s">
        <v>43</v>
      </c>
      <c r="I7" s="9" t="s">
        <v>44</v>
      </c>
      <c r="J7" s="9" t="s">
        <v>45</v>
      </c>
      <c r="K7" s="82" t="s">
        <v>44</v>
      </c>
      <c r="L7" s="9" t="s">
        <v>44</v>
      </c>
      <c r="M7" s="6" t="s">
        <v>45</v>
      </c>
      <c r="N7" s="6" t="s">
        <v>44</v>
      </c>
      <c r="O7" s="6" t="s">
        <v>45</v>
      </c>
      <c r="P7" s="9" t="s">
        <v>46</v>
      </c>
      <c r="Q7" s="9" t="s">
        <v>47</v>
      </c>
      <c r="R7" s="9" t="s">
        <v>48</v>
      </c>
      <c r="S7" s="125"/>
      <c r="T7" s="128"/>
    </row>
    <row r="8" ht="29.1" customHeight="1" spans="1:20">
      <c r="A8" s="22">
        <v>1</v>
      </c>
      <c r="B8" s="23" t="s">
        <v>49</v>
      </c>
      <c r="C8" s="24">
        <v>1800000</v>
      </c>
      <c r="D8" s="25"/>
      <c r="E8" s="26" t="s">
        <v>50</v>
      </c>
      <c r="F8" s="26" t="s">
        <v>51</v>
      </c>
      <c r="G8" s="27">
        <v>0.7</v>
      </c>
      <c r="H8" s="28"/>
      <c r="I8" s="24"/>
      <c r="J8" s="83"/>
      <c r="K8" s="84">
        <f>ROUNDUP(C8/1.1*2.293%,2)</f>
        <v>37521.82</v>
      </c>
      <c r="L8" s="24"/>
      <c r="M8" s="78"/>
      <c r="N8" s="85"/>
      <c r="O8" s="9"/>
      <c r="P8" s="86"/>
      <c r="Q8" s="9"/>
      <c r="R8" s="9"/>
      <c r="S8" s="130">
        <f>C8+D8-I8-K8-L8-N8</f>
        <v>1762478.18</v>
      </c>
      <c r="T8" s="131">
        <f>C8+D8-I8-K8-L8-N8-S8</f>
        <v>0</v>
      </c>
    </row>
    <row r="9" ht="29.1" customHeight="1" spans="1:20">
      <c r="A9" s="36"/>
      <c r="B9" s="37" t="s">
        <v>52</v>
      </c>
      <c r="C9" s="38"/>
      <c r="D9" s="39"/>
      <c r="E9" s="40"/>
      <c r="F9" s="40"/>
      <c r="G9" s="41"/>
      <c r="H9" s="42"/>
      <c r="I9" s="96"/>
      <c r="J9" s="97"/>
      <c r="K9" s="98"/>
      <c r="L9" s="96"/>
      <c r="M9" s="99"/>
      <c r="N9" s="100"/>
      <c r="O9" s="101"/>
      <c r="P9" s="102"/>
      <c r="Q9" s="101"/>
      <c r="R9" s="101"/>
      <c r="S9" s="137"/>
      <c r="T9" s="98"/>
    </row>
    <row r="10" ht="29.1" customHeight="1" spans="1:20">
      <c r="A10" s="22">
        <v>2</v>
      </c>
      <c r="B10" s="29" t="s">
        <v>53</v>
      </c>
      <c r="C10" s="30"/>
      <c r="D10" s="30">
        <v>817942.5</v>
      </c>
      <c r="E10" s="26" t="s">
        <v>54</v>
      </c>
      <c r="F10" s="31" t="s">
        <v>55</v>
      </c>
      <c r="G10" s="32"/>
      <c r="H10" s="28"/>
      <c r="I10" s="87"/>
      <c r="J10" s="88"/>
      <c r="K10" s="89"/>
      <c r="L10" s="87">
        <v>100</v>
      </c>
      <c r="M10" s="90" t="s">
        <v>56</v>
      </c>
      <c r="N10" s="91"/>
      <c r="O10" s="90"/>
      <c r="P10" s="151" t="s">
        <v>57</v>
      </c>
      <c r="Q10" s="132"/>
      <c r="R10" s="132"/>
      <c r="S10" s="133">
        <f>C10+D11+D10-I10-K10-L10-N10</f>
        <v>817942.5</v>
      </c>
      <c r="T10" s="134">
        <f>C10+D11+D10-I10-K10-L10-N10-S10</f>
        <v>0</v>
      </c>
    </row>
    <row r="11" ht="29.1" customHeight="1" spans="1:20">
      <c r="A11" s="22"/>
      <c r="B11" s="148"/>
      <c r="C11" s="30"/>
      <c r="D11" s="25">
        <v>100</v>
      </c>
      <c r="E11" s="26" t="s">
        <v>58</v>
      </c>
      <c r="F11" s="26"/>
      <c r="G11" s="35"/>
      <c r="H11" s="28"/>
      <c r="I11" s="152"/>
      <c r="J11" s="153"/>
      <c r="K11" s="136"/>
      <c r="L11" s="152"/>
      <c r="M11" s="154"/>
      <c r="N11" s="155"/>
      <c r="O11" s="154"/>
      <c r="P11" s="156"/>
      <c r="Q11" s="157"/>
      <c r="R11" s="157"/>
      <c r="S11" s="158"/>
      <c r="T11" s="159"/>
    </row>
    <row r="12" ht="29.1" customHeight="1" spans="1:20">
      <c r="A12" s="33">
        <v>3</v>
      </c>
      <c r="B12" s="34"/>
      <c r="C12" s="30"/>
      <c r="D12" s="25"/>
      <c r="E12" s="26"/>
      <c r="F12" s="26"/>
      <c r="G12" s="35"/>
      <c r="H12" s="28"/>
      <c r="I12" s="24"/>
      <c r="J12" s="83"/>
      <c r="K12" s="84"/>
      <c r="L12" s="24"/>
      <c r="M12" s="78"/>
      <c r="N12" s="93"/>
      <c r="O12" s="94"/>
      <c r="P12" s="86"/>
      <c r="Q12" s="9"/>
      <c r="R12" s="9"/>
      <c r="S12" s="135"/>
      <c r="T12" s="84"/>
    </row>
    <row r="13" ht="29.1" customHeight="1" spans="1:20">
      <c r="A13" s="33"/>
      <c r="B13" s="34"/>
      <c r="C13" s="30"/>
      <c r="D13" s="25"/>
      <c r="E13" s="26"/>
      <c r="F13" s="26"/>
      <c r="G13" s="35"/>
      <c r="H13" s="28"/>
      <c r="I13" s="24"/>
      <c r="J13" s="83"/>
      <c r="K13" s="84"/>
      <c r="L13" s="24"/>
      <c r="M13" s="78"/>
      <c r="N13" s="93"/>
      <c r="O13" s="94"/>
      <c r="P13" s="86"/>
      <c r="Q13" s="9"/>
      <c r="R13" s="9"/>
      <c r="S13" s="135"/>
      <c r="T13" s="84"/>
    </row>
    <row r="14" ht="29.1" customHeight="1" spans="1:20">
      <c r="A14" s="33">
        <v>4</v>
      </c>
      <c r="B14" s="148"/>
      <c r="C14" s="30"/>
      <c r="D14" s="25"/>
      <c r="E14" s="26"/>
      <c r="F14" s="26"/>
      <c r="G14" s="35"/>
      <c r="H14" s="28"/>
      <c r="I14" s="24"/>
      <c r="J14" s="83"/>
      <c r="K14" s="84"/>
      <c r="L14" s="24"/>
      <c r="M14" s="78"/>
      <c r="N14" s="85"/>
      <c r="O14" s="9"/>
      <c r="P14" s="111"/>
      <c r="Q14" s="9"/>
      <c r="R14" s="9"/>
      <c r="S14" s="135"/>
      <c r="T14" s="144"/>
    </row>
    <row r="15" ht="29.1" customHeight="1" spans="1:20">
      <c r="A15" s="33"/>
      <c r="B15" s="149"/>
      <c r="C15" s="24"/>
      <c r="D15" s="150"/>
      <c r="E15" s="26"/>
      <c r="F15" s="26"/>
      <c r="G15" s="35"/>
      <c r="H15" s="28"/>
      <c r="I15" s="24"/>
      <c r="J15" s="83"/>
      <c r="K15" s="84"/>
      <c r="L15" s="24"/>
      <c r="M15" s="78"/>
      <c r="N15" s="85"/>
      <c r="O15" s="9"/>
      <c r="P15" s="86"/>
      <c r="Q15" s="9"/>
      <c r="R15" s="9"/>
      <c r="S15" s="135"/>
      <c r="T15" s="144"/>
    </row>
    <row r="16" ht="29.1" customHeight="1" spans="1:20">
      <c r="A16" s="33"/>
      <c r="B16" s="57"/>
      <c r="C16" s="58"/>
      <c r="D16" s="59"/>
      <c r="E16" s="60"/>
      <c r="F16" s="61"/>
      <c r="G16" s="32"/>
      <c r="H16" s="63"/>
      <c r="I16" s="24"/>
      <c r="J16" s="24"/>
      <c r="K16" s="24"/>
      <c r="L16" s="24"/>
      <c r="M16" s="78"/>
      <c r="N16" s="24"/>
      <c r="O16" s="78"/>
      <c r="P16" s="111"/>
      <c r="Q16" s="142"/>
      <c r="R16" s="142"/>
      <c r="S16" s="143"/>
      <c r="T16" s="144"/>
    </row>
    <row r="17" ht="29.1" customHeight="1" spans="1:20">
      <c r="A17" s="33"/>
      <c r="B17" s="57"/>
      <c r="C17" s="58"/>
      <c r="D17" s="59"/>
      <c r="E17" s="60"/>
      <c r="F17" s="61"/>
      <c r="G17" s="62"/>
      <c r="H17" s="63"/>
      <c r="I17" s="24"/>
      <c r="J17" s="24"/>
      <c r="K17" s="24"/>
      <c r="L17" s="24"/>
      <c r="M17" s="78"/>
      <c r="N17" s="24"/>
      <c r="O17" s="78"/>
      <c r="P17" s="111"/>
      <c r="Q17" s="142"/>
      <c r="R17" s="142"/>
      <c r="S17" s="143"/>
      <c r="T17" s="144"/>
    </row>
    <row r="18" ht="30" customHeight="1" spans="1:20">
      <c r="A18" s="6" t="s">
        <v>59</v>
      </c>
      <c r="B18" s="6"/>
      <c r="C18" s="64">
        <f>SUM(C8:C17)</f>
        <v>1800000</v>
      </c>
      <c r="D18" s="65">
        <f>SUM(D8:D17)</f>
        <v>818042.5</v>
      </c>
      <c r="E18" s="66"/>
      <c r="F18" s="66"/>
      <c r="G18" s="67"/>
      <c r="H18" s="64" t="s">
        <v>60</v>
      </c>
      <c r="I18" s="85">
        <f>SUM(I8:I17)</f>
        <v>0</v>
      </c>
      <c r="J18" s="66"/>
      <c r="K18" s="85">
        <f>SUM(K8:K17)</f>
        <v>37521.82</v>
      </c>
      <c r="L18" s="85">
        <f>SUM(L8:L17)</f>
        <v>100</v>
      </c>
      <c r="M18" s="64" t="s">
        <v>60</v>
      </c>
      <c r="N18" s="85">
        <f>SUM(N8:N17)</f>
        <v>0</v>
      </c>
      <c r="O18" s="64" t="s">
        <v>60</v>
      </c>
      <c r="P18" s="64" t="s">
        <v>60</v>
      </c>
      <c r="Q18" s="64"/>
      <c r="R18" s="64"/>
      <c r="S18" s="85">
        <f>SUM(S8:S17)</f>
        <v>2580420.68</v>
      </c>
      <c r="T18" s="145">
        <f>D18+C18-S18-I18-K18-L18-N18</f>
        <v>2.9831426218152e-10</v>
      </c>
    </row>
    <row r="19" ht="30" customHeight="1" spans="1:20">
      <c r="A19" s="68" t="s">
        <v>61</v>
      </c>
      <c r="B19" s="68"/>
      <c r="C19" s="68" t="s">
        <v>62</v>
      </c>
      <c r="D19" s="68"/>
      <c r="E19" s="68"/>
      <c r="F19" s="69">
        <f>S10</f>
        <v>817942.5</v>
      </c>
      <c r="G19" s="70"/>
      <c r="H19" s="71" t="s">
        <v>63</v>
      </c>
      <c r="I19" s="112"/>
      <c r="J19" s="112"/>
      <c r="K19" s="112"/>
      <c r="L19" s="113"/>
      <c r="M19" s="68" t="s">
        <v>64</v>
      </c>
      <c r="N19" s="114">
        <f>F19</f>
        <v>817942.5</v>
      </c>
      <c r="O19" s="115"/>
      <c r="P19" s="115"/>
      <c r="Q19" s="115"/>
      <c r="R19" s="115"/>
      <c r="S19" s="115"/>
      <c r="T19" s="146"/>
    </row>
    <row r="20" ht="30" customHeight="1" spans="1:20">
      <c r="A20" s="68"/>
      <c r="B20" s="68"/>
      <c r="C20" s="68" t="s">
        <v>65</v>
      </c>
      <c r="D20" s="68"/>
      <c r="E20" s="68"/>
      <c r="F20" s="69">
        <v>0</v>
      </c>
      <c r="G20" s="70"/>
      <c r="H20" s="72"/>
      <c r="I20" s="116"/>
      <c r="J20" s="116"/>
      <c r="K20" s="116"/>
      <c r="L20" s="117"/>
      <c r="M20" s="68" t="s">
        <v>66</v>
      </c>
      <c r="N20" s="118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捌拾壹万柒仟玖佰肆拾贰元伍角</v>
      </c>
      <c r="O20" s="119"/>
      <c r="P20" s="119"/>
      <c r="Q20" s="119"/>
      <c r="R20" s="119"/>
      <c r="S20" s="119"/>
      <c r="T20" s="147"/>
    </row>
    <row r="26" spans="2:2">
      <c r="B26" s="73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B10:B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5:S7"/>
    <mergeCell ref="S10:S11"/>
    <mergeCell ref="T5:T7"/>
    <mergeCell ref="T10:T11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zoomScale="90" zoomScaleNormal="90" workbookViewId="0">
      <selection activeCell="P16" sqref="P16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4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5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4"/>
      <c r="J2" s="74"/>
      <c r="K2" s="74"/>
      <c r="L2" s="74"/>
      <c r="M2" s="75"/>
      <c r="N2" s="76" t="s">
        <v>4</v>
      </c>
      <c r="O2" s="76"/>
      <c r="P2" s="77">
        <v>5893</v>
      </c>
      <c r="Q2" s="82" t="s">
        <v>5</v>
      </c>
      <c r="R2" s="82"/>
      <c r="S2" s="120"/>
      <c r="T2" s="120"/>
    </row>
    <row r="3" ht="27.95" customHeight="1" spans="1:20">
      <c r="A3" s="6" t="s">
        <v>6</v>
      </c>
      <c r="B3" s="6"/>
      <c r="C3" s="9">
        <v>5686666</v>
      </c>
      <c r="D3" s="9"/>
      <c r="E3" s="9"/>
      <c r="F3" s="9" t="s">
        <v>7</v>
      </c>
      <c r="G3" s="10" t="s">
        <v>8</v>
      </c>
      <c r="H3" s="6" t="s">
        <v>9</v>
      </c>
      <c r="I3" s="6"/>
      <c r="J3" s="33" t="s">
        <v>10</v>
      </c>
      <c r="K3" s="33"/>
      <c r="L3" s="33"/>
      <c r="M3" s="33"/>
      <c r="N3" s="6" t="s">
        <v>11</v>
      </c>
      <c r="O3" s="6"/>
      <c r="P3" s="33" t="s">
        <v>12</v>
      </c>
      <c r="Q3" s="121" t="s">
        <v>13</v>
      </c>
      <c r="R3" s="122"/>
      <c r="S3" s="123" t="s">
        <v>14</v>
      </c>
      <c r="T3" s="124"/>
    </row>
    <row r="4" ht="27.95" customHeight="1" spans="1:20">
      <c r="A4" s="6" t="s">
        <v>15</v>
      </c>
      <c r="B4" s="6"/>
      <c r="C4" s="11"/>
      <c r="D4" s="11"/>
      <c r="E4" s="11"/>
      <c r="F4" s="9" t="s">
        <v>16</v>
      </c>
      <c r="G4" s="12"/>
      <c r="H4" s="6" t="s">
        <v>17</v>
      </c>
      <c r="I4" s="6"/>
      <c r="J4" s="33"/>
      <c r="K4" s="33"/>
      <c r="L4" s="33"/>
      <c r="M4" s="33"/>
      <c r="N4" s="6" t="s">
        <v>18</v>
      </c>
      <c r="O4" s="6"/>
      <c r="P4" s="78"/>
      <c r="Q4" s="9" t="s">
        <v>19</v>
      </c>
      <c r="R4" s="78" t="s">
        <v>20</v>
      </c>
      <c r="S4" s="125" t="s">
        <v>21</v>
      </c>
      <c r="T4" s="126" t="s">
        <v>20</v>
      </c>
    </row>
    <row r="5" ht="27.95" customHeight="1" spans="1:20">
      <c r="A5" s="6" t="s">
        <v>22</v>
      </c>
      <c r="B5" s="13" t="s">
        <v>23</v>
      </c>
      <c r="C5" s="14"/>
      <c r="D5" s="14"/>
      <c r="E5" s="14"/>
      <c r="F5" s="15"/>
      <c r="G5" s="16" t="s">
        <v>24</v>
      </c>
      <c r="H5" s="13" t="s">
        <v>23</v>
      </c>
      <c r="I5" s="14"/>
      <c r="J5" s="15"/>
      <c r="K5" s="79" t="s">
        <v>25</v>
      </c>
      <c r="L5" s="13" t="s">
        <v>26</v>
      </c>
      <c r="M5" s="15"/>
      <c r="N5" s="13" t="s">
        <v>27</v>
      </c>
      <c r="O5" s="15"/>
      <c r="P5" s="80" t="s">
        <v>28</v>
      </c>
      <c r="Q5" s="127"/>
      <c r="R5" s="127"/>
      <c r="S5" s="125" t="s">
        <v>29</v>
      </c>
      <c r="T5" s="128" t="s">
        <v>30</v>
      </c>
    </row>
    <row r="6" ht="27.95" customHeight="1" spans="1:20">
      <c r="A6" s="6"/>
      <c r="B6" s="17" t="s">
        <v>31</v>
      </c>
      <c r="C6" s="18"/>
      <c r="D6" s="18"/>
      <c r="E6" s="18"/>
      <c r="F6" s="19"/>
      <c r="G6" s="20"/>
      <c r="H6" s="17" t="s">
        <v>32</v>
      </c>
      <c r="I6" s="18"/>
      <c r="J6" s="19"/>
      <c r="K6" s="6" t="s">
        <v>33</v>
      </c>
      <c r="L6" s="17" t="s">
        <v>34</v>
      </c>
      <c r="M6" s="19"/>
      <c r="N6" s="17" t="s">
        <v>35</v>
      </c>
      <c r="O6" s="19"/>
      <c r="P6" s="81" t="s">
        <v>36</v>
      </c>
      <c r="Q6" s="129"/>
      <c r="R6" s="129"/>
      <c r="S6" s="125"/>
      <c r="T6" s="128"/>
    </row>
    <row r="7" ht="27.95" customHeight="1" spans="1:20">
      <c r="A7" s="6"/>
      <c r="B7" s="21" t="s">
        <v>37</v>
      </c>
      <c r="C7" s="6" t="s">
        <v>38</v>
      </c>
      <c r="D7" s="6" t="s">
        <v>39</v>
      </c>
      <c r="E7" s="9" t="s">
        <v>40</v>
      </c>
      <c r="F7" s="9" t="s">
        <v>41</v>
      </c>
      <c r="G7" s="20" t="s">
        <v>42</v>
      </c>
      <c r="H7" s="6" t="s">
        <v>43</v>
      </c>
      <c r="I7" s="9" t="s">
        <v>44</v>
      </c>
      <c r="J7" s="9" t="s">
        <v>45</v>
      </c>
      <c r="K7" s="82" t="s">
        <v>44</v>
      </c>
      <c r="L7" s="9" t="s">
        <v>44</v>
      </c>
      <c r="M7" s="6" t="s">
        <v>45</v>
      </c>
      <c r="N7" s="6" t="s">
        <v>44</v>
      </c>
      <c r="O7" s="6" t="s">
        <v>45</v>
      </c>
      <c r="P7" s="9" t="s">
        <v>46</v>
      </c>
      <c r="Q7" s="9" t="s">
        <v>47</v>
      </c>
      <c r="R7" s="9" t="s">
        <v>48</v>
      </c>
      <c r="S7" s="125"/>
      <c r="T7" s="128"/>
    </row>
    <row r="8" ht="29.1" customHeight="1" spans="1:20">
      <c r="A8" s="22">
        <v>1</v>
      </c>
      <c r="B8" s="23" t="s">
        <v>49</v>
      </c>
      <c r="C8" s="24">
        <v>1800000</v>
      </c>
      <c r="D8" s="25"/>
      <c r="E8" s="26" t="s">
        <v>50</v>
      </c>
      <c r="F8" s="26" t="s">
        <v>51</v>
      </c>
      <c r="G8" s="27">
        <v>0.7</v>
      </c>
      <c r="H8" s="28"/>
      <c r="I8" s="24"/>
      <c r="J8" s="83"/>
      <c r="K8" s="84">
        <f>ROUNDUP(C8/1.1*2.293%,2)</f>
        <v>37521.82</v>
      </c>
      <c r="L8" s="24"/>
      <c r="M8" s="78"/>
      <c r="N8" s="85"/>
      <c r="O8" s="9"/>
      <c r="P8" s="86"/>
      <c r="Q8" s="9"/>
      <c r="R8" s="9"/>
      <c r="S8" s="130">
        <f>C8+D8-I8-K8-L8-N8</f>
        <v>1762478.18</v>
      </c>
      <c r="T8" s="131">
        <f>C8+D8-I8-K8-L8-N8-S8</f>
        <v>0</v>
      </c>
    </row>
    <row r="9" s="1" customFormat="1" ht="29.1" customHeight="1" spans="1:20">
      <c r="A9" s="22">
        <v>2</v>
      </c>
      <c r="B9" s="29" t="s">
        <v>53</v>
      </c>
      <c r="C9" s="30"/>
      <c r="D9" s="30">
        <v>817942.5</v>
      </c>
      <c r="E9" s="26" t="s">
        <v>54</v>
      </c>
      <c r="F9" s="31" t="s">
        <v>55</v>
      </c>
      <c r="G9" s="32"/>
      <c r="H9" s="28"/>
      <c r="I9" s="87"/>
      <c r="J9" s="88"/>
      <c r="K9" s="89"/>
      <c r="L9" s="87">
        <v>100</v>
      </c>
      <c r="M9" s="90" t="s">
        <v>56</v>
      </c>
      <c r="N9" s="91"/>
      <c r="O9" s="90"/>
      <c r="P9" s="151" t="s">
        <v>57</v>
      </c>
      <c r="Q9" s="132"/>
      <c r="R9" s="132"/>
      <c r="S9" s="133">
        <f>C9+D10+D9-I9-K9-L9-N9</f>
        <v>817942.5</v>
      </c>
      <c r="T9" s="134">
        <f>C9+D10+D9-I9-K9-L9-N9-S9</f>
        <v>0</v>
      </c>
    </row>
    <row r="10" s="1" customFormat="1" ht="29.1" customHeight="1" spans="1:20">
      <c r="A10" s="22"/>
      <c r="B10" s="148"/>
      <c r="C10" s="30"/>
      <c r="D10" s="25">
        <v>100</v>
      </c>
      <c r="E10" s="26" t="s">
        <v>58</v>
      </c>
      <c r="F10" s="26"/>
      <c r="G10" s="35"/>
      <c r="H10" s="28"/>
      <c r="I10" s="152"/>
      <c r="J10" s="153"/>
      <c r="K10" s="136"/>
      <c r="L10" s="152"/>
      <c r="M10" s="154"/>
      <c r="N10" s="155"/>
      <c r="O10" s="154"/>
      <c r="P10" s="156"/>
      <c r="Q10" s="157"/>
      <c r="R10" s="157"/>
      <c r="S10" s="158"/>
      <c r="T10" s="159"/>
    </row>
    <row r="11" s="1" customFormat="1" ht="29.1" customHeight="1" spans="1:20">
      <c r="A11" s="36"/>
      <c r="B11" s="37" t="s">
        <v>52</v>
      </c>
      <c r="C11" s="38"/>
      <c r="D11" s="39"/>
      <c r="E11" s="40"/>
      <c r="F11" s="40"/>
      <c r="G11" s="41"/>
      <c r="H11" s="42"/>
      <c r="I11" s="96"/>
      <c r="J11" s="97"/>
      <c r="K11" s="98"/>
      <c r="L11" s="96"/>
      <c r="M11" s="99"/>
      <c r="N11" s="100"/>
      <c r="O11" s="101"/>
      <c r="P11" s="102"/>
      <c r="Q11" s="101"/>
      <c r="R11" s="101"/>
      <c r="S11" s="137"/>
      <c r="T11" s="98"/>
    </row>
    <row r="12" s="1" customFormat="1" ht="29.1" customHeight="1" spans="1:20">
      <c r="A12" s="33">
        <v>3</v>
      </c>
      <c r="B12" s="34" t="s">
        <v>67</v>
      </c>
      <c r="C12" s="30">
        <v>1100000</v>
      </c>
      <c r="D12" s="25"/>
      <c r="E12" s="26" t="s">
        <v>68</v>
      </c>
      <c r="F12" s="26" t="s">
        <v>69</v>
      </c>
      <c r="G12" s="35">
        <v>1</v>
      </c>
      <c r="H12" s="28">
        <v>0</v>
      </c>
      <c r="I12" s="24"/>
      <c r="J12" s="83"/>
      <c r="K12" s="84">
        <v>1105.6</v>
      </c>
      <c r="L12" s="24">
        <v>200</v>
      </c>
      <c r="M12" s="78" t="s">
        <v>70</v>
      </c>
      <c r="N12" s="93"/>
      <c r="O12" s="94"/>
      <c r="P12" s="95" t="s">
        <v>71</v>
      </c>
      <c r="Q12" s="9"/>
      <c r="R12" s="9"/>
      <c r="S12" s="135">
        <v>911000</v>
      </c>
      <c r="T12" s="134">
        <f>C12+C13-I12-I13-K12-K13-L12-S12-S13</f>
        <v>0</v>
      </c>
    </row>
    <row r="13" s="1" customFormat="1" ht="29.1" customHeight="1" spans="1:20">
      <c r="A13" s="33"/>
      <c r="B13" s="34"/>
      <c r="C13" s="30">
        <v>200000</v>
      </c>
      <c r="D13" s="25"/>
      <c r="E13" s="26" t="s">
        <v>68</v>
      </c>
      <c r="F13" s="26" t="s">
        <v>69</v>
      </c>
      <c r="G13" s="35">
        <v>1</v>
      </c>
      <c r="H13" s="28">
        <v>0</v>
      </c>
      <c r="I13" s="24"/>
      <c r="J13" s="83"/>
      <c r="K13" s="84">
        <v>26715.6</v>
      </c>
      <c r="L13" s="24"/>
      <c r="M13" s="78"/>
      <c r="N13" s="93"/>
      <c r="O13" s="94"/>
      <c r="P13" s="95" t="s">
        <v>72</v>
      </c>
      <c r="Q13" s="9"/>
      <c r="R13" s="9"/>
      <c r="S13" s="135">
        <v>360978.8</v>
      </c>
      <c r="T13" s="136"/>
    </row>
    <row r="14" s="1" customFormat="1" ht="29.1" customHeight="1" spans="1:20">
      <c r="A14" s="33">
        <v>4</v>
      </c>
      <c r="B14" s="148"/>
      <c r="C14" s="30"/>
      <c r="D14" s="25"/>
      <c r="E14" s="26"/>
      <c r="F14" s="26"/>
      <c r="G14" s="35"/>
      <c r="H14" s="28"/>
      <c r="I14" s="24"/>
      <c r="J14" s="83"/>
      <c r="K14" s="84"/>
      <c r="L14" s="24"/>
      <c r="M14" s="78"/>
      <c r="N14" s="85"/>
      <c r="O14" s="9"/>
      <c r="P14" s="111"/>
      <c r="Q14" s="9"/>
      <c r="R14" s="9"/>
      <c r="S14" s="135"/>
      <c r="T14" s="144"/>
    </row>
    <row r="15" s="1" customFormat="1" ht="29.1" customHeight="1" spans="1:20">
      <c r="A15" s="33"/>
      <c r="B15" s="149"/>
      <c r="C15" s="24"/>
      <c r="D15" s="150"/>
      <c r="E15" s="26"/>
      <c r="F15" s="26"/>
      <c r="G15" s="35"/>
      <c r="H15" s="28"/>
      <c r="I15" s="24"/>
      <c r="J15"/>
      <c r="K15" s="84"/>
      <c r="L15" s="24"/>
      <c r="M15" s="78"/>
      <c r="N15" s="85"/>
      <c r="O15" s="9"/>
      <c r="P15" s="86"/>
      <c r="Q15" s="9"/>
      <c r="R15" s="9"/>
      <c r="S15" s="135"/>
      <c r="T15" s="144"/>
    </row>
    <row r="16" s="1" customFormat="1" ht="29.1" customHeight="1" spans="1:20">
      <c r="A16" s="33"/>
      <c r="B16" s="57"/>
      <c r="C16" s="58"/>
      <c r="D16" s="59"/>
      <c r="E16" s="60"/>
      <c r="F16" s="61"/>
      <c r="G16" s="32"/>
      <c r="H16" s="63"/>
      <c r="I16" s="24"/>
      <c r="J16" s="24"/>
      <c r="K16" s="24"/>
      <c r="L16" s="24"/>
      <c r="M16" s="78"/>
      <c r="N16" s="24"/>
      <c r="O16" s="78"/>
      <c r="P16" s="111"/>
      <c r="Q16" s="142"/>
      <c r="R16" s="142"/>
      <c r="S16" s="143"/>
      <c r="T16" s="144"/>
    </row>
    <row r="17" s="1" customFormat="1" ht="29.1" customHeight="1" spans="1:20">
      <c r="A17" s="33"/>
      <c r="B17" s="57"/>
      <c r="C17" s="58"/>
      <c r="D17" s="59"/>
      <c r="E17" s="60"/>
      <c r="F17" s="61"/>
      <c r="G17" s="62"/>
      <c r="H17" s="63"/>
      <c r="I17" s="24"/>
      <c r="J17" s="24"/>
      <c r="K17" s="24"/>
      <c r="L17" s="24"/>
      <c r="M17" s="78"/>
      <c r="N17" s="24"/>
      <c r="O17" s="78"/>
      <c r="P17" s="111"/>
      <c r="Q17" s="142"/>
      <c r="R17" s="142"/>
      <c r="S17" s="143"/>
      <c r="T17" s="144"/>
    </row>
    <row r="18" s="1" customFormat="1" ht="30" customHeight="1" spans="1:20">
      <c r="A18" s="6" t="s">
        <v>59</v>
      </c>
      <c r="B18" s="6"/>
      <c r="C18" s="64">
        <f>SUM(C8:C17)</f>
        <v>3100000</v>
      </c>
      <c r="D18" s="65">
        <f>SUM(D8:D17)</f>
        <v>818042.5</v>
      </c>
      <c r="E18" s="66"/>
      <c r="F18" s="66"/>
      <c r="G18" s="67"/>
      <c r="H18" s="64" t="s">
        <v>60</v>
      </c>
      <c r="I18" s="85">
        <f>SUM(I8:I17)</f>
        <v>0</v>
      </c>
      <c r="J18" s="66"/>
      <c r="K18" s="85">
        <f>SUM(K8:K17)</f>
        <v>65343.02</v>
      </c>
      <c r="L18" s="85">
        <f>SUM(L8:L17)</f>
        <v>300</v>
      </c>
      <c r="M18" s="64" t="s">
        <v>60</v>
      </c>
      <c r="N18" s="85">
        <f>SUM(N8:N17)</f>
        <v>0</v>
      </c>
      <c r="O18" s="64" t="s">
        <v>60</v>
      </c>
      <c r="P18" s="64" t="s">
        <v>60</v>
      </c>
      <c r="Q18" s="64"/>
      <c r="R18" s="64"/>
      <c r="S18" s="85">
        <f>SUM(S8:S17)</f>
        <v>3852399.48</v>
      </c>
      <c r="T18" s="145">
        <f>D18+C18-S18-I18-K18-L18-N18</f>
        <v>4.8748916015029e-10</v>
      </c>
    </row>
    <row r="19" s="1" customFormat="1" ht="30" customHeight="1" spans="1:20">
      <c r="A19" s="68" t="s">
        <v>61</v>
      </c>
      <c r="B19" s="68"/>
      <c r="C19" s="68" t="s">
        <v>62</v>
      </c>
      <c r="D19" s="68"/>
      <c r="E19" s="68"/>
      <c r="F19" s="69">
        <f>S12+S13</f>
        <v>1271978.8</v>
      </c>
      <c r="G19" s="70"/>
      <c r="H19" s="71" t="s">
        <v>63</v>
      </c>
      <c r="I19" s="112"/>
      <c r="J19" s="112"/>
      <c r="K19" s="112"/>
      <c r="L19" s="113"/>
      <c r="M19" s="68" t="s">
        <v>64</v>
      </c>
      <c r="N19" s="114">
        <f>F19</f>
        <v>1271978.8</v>
      </c>
      <c r="O19" s="115"/>
      <c r="P19" s="115"/>
      <c r="Q19" s="115"/>
      <c r="R19" s="115"/>
      <c r="S19" s="115"/>
      <c r="T19" s="146"/>
    </row>
    <row r="20" s="1" customFormat="1" ht="30" customHeight="1" spans="1:20">
      <c r="A20" s="68"/>
      <c r="B20" s="68"/>
      <c r="C20" s="68" t="s">
        <v>65</v>
      </c>
      <c r="D20" s="68"/>
      <c r="E20" s="68"/>
      <c r="F20" s="69">
        <v>0</v>
      </c>
      <c r="G20" s="70"/>
      <c r="H20" s="72"/>
      <c r="I20" s="116"/>
      <c r="J20" s="116"/>
      <c r="K20" s="116"/>
      <c r="L20" s="117"/>
      <c r="M20" s="68" t="s">
        <v>66</v>
      </c>
      <c r="N20" s="118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壹佰贰拾柒万壹仟玖佰柒拾捌元捌角</v>
      </c>
      <c r="O20" s="119"/>
      <c r="P20" s="119"/>
      <c r="Q20" s="119"/>
      <c r="R20" s="119"/>
      <c r="S20" s="119"/>
      <c r="T20" s="147"/>
    </row>
    <row r="26" s="1" customFormat="1" spans="2:19">
      <c r="B26" s="73"/>
      <c r="E26" s="3"/>
      <c r="F26" s="3"/>
      <c r="G26" s="4"/>
      <c r="I26" s="3"/>
      <c r="J26" s="3"/>
      <c r="L26" s="3"/>
      <c r="S26" s="3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B9:B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5:S7"/>
    <mergeCell ref="S9:S10"/>
    <mergeCell ref="T5:T7"/>
    <mergeCell ref="T9:T10"/>
    <mergeCell ref="T12:T13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zoomScale="90" zoomScaleNormal="90" workbookViewId="0">
      <selection activeCell="P15" sqref="P15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4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5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4"/>
      <c r="J2" s="74"/>
      <c r="K2" s="74"/>
      <c r="L2" s="74"/>
      <c r="M2" s="75"/>
      <c r="N2" s="76" t="s">
        <v>4</v>
      </c>
      <c r="O2" s="76"/>
      <c r="P2" s="77">
        <v>5893</v>
      </c>
      <c r="Q2" s="82" t="s">
        <v>5</v>
      </c>
      <c r="R2" s="82"/>
      <c r="S2" s="120"/>
      <c r="T2" s="120"/>
    </row>
    <row r="3" ht="27.95" customHeight="1" spans="1:20">
      <c r="A3" s="6" t="s">
        <v>6</v>
      </c>
      <c r="B3" s="6"/>
      <c r="C3" s="9">
        <v>5686666</v>
      </c>
      <c r="D3" s="9"/>
      <c r="E3" s="9"/>
      <c r="F3" s="9" t="s">
        <v>7</v>
      </c>
      <c r="G3" s="10" t="s">
        <v>8</v>
      </c>
      <c r="H3" s="6" t="s">
        <v>9</v>
      </c>
      <c r="I3" s="6"/>
      <c r="J3" s="33" t="s">
        <v>10</v>
      </c>
      <c r="K3" s="33"/>
      <c r="L3" s="33"/>
      <c r="M3" s="33"/>
      <c r="N3" s="6" t="s">
        <v>11</v>
      </c>
      <c r="O3" s="6"/>
      <c r="P3" s="33" t="s">
        <v>12</v>
      </c>
      <c r="Q3" s="121" t="s">
        <v>13</v>
      </c>
      <c r="R3" s="122"/>
      <c r="S3" s="123" t="s">
        <v>14</v>
      </c>
      <c r="T3" s="124"/>
    </row>
    <row r="4" ht="27.95" customHeight="1" spans="1:20">
      <c r="A4" s="6" t="s">
        <v>15</v>
      </c>
      <c r="B4" s="6"/>
      <c r="C4" s="11"/>
      <c r="D4" s="11"/>
      <c r="E4" s="11"/>
      <c r="F4" s="9" t="s">
        <v>16</v>
      </c>
      <c r="G4" s="12"/>
      <c r="H4" s="6" t="s">
        <v>17</v>
      </c>
      <c r="I4" s="6"/>
      <c r="J4" s="33"/>
      <c r="K4" s="33"/>
      <c r="L4" s="33"/>
      <c r="M4" s="33"/>
      <c r="N4" s="6" t="s">
        <v>18</v>
      </c>
      <c r="O4" s="6"/>
      <c r="P4" s="78"/>
      <c r="Q4" s="9" t="s">
        <v>19</v>
      </c>
      <c r="R4" s="78" t="s">
        <v>20</v>
      </c>
      <c r="S4" s="125" t="s">
        <v>21</v>
      </c>
      <c r="T4" s="126" t="s">
        <v>20</v>
      </c>
    </row>
    <row r="5" ht="27.95" customHeight="1" spans="1:20">
      <c r="A5" s="6" t="s">
        <v>22</v>
      </c>
      <c r="B5" s="13" t="s">
        <v>23</v>
      </c>
      <c r="C5" s="14"/>
      <c r="D5" s="14"/>
      <c r="E5" s="14"/>
      <c r="F5" s="15"/>
      <c r="G5" s="16" t="s">
        <v>24</v>
      </c>
      <c r="H5" s="13" t="s">
        <v>23</v>
      </c>
      <c r="I5" s="14"/>
      <c r="J5" s="15"/>
      <c r="K5" s="79" t="s">
        <v>25</v>
      </c>
      <c r="L5" s="13" t="s">
        <v>26</v>
      </c>
      <c r="M5" s="15"/>
      <c r="N5" s="13" t="s">
        <v>27</v>
      </c>
      <c r="O5" s="15"/>
      <c r="P5" s="80" t="s">
        <v>28</v>
      </c>
      <c r="Q5" s="127"/>
      <c r="R5" s="127"/>
      <c r="S5" s="125" t="s">
        <v>29</v>
      </c>
      <c r="T5" s="128" t="s">
        <v>30</v>
      </c>
    </row>
    <row r="6" ht="27.95" customHeight="1" spans="1:20">
      <c r="A6" s="6"/>
      <c r="B6" s="17" t="s">
        <v>31</v>
      </c>
      <c r="C6" s="18"/>
      <c r="D6" s="18"/>
      <c r="E6" s="18"/>
      <c r="F6" s="19"/>
      <c r="G6" s="20"/>
      <c r="H6" s="17" t="s">
        <v>32</v>
      </c>
      <c r="I6" s="18"/>
      <c r="J6" s="19"/>
      <c r="K6" s="6" t="s">
        <v>33</v>
      </c>
      <c r="L6" s="17" t="s">
        <v>34</v>
      </c>
      <c r="M6" s="19"/>
      <c r="N6" s="17" t="s">
        <v>35</v>
      </c>
      <c r="O6" s="19"/>
      <c r="P6" s="81" t="s">
        <v>36</v>
      </c>
      <c r="Q6" s="129"/>
      <c r="R6" s="129"/>
      <c r="S6" s="125"/>
      <c r="T6" s="128"/>
    </row>
    <row r="7" ht="27.95" customHeight="1" spans="1:20">
      <c r="A7" s="6"/>
      <c r="B7" s="21" t="s">
        <v>37</v>
      </c>
      <c r="C7" s="6" t="s">
        <v>38</v>
      </c>
      <c r="D7" s="6" t="s">
        <v>39</v>
      </c>
      <c r="E7" s="9" t="s">
        <v>40</v>
      </c>
      <c r="F7" s="9" t="s">
        <v>41</v>
      </c>
      <c r="G7" s="20" t="s">
        <v>42</v>
      </c>
      <c r="H7" s="6" t="s">
        <v>43</v>
      </c>
      <c r="I7" s="9" t="s">
        <v>44</v>
      </c>
      <c r="J7" s="9" t="s">
        <v>45</v>
      </c>
      <c r="K7" s="82" t="s">
        <v>44</v>
      </c>
      <c r="L7" s="9" t="s">
        <v>44</v>
      </c>
      <c r="M7" s="6" t="s">
        <v>45</v>
      </c>
      <c r="N7" s="6" t="s">
        <v>44</v>
      </c>
      <c r="O7" s="6" t="s">
        <v>45</v>
      </c>
      <c r="P7" s="9" t="s">
        <v>46</v>
      </c>
      <c r="Q7" s="9" t="s">
        <v>47</v>
      </c>
      <c r="R7" s="9" t="s">
        <v>48</v>
      </c>
      <c r="S7" s="125"/>
      <c r="T7" s="128"/>
    </row>
    <row r="8" ht="29.1" customHeight="1" spans="1:20">
      <c r="A8" s="22">
        <v>1</v>
      </c>
      <c r="B8" s="23" t="s">
        <v>49</v>
      </c>
      <c r="C8" s="24">
        <v>1800000</v>
      </c>
      <c r="D8" s="25"/>
      <c r="E8" s="26" t="s">
        <v>50</v>
      </c>
      <c r="F8" s="26" t="s">
        <v>51</v>
      </c>
      <c r="G8" s="27">
        <v>0.7</v>
      </c>
      <c r="H8" s="28"/>
      <c r="I8" s="24"/>
      <c r="J8" s="83"/>
      <c r="K8" s="84">
        <f>ROUNDUP(C8/1.1*2.293%,2)</f>
        <v>37521.82</v>
      </c>
      <c r="L8" s="24"/>
      <c r="M8" s="78"/>
      <c r="N8" s="85"/>
      <c r="O8" s="9"/>
      <c r="P8" s="86"/>
      <c r="Q8" s="9"/>
      <c r="R8" s="9"/>
      <c r="S8" s="130">
        <f>C8+D8-I8-K8-L8-N8</f>
        <v>1762478.18</v>
      </c>
      <c r="T8" s="131">
        <f>C8+D8-I8-K8-L8-N8-S8</f>
        <v>0</v>
      </c>
    </row>
    <row r="9" s="1" customFormat="1" ht="29.1" customHeight="1" spans="1:20">
      <c r="A9" s="22">
        <v>2</v>
      </c>
      <c r="B9" s="29" t="s">
        <v>53</v>
      </c>
      <c r="C9" s="30"/>
      <c r="D9" s="30">
        <v>817942.5</v>
      </c>
      <c r="E9" s="26" t="s">
        <v>54</v>
      </c>
      <c r="F9" s="31" t="s">
        <v>55</v>
      </c>
      <c r="G9" s="32"/>
      <c r="H9" s="28"/>
      <c r="I9" s="87"/>
      <c r="J9" s="88"/>
      <c r="K9" s="89"/>
      <c r="L9" s="87">
        <v>100</v>
      </c>
      <c r="M9" s="90" t="s">
        <v>56</v>
      </c>
      <c r="N9" s="91"/>
      <c r="O9" s="90"/>
      <c r="P9" s="151" t="s">
        <v>57</v>
      </c>
      <c r="Q9" s="132"/>
      <c r="R9" s="132"/>
      <c r="S9" s="133">
        <f>C9+D10+D9-I9-K9-L9-N9</f>
        <v>817942.5</v>
      </c>
      <c r="T9" s="134">
        <f>C9+D10+D9-I9-K9-L9-N9-S9</f>
        <v>0</v>
      </c>
    </row>
    <row r="10" s="1" customFormat="1" ht="29.1" customHeight="1" spans="1:20">
      <c r="A10" s="22"/>
      <c r="B10" s="148"/>
      <c r="C10" s="30"/>
      <c r="D10" s="25">
        <v>100</v>
      </c>
      <c r="E10" s="26" t="s">
        <v>58</v>
      </c>
      <c r="F10" s="26"/>
      <c r="G10" s="35"/>
      <c r="H10" s="28"/>
      <c r="I10" s="152"/>
      <c r="J10" s="153"/>
      <c r="K10" s="136"/>
      <c r="L10" s="152"/>
      <c r="M10" s="154"/>
      <c r="N10" s="155"/>
      <c r="O10" s="154"/>
      <c r="P10" s="156"/>
      <c r="Q10" s="157"/>
      <c r="R10" s="157"/>
      <c r="S10" s="158"/>
      <c r="T10" s="159"/>
    </row>
    <row r="11" s="1" customFormat="1" ht="29.1" customHeight="1" spans="1:20">
      <c r="A11" s="36"/>
      <c r="B11" s="37" t="s">
        <v>52</v>
      </c>
      <c r="C11" s="38"/>
      <c r="D11" s="39"/>
      <c r="E11" s="40"/>
      <c r="F11" s="40"/>
      <c r="G11" s="41"/>
      <c r="H11" s="42"/>
      <c r="I11" s="96"/>
      <c r="J11" s="97"/>
      <c r="K11" s="98"/>
      <c r="L11" s="96"/>
      <c r="M11" s="99"/>
      <c r="N11" s="100"/>
      <c r="O11" s="101"/>
      <c r="P11" s="102"/>
      <c r="Q11" s="101"/>
      <c r="R11" s="101"/>
      <c r="S11" s="137"/>
      <c r="T11" s="98"/>
    </row>
    <row r="12" s="1" customFormat="1" ht="29.1" customHeight="1" spans="1:20">
      <c r="A12" s="33">
        <v>3</v>
      </c>
      <c r="B12" s="34" t="s">
        <v>67</v>
      </c>
      <c r="C12" s="30">
        <v>1100000</v>
      </c>
      <c r="D12" s="25"/>
      <c r="E12" s="26" t="s">
        <v>68</v>
      </c>
      <c r="F12" s="26" t="s">
        <v>69</v>
      </c>
      <c r="G12" s="35">
        <v>1</v>
      </c>
      <c r="H12" s="28">
        <v>0</v>
      </c>
      <c r="I12" s="24"/>
      <c r="J12" s="83"/>
      <c r="K12" s="84">
        <v>1105.6</v>
      </c>
      <c r="L12" s="24">
        <v>200</v>
      </c>
      <c r="M12" s="78" t="s">
        <v>70</v>
      </c>
      <c r="N12" s="93"/>
      <c r="O12" s="94"/>
      <c r="P12" s="95" t="s">
        <v>71</v>
      </c>
      <c r="Q12" s="9"/>
      <c r="R12" s="9"/>
      <c r="S12" s="135">
        <v>911000</v>
      </c>
      <c r="T12" s="134">
        <f>C12+C13-I12-I13-K12-K13-L12-S12-S13</f>
        <v>0</v>
      </c>
    </row>
    <row r="13" s="1" customFormat="1" ht="29.1" customHeight="1" spans="1:20">
      <c r="A13" s="33"/>
      <c r="B13" s="34"/>
      <c r="C13" s="30">
        <v>200000</v>
      </c>
      <c r="D13" s="25"/>
      <c r="E13" s="26" t="s">
        <v>68</v>
      </c>
      <c r="F13" s="26" t="s">
        <v>69</v>
      </c>
      <c r="G13" s="35">
        <v>1</v>
      </c>
      <c r="H13" s="28">
        <v>0</v>
      </c>
      <c r="I13" s="24"/>
      <c r="J13" s="83"/>
      <c r="K13" s="84">
        <v>26715.6</v>
      </c>
      <c r="L13" s="24"/>
      <c r="M13" s="78"/>
      <c r="N13" s="93"/>
      <c r="O13" s="94"/>
      <c r="P13" s="95" t="s">
        <v>72</v>
      </c>
      <c r="Q13" s="9"/>
      <c r="R13" s="9"/>
      <c r="S13" s="135">
        <v>360978.8</v>
      </c>
      <c r="T13" s="136"/>
    </row>
    <row r="14" s="1" customFormat="1" ht="29.1" customHeight="1" spans="1:20">
      <c r="A14" s="33">
        <v>4</v>
      </c>
      <c r="B14" s="148"/>
      <c r="C14" s="30"/>
      <c r="D14" s="25"/>
      <c r="E14" s="26"/>
      <c r="F14" s="26"/>
      <c r="G14" s="35"/>
      <c r="H14" s="28"/>
      <c r="I14" s="24"/>
      <c r="J14" s="83"/>
      <c r="K14" s="84"/>
      <c r="L14" s="24"/>
      <c r="M14" s="78"/>
      <c r="N14" s="85"/>
      <c r="O14" s="9"/>
      <c r="P14" s="111"/>
      <c r="Q14" s="9"/>
      <c r="R14" s="9"/>
      <c r="S14" s="135"/>
      <c r="T14" s="144"/>
    </row>
    <row r="15" s="1" customFormat="1" ht="29.1" customHeight="1" spans="1:20">
      <c r="A15" s="33"/>
      <c r="B15" s="149"/>
      <c r="C15" s="24"/>
      <c r="D15" s="150"/>
      <c r="E15" s="26"/>
      <c r="F15" s="26"/>
      <c r="G15" s="35"/>
      <c r="H15" s="28"/>
      <c r="I15" s="24"/>
      <c r="J15"/>
      <c r="K15" s="84"/>
      <c r="L15" s="24"/>
      <c r="M15" s="78"/>
      <c r="N15" s="85"/>
      <c r="O15" s="9"/>
      <c r="P15" s="86"/>
      <c r="Q15" s="9"/>
      <c r="R15" s="9"/>
      <c r="S15" s="135"/>
      <c r="T15" s="144"/>
    </row>
    <row r="16" s="1" customFormat="1" ht="29.1" customHeight="1" spans="1:20">
      <c r="A16" s="33"/>
      <c r="B16" s="57"/>
      <c r="C16" s="58"/>
      <c r="D16" s="59"/>
      <c r="E16" s="60"/>
      <c r="F16" s="61"/>
      <c r="G16" s="32"/>
      <c r="H16" s="63"/>
      <c r="I16" s="24"/>
      <c r="J16" s="24"/>
      <c r="K16" s="24"/>
      <c r="L16" s="24"/>
      <c r="M16" s="78"/>
      <c r="N16" s="24"/>
      <c r="O16" s="78"/>
      <c r="P16" s="111"/>
      <c r="Q16" s="142"/>
      <c r="R16" s="142"/>
      <c r="S16" s="143"/>
      <c r="T16" s="144"/>
    </row>
    <row r="17" s="1" customFormat="1" ht="29.1" customHeight="1" spans="1:20">
      <c r="A17" s="33"/>
      <c r="B17" s="57"/>
      <c r="C17" s="58"/>
      <c r="D17" s="59"/>
      <c r="E17" s="60"/>
      <c r="F17" s="61"/>
      <c r="G17" s="62"/>
      <c r="H17" s="63"/>
      <c r="I17" s="24"/>
      <c r="J17" s="24"/>
      <c r="K17" s="24"/>
      <c r="L17" s="24"/>
      <c r="M17" s="78"/>
      <c r="N17" s="24"/>
      <c r="O17" s="78"/>
      <c r="P17" s="111"/>
      <c r="Q17" s="142"/>
      <c r="R17" s="142"/>
      <c r="S17" s="143"/>
      <c r="T17" s="144"/>
    </row>
    <row r="18" s="1" customFormat="1" ht="30" customHeight="1" spans="1:20">
      <c r="A18" s="6" t="s">
        <v>59</v>
      </c>
      <c r="B18" s="6"/>
      <c r="C18" s="64">
        <f>SUM(C8:C17)</f>
        <v>3100000</v>
      </c>
      <c r="D18" s="65">
        <f>SUM(D8:D17)</f>
        <v>818042.5</v>
      </c>
      <c r="E18" s="66"/>
      <c r="F18" s="66"/>
      <c r="G18" s="67"/>
      <c r="H18" s="64" t="s">
        <v>60</v>
      </c>
      <c r="I18" s="85">
        <f>SUM(I8:I17)</f>
        <v>0</v>
      </c>
      <c r="J18" s="66"/>
      <c r="K18" s="85">
        <f>SUM(K8:K17)</f>
        <v>65343.02</v>
      </c>
      <c r="L18" s="85">
        <f>SUM(L8:L17)</f>
        <v>300</v>
      </c>
      <c r="M18" s="64" t="s">
        <v>60</v>
      </c>
      <c r="N18" s="85">
        <f>SUM(N8:N17)</f>
        <v>0</v>
      </c>
      <c r="O18" s="64" t="s">
        <v>60</v>
      </c>
      <c r="P18" s="64" t="s">
        <v>60</v>
      </c>
      <c r="Q18" s="64"/>
      <c r="R18" s="64"/>
      <c r="S18" s="85">
        <f>SUM(S8:S17)</f>
        <v>3852399.48</v>
      </c>
      <c r="T18" s="145">
        <f>D18+C18-S18-I18-K18-L18-N18</f>
        <v>4.8748916015029e-10</v>
      </c>
    </row>
    <row r="19" s="1" customFormat="1" ht="30" customHeight="1" spans="1:20">
      <c r="A19" s="68" t="s">
        <v>61</v>
      </c>
      <c r="B19" s="68"/>
      <c r="C19" s="68" t="s">
        <v>62</v>
      </c>
      <c r="D19" s="68"/>
      <c r="E19" s="68"/>
      <c r="F19" s="69">
        <f>S12+S13</f>
        <v>1271978.8</v>
      </c>
      <c r="G19" s="70"/>
      <c r="H19" s="71" t="s">
        <v>63</v>
      </c>
      <c r="I19" s="112"/>
      <c r="J19" s="112"/>
      <c r="K19" s="112"/>
      <c r="L19" s="113"/>
      <c r="M19" s="68" t="s">
        <v>64</v>
      </c>
      <c r="N19" s="114">
        <f>F19</f>
        <v>1271978.8</v>
      </c>
      <c r="O19" s="115"/>
      <c r="P19" s="115"/>
      <c r="Q19" s="115"/>
      <c r="R19" s="115"/>
      <c r="S19" s="115"/>
      <c r="T19" s="146"/>
    </row>
    <row r="20" s="1" customFormat="1" ht="30" customHeight="1" spans="1:20">
      <c r="A20" s="68"/>
      <c r="B20" s="68"/>
      <c r="C20" s="68" t="s">
        <v>65</v>
      </c>
      <c r="D20" s="68"/>
      <c r="E20" s="68"/>
      <c r="F20" s="69">
        <v>0</v>
      </c>
      <c r="G20" s="70"/>
      <c r="H20" s="72"/>
      <c r="I20" s="116"/>
      <c r="J20" s="116"/>
      <c r="K20" s="116"/>
      <c r="L20" s="117"/>
      <c r="M20" s="68" t="s">
        <v>66</v>
      </c>
      <c r="N20" s="118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壹佰贰拾柒万壹仟玖佰柒拾捌元捌角</v>
      </c>
      <c r="O20" s="119"/>
      <c r="P20" s="119"/>
      <c r="Q20" s="119"/>
      <c r="R20" s="119"/>
      <c r="S20" s="119"/>
      <c r="T20" s="147"/>
    </row>
    <row r="26" s="1" customFormat="1" spans="2:19">
      <c r="B26" s="73"/>
      <c r="E26" s="3"/>
      <c r="F26" s="3"/>
      <c r="G26" s="4"/>
      <c r="I26" s="3"/>
      <c r="J26" s="3"/>
      <c r="L26" s="3"/>
      <c r="S26" s="3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B9:B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5:S7"/>
    <mergeCell ref="S9:S10"/>
    <mergeCell ref="T5:T7"/>
    <mergeCell ref="T9:T10"/>
    <mergeCell ref="T12:T13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5"/>
  <sheetViews>
    <sheetView tabSelected="1" zoomScale="90" zoomScaleNormal="90" workbookViewId="0">
      <selection activeCell="C17" sqref="C17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4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5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4"/>
      <c r="J2" s="74"/>
      <c r="K2" s="74"/>
      <c r="L2" s="74"/>
      <c r="M2" s="75"/>
      <c r="N2" s="76" t="s">
        <v>4</v>
      </c>
      <c r="O2" s="76"/>
      <c r="P2" s="77">
        <v>5893</v>
      </c>
      <c r="Q2" s="82" t="s">
        <v>5</v>
      </c>
      <c r="R2" s="82"/>
      <c r="S2" s="120"/>
      <c r="T2" s="120"/>
    </row>
    <row r="3" ht="27.95" customHeight="1" spans="1:20">
      <c r="A3" s="6" t="s">
        <v>6</v>
      </c>
      <c r="B3" s="6"/>
      <c r="C3" s="9">
        <v>5686666</v>
      </c>
      <c r="D3" s="9"/>
      <c r="E3" s="9"/>
      <c r="F3" s="9" t="s">
        <v>7</v>
      </c>
      <c r="G3" s="10" t="s">
        <v>8</v>
      </c>
      <c r="H3" s="6" t="s">
        <v>9</v>
      </c>
      <c r="I3" s="6"/>
      <c r="J3" s="33" t="s">
        <v>10</v>
      </c>
      <c r="K3" s="33"/>
      <c r="L3" s="33"/>
      <c r="M3" s="33"/>
      <c r="N3" s="6" t="s">
        <v>11</v>
      </c>
      <c r="O3" s="6"/>
      <c r="P3" s="33" t="s">
        <v>12</v>
      </c>
      <c r="Q3" s="121" t="s">
        <v>13</v>
      </c>
      <c r="R3" s="122"/>
      <c r="S3" s="123" t="s">
        <v>14</v>
      </c>
      <c r="T3" s="124"/>
    </row>
    <row r="4" ht="27.95" customHeight="1" spans="1:20">
      <c r="A4" s="6" t="s">
        <v>15</v>
      </c>
      <c r="B4" s="6"/>
      <c r="C4" s="11"/>
      <c r="D4" s="11"/>
      <c r="E4" s="11"/>
      <c r="F4" s="9" t="s">
        <v>16</v>
      </c>
      <c r="G4" s="12"/>
      <c r="H4" s="6" t="s">
        <v>17</v>
      </c>
      <c r="I4" s="6"/>
      <c r="J4" s="33"/>
      <c r="K4" s="33"/>
      <c r="L4" s="33"/>
      <c r="M4" s="33"/>
      <c r="N4" s="6" t="s">
        <v>18</v>
      </c>
      <c r="O4" s="6"/>
      <c r="P4" s="78"/>
      <c r="Q4" s="9" t="s">
        <v>19</v>
      </c>
      <c r="R4" s="78" t="s">
        <v>20</v>
      </c>
      <c r="S4" s="125" t="s">
        <v>21</v>
      </c>
      <c r="T4" s="126" t="s">
        <v>20</v>
      </c>
    </row>
    <row r="5" ht="27.95" customHeight="1" spans="1:20">
      <c r="A5" s="6" t="s">
        <v>22</v>
      </c>
      <c r="B5" s="13" t="s">
        <v>23</v>
      </c>
      <c r="C5" s="14"/>
      <c r="D5" s="14"/>
      <c r="E5" s="14"/>
      <c r="F5" s="15"/>
      <c r="G5" s="16" t="s">
        <v>24</v>
      </c>
      <c r="H5" s="13" t="s">
        <v>23</v>
      </c>
      <c r="I5" s="14"/>
      <c r="J5" s="15"/>
      <c r="K5" s="79" t="s">
        <v>25</v>
      </c>
      <c r="L5" s="13" t="s">
        <v>26</v>
      </c>
      <c r="M5" s="15"/>
      <c r="N5" s="13" t="s">
        <v>27</v>
      </c>
      <c r="O5" s="15"/>
      <c r="P5" s="80" t="s">
        <v>28</v>
      </c>
      <c r="Q5" s="127"/>
      <c r="R5" s="127"/>
      <c r="S5" s="125" t="s">
        <v>29</v>
      </c>
      <c r="T5" s="128" t="s">
        <v>30</v>
      </c>
    </row>
    <row r="6" ht="27.95" customHeight="1" spans="1:20">
      <c r="A6" s="6"/>
      <c r="B6" s="17" t="s">
        <v>31</v>
      </c>
      <c r="C6" s="18"/>
      <c r="D6" s="18"/>
      <c r="E6" s="18"/>
      <c r="F6" s="19"/>
      <c r="G6" s="20"/>
      <c r="H6" s="17" t="s">
        <v>32</v>
      </c>
      <c r="I6" s="18"/>
      <c r="J6" s="19"/>
      <c r="K6" s="6" t="s">
        <v>33</v>
      </c>
      <c r="L6" s="17" t="s">
        <v>34</v>
      </c>
      <c r="M6" s="19"/>
      <c r="N6" s="17" t="s">
        <v>35</v>
      </c>
      <c r="O6" s="19"/>
      <c r="P6" s="81" t="s">
        <v>36</v>
      </c>
      <c r="Q6" s="129"/>
      <c r="R6" s="129"/>
      <c r="S6" s="125"/>
      <c r="T6" s="128"/>
    </row>
    <row r="7" ht="27.95" customHeight="1" spans="1:20">
      <c r="A7" s="6"/>
      <c r="B7" s="21" t="s">
        <v>37</v>
      </c>
      <c r="C7" s="6" t="s">
        <v>38</v>
      </c>
      <c r="D7" s="6" t="s">
        <v>39</v>
      </c>
      <c r="E7" s="9" t="s">
        <v>40</v>
      </c>
      <c r="F7" s="9" t="s">
        <v>41</v>
      </c>
      <c r="G7" s="20" t="s">
        <v>42</v>
      </c>
      <c r="H7" s="6" t="s">
        <v>43</v>
      </c>
      <c r="I7" s="9" t="s">
        <v>44</v>
      </c>
      <c r="J7" s="9" t="s">
        <v>45</v>
      </c>
      <c r="K7" s="82" t="s">
        <v>44</v>
      </c>
      <c r="L7" s="9" t="s">
        <v>44</v>
      </c>
      <c r="M7" s="6" t="s">
        <v>45</v>
      </c>
      <c r="N7" s="6" t="s">
        <v>44</v>
      </c>
      <c r="O7" s="6" t="s">
        <v>45</v>
      </c>
      <c r="P7" s="9" t="s">
        <v>46</v>
      </c>
      <c r="Q7" s="9" t="s">
        <v>47</v>
      </c>
      <c r="R7" s="9" t="s">
        <v>48</v>
      </c>
      <c r="S7" s="125"/>
      <c r="T7" s="128"/>
    </row>
    <row r="8" ht="29.1" customHeight="1" spans="1:20">
      <c r="A8" s="22">
        <v>1</v>
      </c>
      <c r="B8" s="23" t="s">
        <v>49</v>
      </c>
      <c r="C8" s="24">
        <v>1800000</v>
      </c>
      <c r="D8" s="25"/>
      <c r="E8" s="26" t="s">
        <v>50</v>
      </c>
      <c r="F8" s="26" t="s">
        <v>51</v>
      </c>
      <c r="G8" s="27">
        <v>0.7</v>
      </c>
      <c r="H8" s="28"/>
      <c r="I8" s="24"/>
      <c r="J8" s="83"/>
      <c r="K8" s="84">
        <f>ROUNDUP(C8/1.1*2.293%,2)</f>
        <v>37521.82</v>
      </c>
      <c r="L8" s="24"/>
      <c r="M8" s="78"/>
      <c r="N8" s="85"/>
      <c r="O8" s="9"/>
      <c r="P8" s="86"/>
      <c r="Q8" s="9"/>
      <c r="R8" s="9"/>
      <c r="S8" s="130">
        <f>C8+D8-I8-K8-L8-N8</f>
        <v>1762478.18</v>
      </c>
      <c r="T8" s="131"/>
    </row>
    <row r="9" s="1" customFormat="1" ht="29.1" customHeight="1" spans="1:20">
      <c r="A9" s="22">
        <v>2</v>
      </c>
      <c r="B9" s="29" t="s">
        <v>53</v>
      </c>
      <c r="C9" s="30"/>
      <c r="D9" s="30">
        <v>817942.5</v>
      </c>
      <c r="E9" s="26" t="s">
        <v>54</v>
      </c>
      <c r="F9" s="31" t="s">
        <v>55</v>
      </c>
      <c r="G9" s="32"/>
      <c r="H9" s="28"/>
      <c r="I9" s="87"/>
      <c r="J9" s="88"/>
      <c r="K9" s="89"/>
      <c r="L9" s="87"/>
      <c r="M9" s="90" t="s">
        <v>73</v>
      </c>
      <c r="N9" s="91"/>
      <c r="O9" s="90"/>
      <c r="P9" s="92" t="s">
        <v>57</v>
      </c>
      <c r="Q9" s="132"/>
      <c r="R9" s="132"/>
      <c r="S9" s="133">
        <v>817942.5</v>
      </c>
      <c r="T9" s="134"/>
    </row>
    <row r="10" s="1" customFormat="1" ht="29.1" customHeight="1" spans="1:20">
      <c r="A10" s="33">
        <v>3</v>
      </c>
      <c r="B10" s="34" t="s">
        <v>67</v>
      </c>
      <c r="C10" s="30">
        <v>1100000</v>
      </c>
      <c r="D10" s="25"/>
      <c r="E10" s="26" t="s">
        <v>68</v>
      </c>
      <c r="F10" s="26" t="s">
        <v>69</v>
      </c>
      <c r="G10" s="35">
        <v>1</v>
      </c>
      <c r="H10" s="28">
        <v>0</v>
      </c>
      <c r="I10" s="24"/>
      <c r="J10" s="83"/>
      <c r="K10" s="84">
        <v>1105.6</v>
      </c>
      <c r="L10" s="24">
        <v>200</v>
      </c>
      <c r="M10" s="78" t="s">
        <v>70</v>
      </c>
      <c r="N10" s="93"/>
      <c r="O10" s="94"/>
      <c r="P10" s="95" t="s">
        <v>71</v>
      </c>
      <c r="Q10" s="9"/>
      <c r="R10" s="9"/>
      <c r="S10" s="135">
        <v>911000</v>
      </c>
      <c r="T10" s="134"/>
    </row>
    <row r="11" s="1" customFormat="1" ht="29.1" customHeight="1" spans="1:20">
      <c r="A11" s="33"/>
      <c r="B11" s="34"/>
      <c r="C11" s="30">
        <v>200000</v>
      </c>
      <c r="D11" s="25"/>
      <c r="E11" s="26" t="s">
        <v>68</v>
      </c>
      <c r="F11" s="26" t="s">
        <v>69</v>
      </c>
      <c r="G11" s="35">
        <v>1</v>
      </c>
      <c r="H11" s="28">
        <v>0</v>
      </c>
      <c r="I11" s="24"/>
      <c r="J11" s="83"/>
      <c r="K11" s="84">
        <v>26715.6</v>
      </c>
      <c r="L11" s="24"/>
      <c r="M11" s="78"/>
      <c r="N11" s="93"/>
      <c r="O11" s="94"/>
      <c r="P11" s="95" t="s">
        <v>72</v>
      </c>
      <c r="Q11" s="9"/>
      <c r="R11" s="9"/>
      <c r="S11" s="135">
        <v>360978.8</v>
      </c>
      <c r="T11" s="136"/>
    </row>
    <row r="12" s="1" customFormat="1" ht="29.1" customHeight="1" spans="1:20">
      <c r="A12" s="36"/>
      <c r="B12" s="37" t="s">
        <v>52</v>
      </c>
      <c r="C12" s="38"/>
      <c r="D12" s="39"/>
      <c r="E12" s="40"/>
      <c r="F12" s="40"/>
      <c r="G12" s="41"/>
      <c r="H12" s="42"/>
      <c r="I12" s="96"/>
      <c r="J12" s="97"/>
      <c r="K12" s="98"/>
      <c r="L12" s="96"/>
      <c r="M12" s="99"/>
      <c r="N12" s="100"/>
      <c r="O12" s="101"/>
      <c r="P12" s="102"/>
      <c r="Q12" s="101"/>
      <c r="R12" s="101"/>
      <c r="S12" s="137"/>
      <c r="T12" s="98"/>
    </row>
    <row r="13" s="1" customFormat="1" ht="29.1" customHeight="1" spans="1:20">
      <c r="A13" s="43">
        <v>4</v>
      </c>
      <c r="B13" s="44" t="s">
        <v>74</v>
      </c>
      <c r="C13" s="45">
        <v>110000</v>
      </c>
      <c r="D13" s="46"/>
      <c r="E13" s="47" t="s">
        <v>68</v>
      </c>
      <c r="F13" s="47" t="s">
        <v>69</v>
      </c>
      <c r="G13" s="48">
        <v>1</v>
      </c>
      <c r="H13" s="49"/>
      <c r="I13" s="51">
        <v>0</v>
      </c>
      <c r="J13" s="103"/>
      <c r="K13" s="104">
        <v>39372.57</v>
      </c>
      <c r="L13" s="51">
        <v>200</v>
      </c>
      <c r="M13" s="105" t="s">
        <v>70</v>
      </c>
      <c r="N13" s="106"/>
      <c r="O13" s="107"/>
      <c r="P13" s="108" t="s">
        <v>71</v>
      </c>
      <c r="Q13" s="107"/>
      <c r="R13" s="107"/>
      <c r="S13" s="138">
        <v>820610</v>
      </c>
      <c r="T13" s="139"/>
    </row>
    <row r="14" s="1" customFormat="1" ht="29.1" customHeight="1" spans="1:20">
      <c r="A14" s="43"/>
      <c r="B14" s="50" t="s">
        <v>75</v>
      </c>
      <c r="C14" s="51">
        <v>1000000</v>
      </c>
      <c r="D14" s="52"/>
      <c r="E14" s="47" t="s">
        <v>68</v>
      </c>
      <c r="F14" s="47" t="s">
        <v>69</v>
      </c>
      <c r="G14" s="48">
        <v>1</v>
      </c>
      <c r="H14" s="49"/>
      <c r="I14" s="51"/>
      <c r="J14" s="109"/>
      <c r="K14" s="104"/>
      <c r="L14" s="51"/>
      <c r="M14" s="105"/>
      <c r="N14" s="106"/>
      <c r="O14" s="107"/>
      <c r="P14" s="108" t="s">
        <v>72</v>
      </c>
      <c r="Q14" s="107"/>
      <c r="R14" s="107"/>
      <c r="S14" s="138">
        <v>589817.43</v>
      </c>
      <c r="T14" s="139"/>
    </row>
    <row r="15" s="1" customFormat="1" ht="29.1" customHeight="1" spans="1:20">
      <c r="A15" s="43"/>
      <c r="B15" s="53" t="s">
        <v>76</v>
      </c>
      <c r="C15" s="45">
        <v>340000</v>
      </c>
      <c r="D15" s="54"/>
      <c r="E15" s="47" t="s">
        <v>68</v>
      </c>
      <c r="F15" s="47" t="s">
        <v>69</v>
      </c>
      <c r="G15" s="55">
        <v>1</v>
      </c>
      <c r="H15" s="56"/>
      <c r="I15" s="51"/>
      <c r="J15" s="51"/>
      <c r="K15" s="51"/>
      <c r="L15" s="51"/>
      <c r="M15" s="105"/>
      <c r="N15" s="51"/>
      <c r="O15" s="105"/>
      <c r="P15" s="110"/>
      <c r="Q15" s="140"/>
      <c r="R15" s="140"/>
      <c r="S15" s="141"/>
      <c r="T15" s="139"/>
    </row>
    <row r="16" s="1" customFormat="1" ht="29.1" customHeight="1" spans="1:20">
      <c r="A16" s="33"/>
      <c r="B16" s="57"/>
      <c r="C16" s="58"/>
      <c r="D16" s="59"/>
      <c r="E16" s="60"/>
      <c r="F16" s="61"/>
      <c r="G16" s="62"/>
      <c r="H16" s="63"/>
      <c r="I16" s="24"/>
      <c r="J16" s="24"/>
      <c r="K16" s="24"/>
      <c r="L16" s="24"/>
      <c r="M16" s="78"/>
      <c r="N16" s="24"/>
      <c r="O16" s="78"/>
      <c r="P16" s="111"/>
      <c r="Q16" s="142"/>
      <c r="R16" s="142"/>
      <c r="S16" s="143"/>
      <c r="T16" s="144"/>
    </row>
    <row r="17" s="1" customFormat="1" ht="30" customHeight="1" spans="1:20">
      <c r="A17" s="6" t="s">
        <v>59</v>
      </c>
      <c r="B17" s="6"/>
      <c r="C17" s="64">
        <f>SUM(C8:C16)</f>
        <v>4550000</v>
      </c>
      <c r="D17" s="65">
        <f>SUM(D8:D16)</f>
        <v>817942.5</v>
      </c>
      <c r="E17" s="66"/>
      <c r="F17" s="66"/>
      <c r="G17" s="67"/>
      <c r="H17" s="64" t="s">
        <v>60</v>
      </c>
      <c r="I17" s="85">
        <f>SUM(I8:I16)</f>
        <v>0</v>
      </c>
      <c r="J17" s="66"/>
      <c r="K17" s="85">
        <f>SUM(K8:K16)</f>
        <v>104715.59</v>
      </c>
      <c r="L17" s="85">
        <f>SUM(L8:L16)</f>
        <v>400</v>
      </c>
      <c r="M17" s="64" t="s">
        <v>60</v>
      </c>
      <c r="N17" s="85">
        <f>SUM(N8:N16)</f>
        <v>0</v>
      </c>
      <c r="O17" s="64" t="s">
        <v>60</v>
      </c>
      <c r="P17" s="64" t="s">
        <v>60</v>
      </c>
      <c r="Q17" s="64"/>
      <c r="R17" s="64"/>
      <c r="S17" s="85">
        <f>SUM(S8:S16)</f>
        <v>5262826.91</v>
      </c>
      <c r="T17" s="145">
        <f>D17+C17-S17-I17-K17-L17-N17</f>
        <v>7.8580342233181e-10</v>
      </c>
    </row>
    <row r="18" s="1" customFormat="1" ht="30" customHeight="1" spans="1:20">
      <c r="A18" s="68" t="s">
        <v>61</v>
      </c>
      <c r="B18" s="68"/>
      <c r="C18" s="68" t="s">
        <v>62</v>
      </c>
      <c r="D18" s="68"/>
      <c r="E18" s="68"/>
      <c r="F18" s="69">
        <f>S13+S14</f>
        <v>1410427.43</v>
      </c>
      <c r="G18" s="70"/>
      <c r="H18" s="71" t="s">
        <v>63</v>
      </c>
      <c r="I18" s="112"/>
      <c r="J18" s="112"/>
      <c r="K18" s="112"/>
      <c r="L18" s="113"/>
      <c r="M18" s="68" t="s">
        <v>64</v>
      </c>
      <c r="N18" s="114">
        <f>F18</f>
        <v>1410427.43</v>
      </c>
      <c r="O18" s="115"/>
      <c r="P18" s="115"/>
      <c r="Q18" s="115"/>
      <c r="R18" s="115"/>
      <c r="S18" s="115"/>
      <c r="T18" s="146"/>
    </row>
    <row r="19" s="1" customFormat="1" ht="30" customHeight="1" spans="1:20">
      <c r="A19" s="68"/>
      <c r="B19" s="68"/>
      <c r="C19" s="68" t="s">
        <v>65</v>
      </c>
      <c r="D19" s="68"/>
      <c r="E19" s="68"/>
      <c r="F19" s="69">
        <v>0</v>
      </c>
      <c r="G19" s="70"/>
      <c r="H19" s="72"/>
      <c r="I19" s="116"/>
      <c r="J19" s="116"/>
      <c r="K19" s="116"/>
      <c r="L19" s="117"/>
      <c r="M19" s="68" t="s">
        <v>66</v>
      </c>
      <c r="N19" s="118" t="str">
        <f>SUBSTITUTE(SUBSTITUTE(TEXT(INT(N18),"[DBNum2][$-804]G/通用格式元"&amp;IF(INT(N18)=N18,"整",""))&amp;TEXT(MID(N18,FIND(".",N18&amp;".0")+1,1),"[DBNum2][$-804]G/通用格式角")&amp;TEXT(MID(N18,FIND(".",N18&amp;".0")+2,1),"[DBNum2][$-804]G/通用格式分"),"零角","零"),"零分","")</f>
        <v>壹佰肆拾壹万零肆佰贰拾柒元肆角叁分</v>
      </c>
      <c r="O19" s="119"/>
      <c r="P19" s="119"/>
      <c r="Q19" s="119"/>
      <c r="R19" s="119"/>
      <c r="S19" s="119"/>
      <c r="T19" s="147"/>
    </row>
    <row r="25" s="1" customFormat="1" spans="2:19">
      <c r="B25" s="73"/>
      <c r="E25" s="3"/>
      <c r="F25" s="3"/>
      <c r="G25" s="4"/>
      <c r="I25" s="3"/>
      <c r="J25" s="3"/>
      <c r="L25" s="3"/>
      <c r="S25" s="3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7:B17"/>
    <mergeCell ref="C18:E18"/>
    <mergeCell ref="F18:G18"/>
    <mergeCell ref="N18:T18"/>
    <mergeCell ref="C19:E19"/>
    <mergeCell ref="F19:G19"/>
    <mergeCell ref="N19:T19"/>
    <mergeCell ref="A5:A7"/>
    <mergeCell ref="S5:S7"/>
    <mergeCell ref="T5:T7"/>
    <mergeCell ref="T10:T11"/>
    <mergeCell ref="A18:B19"/>
    <mergeCell ref="H18:L19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第1次</vt:lpstr>
      <vt:lpstr>第2次</vt:lpstr>
      <vt:lpstr>第3次</vt:lpstr>
      <vt:lpstr>第四次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2021-11-19T01:56:12Z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E7D7505137804B69966779D09425CBD3</vt:lpwstr>
  </property>
</Properties>
</file>