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activeTab="2"/>
  </bookViews>
  <sheets>
    <sheet name="5142-1" sheetId="1" r:id="rId1"/>
    <sheet name="5142-2" sheetId="5" r:id="rId2"/>
    <sheet name="3" sheetId="6" r:id="rId3"/>
  </sheets>
  <calcPr calcId="144525"/>
</workbook>
</file>

<file path=xl/sharedStrings.xml><?xml version="1.0" encoding="utf-8"?>
<sst xmlns="http://schemas.openxmlformats.org/spreadsheetml/2006/main" count="70">
  <si>
    <t xml:space="preserve"> 工程款支付证书  </t>
  </si>
  <si>
    <t>本次</t>
  </si>
  <si>
    <t>工程名称</t>
  </si>
  <si>
    <t>2016繁昌县交通民生工程繁阳镇农村道路畅通工程（大阳路）</t>
  </si>
  <si>
    <t>档案编号</t>
  </si>
  <si>
    <t>CD2016-123-2</t>
  </si>
  <si>
    <t>合同金额</t>
  </si>
  <si>
    <t>中标日期</t>
  </si>
  <si>
    <t>2016.9.22</t>
  </si>
  <si>
    <t>合作单位</t>
  </si>
  <si>
    <t>陈广友15855989861</t>
  </si>
  <si>
    <t>李 伟</t>
  </si>
  <si>
    <t>30日历天</t>
  </si>
  <si>
    <t>繁昌县
繁阳镇</t>
  </si>
  <si>
    <t>芜湖公司王冬汉13855369629</t>
  </si>
  <si>
    <t>摇号；天庐江刚收到此项目的中标通知书和施工合同原件1.11</t>
  </si>
  <si>
    <t xml:space="preserve">今天庐江刚收到此项目的中标通知书和施工合同原件1.11
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</si>
  <si>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</si>
  <si>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</si>
  <si>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</si>
  <si>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</si>
  <si>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</si>
  <si>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</si>
  <si>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</si>
  <si>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</si>
  <si>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</si>
  <si>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</si>
  <si>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</si>
  <si>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</si>
  <si>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</si>
  <si>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</si>
  <si>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</si>
  <si>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</si>
  <si>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</si>
  <si>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</si>
  <si>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</si>
  <si>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</si>
  <si>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2017.1.11办理外经证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</si>
  <si>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</si>
  <si>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</si>
  <si>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</si>
  <si>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</si>
  <si>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</si>
  <si>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</si>
  <si>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</si>
  <si>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</si>
  <si>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陈广友    中国银行繁昌支行</t>
  </si>
  <si>
    <t>完工证明？</t>
  </si>
  <si>
    <t>大写</t>
  </si>
  <si>
    <t>6216  6163  0100  0302  715</t>
  </si>
  <si>
    <t>申请部门
意见</t>
  </si>
  <si>
    <t>摇号；天庐江刚收到此项目的中标通知书和施工合同原件1.11？、</t>
  </si>
  <si>
    <t xml:space="preserve"> 2、此次借条已提供 。</t>
  </si>
  <si>
    <t>项目管理
意见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</si>
  <si>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</si>
  <si>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</si>
  <si>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</si>
  <si>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</si>
  <si>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材料</t>
  </si>
  <si>
    <t>2017.2.13核销外经证费用500   +2018.1.18办理涉税事项报告表费用500</t>
  </si>
  <si>
    <t>陈广友  中国银行繁昌支行 6216  6163  0100  0302  715</t>
  </si>
  <si>
    <t>供应商</t>
  </si>
  <si>
    <t>何总、朱总已同意支付（附表背面截图）。</t>
  </si>
  <si>
    <t>财务初审
意见</t>
  </si>
  <si>
    <t>质安初审
意见</t>
  </si>
  <si>
    <t>董事长审批</t>
  </si>
  <si>
    <t>预留损失准备金</t>
  </si>
  <si>
    <t>陈广友(材料)</t>
  </si>
  <si>
    <t>陈广友  中国银行繁昌支行 6217 2563 0000 8949 355</t>
  </si>
  <si>
    <r>
      <rPr>
        <sz val="9"/>
        <rFont val="宋体"/>
        <charset val="134"/>
      </rPr>
      <t>中标通知书</t>
    </r>
    <r>
      <rPr>
        <sz val="9"/>
        <color rgb="FFFF0000"/>
        <rFont val="宋体"/>
        <charset val="134"/>
      </rPr>
      <t>（复印件</t>
    </r>
    <r>
      <rPr>
        <sz val="9"/>
        <rFont val="宋体"/>
        <charset val="134"/>
      </rPr>
      <t>）、合同及验收报告、审计等原件在庐江，无内部承包协议；经核实该项目无项目部章，资料到芜湖分公司盖章的。</t>
    </r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</si>
</sst>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177" formatCode="yy/m/d;@"/>
    <numFmt numFmtId="178" formatCode="0.00_ "/>
    <numFmt numFmtId="44" formatCode="_ &quot;￥&quot;* #,##0.00_ ;_ &quot;￥&quot;* \-#,##0.00_ ;_ &quot;￥&quot;* &quot;-&quot;??_ ;_ @_ "/>
    <numFmt numFmtId="179" formatCode="m/d;@"/>
    <numFmt numFmtId="41" formatCode="_ * #,##0_ ;_ * \-#,##0_ ;_ * &quot;-&quot;_ ;_ @_ "/>
    <numFmt numFmtId="43" formatCode="_ * #,##0.00_ ;_ * \-#,##0.00_ ;_ * &quot;-&quot;??_ ;_ @_ "/>
    <numFmt numFmtId="180" formatCode="[DBNum2][$-804]General"/>
  </numFmts>
  <fonts count="5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name val="宋体"/>
      <charset val="134"/>
      <scheme val="major"/>
    </font>
    <font>
      <sz val="9"/>
      <color theme="1"/>
      <name val="Arial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color rgb="FF0070C0"/>
      <name val="宋体"/>
      <charset val="134"/>
    </font>
    <font>
      <sz val="9"/>
      <color rgb="FF0070C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color theme="1"/>
      <name val="Arial"/>
      <charset val="134"/>
    </font>
    <font>
      <sz val="9"/>
      <color rgb="FF7030A0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9"/>
      <color rgb="FF00B05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1" borderId="13" applyNumberFormat="0" applyFon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2" fillId="32" borderId="19" applyNumberFormat="0" applyAlignment="0" applyProtection="0">
      <alignment vertical="center"/>
    </xf>
    <xf numFmtId="0" fontId="53" fillId="32" borderId="12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8" fillId="0" borderId="0"/>
    <xf numFmtId="0" fontId="35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0" fontId="4" fillId="0" borderId="0" xfId="55" applyFont="1" applyFill="1" applyBorder="1" applyAlignment="1">
      <alignment horizontal="center" vertical="center"/>
    </xf>
    <xf numFmtId="177" fontId="4" fillId="0" borderId="0" xfId="55" applyNumberFormat="1" applyFont="1" applyFill="1" applyBorder="1" applyAlignment="1">
      <alignment horizontal="center" vertical="center"/>
    </xf>
    <xf numFmtId="176" fontId="4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7" fillId="0" borderId="2" xfId="55" applyNumberFormat="1" applyFont="1" applyFill="1" applyBorder="1" applyAlignment="1">
      <alignment horizontal="center" vertical="center" wrapText="1"/>
    </xf>
    <xf numFmtId="176" fontId="7" fillId="0" borderId="3" xfId="55" applyNumberFormat="1" applyFont="1" applyFill="1" applyBorder="1" applyAlignment="1">
      <alignment horizontal="center" vertical="center" wrapText="1"/>
    </xf>
    <xf numFmtId="176" fontId="7" fillId="0" borderId="4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176" fontId="9" fillId="0" borderId="2" xfId="55" applyNumberFormat="1" applyFont="1" applyFill="1" applyBorder="1" applyAlignment="1">
      <alignment horizontal="center" vertical="center" wrapText="1"/>
    </xf>
    <xf numFmtId="176" fontId="9" fillId="0" borderId="3" xfId="55" applyNumberFormat="1" applyFont="1" applyFill="1" applyBorder="1" applyAlignment="1">
      <alignment horizontal="center" vertical="center" wrapText="1"/>
    </xf>
    <xf numFmtId="176" fontId="9" fillId="0" borderId="4" xfId="55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right" vertical="center" shrinkToFit="1"/>
    </xf>
    <xf numFmtId="179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4" fontId="4" fillId="0" borderId="1" xfId="55" applyNumberFormat="1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>
      <alignment horizontal="right" vertical="center" shrinkToFit="1"/>
    </xf>
    <xf numFmtId="179" fontId="4" fillId="0" borderId="1" xfId="55" applyNumberFormat="1" applyFont="1" applyFill="1" applyBorder="1" applyAlignment="1">
      <alignment horizontal="center" vertical="center" wrapText="1"/>
    </xf>
    <xf numFmtId="9" fontId="4" fillId="0" borderId="1" xfId="2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177" fontId="11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6" fontId="2" fillId="2" borderId="1" xfId="55" applyNumberFormat="1" applyFont="1" applyFill="1" applyBorder="1" applyAlignment="1">
      <alignment horizontal="right" vertical="center" shrinkToFit="1"/>
    </xf>
    <xf numFmtId="179" fontId="2" fillId="2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177" fontId="12" fillId="2" borderId="1" xfId="55" applyNumberFormat="1" applyFont="1" applyFill="1" applyBorder="1" applyAlignment="1">
      <alignment horizontal="center" vertical="center" shrinkToFit="1"/>
    </xf>
    <xf numFmtId="14" fontId="4" fillId="2" borderId="1" xfId="55" applyNumberFormat="1" applyFont="1" applyFill="1" applyBorder="1" applyAlignment="1">
      <alignment horizontal="center" vertical="center" wrapText="1"/>
    </xf>
    <xf numFmtId="176" fontId="4" fillId="2" borderId="1" xfId="55" applyNumberFormat="1" applyFont="1" applyFill="1" applyBorder="1" applyAlignment="1">
      <alignment horizontal="right" vertical="center" shrinkToFit="1"/>
    </xf>
    <xf numFmtId="179" fontId="4" fillId="2" borderId="1" xfId="55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vertical="center"/>
    </xf>
    <xf numFmtId="177" fontId="12" fillId="0" borderId="1" xfId="55" applyNumberFormat="1" applyFont="1" applyFill="1" applyBorder="1" applyAlignment="1">
      <alignment horizontal="center" vertical="center" shrinkToFit="1"/>
    </xf>
    <xf numFmtId="176" fontId="4" fillId="0" borderId="1" xfId="55" applyNumberFormat="1" applyFont="1" applyFill="1" applyBorder="1" applyAlignment="1">
      <alignment horizontal="center" vertical="center" wrapText="1"/>
    </xf>
    <xf numFmtId="0" fontId="1" fillId="3" borderId="1" xfId="55" applyFont="1" applyFill="1" applyBorder="1" applyAlignment="1">
      <alignment horizontal="center" vertical="center" shrinkToFit="1"/>
    </xf>
    <xf numFmtId="176" fontId="14" fillId="3" borderId="1" xfId="55" applyNumberFormat="1" applyFont="1" applyFill="1" applyBorder="1" applyAlignment="1">
      <alignment horizontal="right" vertical="center" shrinkToFit="1"/>
    </xf>
    <xf numFmtId="0" fontId="9" fillId="0" borderId="1" xfId="55" applyFont="1" applyFill="1" applyBorder="1" applyAlignment="1">
      <alignment horizontal="center" vertical="center" wrapText="1"/>
    </xf>
    <xf numFmtId="176" fontId="9" fillId="2" borderId="1" xfId="55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top" wrapText="1"/>
    </xf>
    <xf numFmtId="0" fontId="4" fillId="0" borderId="1" xfId="55" applyFont="1" applyFill="1" applyBorder="1" applyAlignment="1">
      <alignment horizontal="center" vertical="top" wrapText="1"/>
    </xf>
    <xf numFmtId="0" fontId="16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4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6" fontId="17" fillId="0" borderId="2" xfId="55" applyNumberFormat="1" applyFont="1" applyFill="1" applyBorder="1" applyAlignment="1">
      <alignment horizontal="center" vertical="center" wrapText="1"/>
    </xf>
    <xf numFmtId="176" fontId="17" fillId="0" borderId="4" xfId="55" applyNumberFormat="1" applyFont="1" applyFill="1" applyBorder="1" applyAlignment="1">
      <alignment horizontal="center" vertical="center" wrapText="1"/>
    </xf>
    <xf numFmtId="0" fontId="4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6" fontId="15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shrinkToFit="1"/>
    </xf>
    <xf numFmtId="176" fontId="1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6" fontId="1" fillId="3" borderId="1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wrapText="1"/>
    </xf>
    <xf numFmtId="176" fontId="4" fillId="3" borderId="1" xfId="55" applyNumberFormat="1" applyFont="1" applyFill="1" applyBorder="1" applyAlignment="1">
      <alignment horizontal="right" vertical="center" shrinkToFit="1"/>
    </xf>
    <xf numFmtId="176" fontId="4" fillId="0" borderId="1" xfId="55" applyNumberFormat="1" applyFont="1" applyFill="1" applyBorder="1" applyAlignment="1">
      <alignment horizontal="right" vertical="center"/>
    </xf>
    <xf numFmtId="176" fontId="4" fillId="0" borderId="1" xfId="55" applyNumberFormat="1" applyFont="1" applyFill="1" applyBorder="1" applyAlignment="1">
      <alignment vertical="center" wrapText="1"/>
    </xf>
    <xf numFmtId="176" fontId="4" fillId="3" borderId="1" xfId="55" applyNumberFormat="1" applyFont="1" applyFill="1" applyBorder="1" applyAlignment="1">
      <alignment horizontal="center" vertical="center" shrinkToFit="1"/>
    </xf>
    <xf numFmtId="176" fontId="2" fillId="3" borderId="1" xfId="55" applyNumberFormat="1" applyFont="1" applyFill="1" applyBorder="1" applyAlignment="1">
      <alignment horizontal="right" vertical="center" shrinkToFit="1"/>
    </xf>
    <xf numFmtId="9" fontId="11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right" vertical="center" shrinkToFit="1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0" xfId="55" applyFont="1" applyFill="1" applyBorder="1" applyAlignment="1">
      <alignment horizontal="center" vertical="center" wrapText="1"/>
    </xf>
    <xf numFmtId="9" fontId="2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right" vertical="center"/>
    </xf>
    <xf numFmtId="176" fontId="2" fillId="3" borderId="1" xfId="55" applyNumberFormat="1" applyFont="1" applyFill="1" applyBorder="1" applyAlignment="1">
      <alignment horizontal="center" vertical="center" shrinkToFit="1"/>
    </xf>
    <xf numFmtId="9" fontId="12" fillId="0" borderId="1" xfId="55" applyNumberFormat="1" applyFont="1" applyFill="1" applyBorder="1" applyAlignment="1">
      <alignment horizontal="center" vertical="center" wrapText="1"/>
    </xf>
    <xf numFmtId="176" fontId="18" fillId="0" borderId="1" xfId="55" applyNumberFormat="1" applyFont="1" applyFill="1" applyBorder="1" applyAlignment="1">
      <alignment horizontal="right" vertical="center" shrinkToFit="1"/>
    </xf>
    <xf numFmtId="176" fontId="19" fillId="0" borderId="1" xfId="55" applyNumberFormat="1" applyFont="1" applyFill="1" applyBorder="1" applyAlignment="1">
      <alignment horizontal="center" vertical="center" wrapText="1"/>
    </xf>
    <xf numFmtId="9" fontId="4" fillId="0" borderId="1" xfId="55" applyNumberFormat="1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>
      <alignment horizontal="center" vertical="center" shrinkToFit="1"/>
    </xf>
    <xf numFmtId="176" fontId="14" fillId="0" borderId="0" xfId="55" applyNumberFormat="1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176" fontId="4" fillId="2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top" wrapText="1"/>
    </xf>
    <xf numFmtId="0" fontId="4" fillId="0" borderId="0" xfId="55" applyFont="1" applyFill="1" applyBorder="1" applyAlignment="1">
      <alignment horizontal="left" vertical="center" shrinkToFit="1"/>
    </xf>
    <xf numFmtId="0" fontId="20" fillId="2" borderId="1" xfId="14" applyFont="1" applyFill="1" applyBorder="1" applyAlignment="1">
      <alignment horizontal="left" vertical="center"/>
    </xf>
    <xf numFmtId="0" fontId="21" fillId="2" borderId="1" xfId="14" applyFont="1" applyFill="1" applyBorder="1" applyAlignment="1">
      <alignment horizontal="center" vertical="center"/>
    </xf>
    <xf numFmtId="0" fontId="22" fillId="2" borderId="1" xfId="14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178" fontId="23" fillId="2" borderId="1" xfId="14" applyNumberFormat="1" applyFont="1" applyFill="1" applyBorder="1" applyAlignment="1">
      <alignment horizontal="center" vertical="center" wrapText="1"/>
    </xf>
    <xf numFmtId="178" fontId="21" fillId="2" borderId="1" xfId="14" applyNumberFormat="1" applyFont="1" applyFill="1" applyBorder="1" applyAlignment="1">
      <alignment horizontal="center" vertical="center"/>
    </xf>
    <xf numFmtId="0" fontId="24" fillId="4" borderId="1" xfId="55" applyFont="1" applyFill="1" applyBorder="1" applyAlignment="1">
      <alignment horizontal="left" vertical="center"/>
    </xf>
    <xf numFmtId="0" fontId="25" fillId="0" borderId="0" xfId="55" applyFont="1">
      <alignment vertical="center"/>
    </xf>
    <xf numFmtId="0" fontId="26" fillId="0" borderId="0" xfId="55" applyFont="1">
      <alignment vertical="center"/>
    </xf>
    <xf numFmtId="0" fontId="4" fillId="2" borderId="2" xfId="55" applyFont="1" applyFill="1" applyBorder="1" applyAlignment="1">
      <alignment vertical="center" wrapText="1"/>
    </xf>
    <xf numFmtId="0" fontId="4" fillId="5" borderId="3" xfId="55" applyFont="1" applyFill="1" applyBorder="1" applyAlignment="1">
      <alignment horizontal="left" vertical="center" wrapText="1"/>
    </xf>
    <xf numFmtId="0" fontId="4" fillId="2" borderId="3" xfId="55" applyFont="1" applyFill="1" applyBorder="1" applyAlignment="1">
      <alignment horizontal="left" vertical="center" wrapText="1"/>
    </xf>
    <xf numFmtId="180" fontId="4" fillId="0" borderId="0" xfId="55" applyNumberFormat="1" applyFont="1" applyFill="1" applyBorder="1" applyAlignment="1">
      <alignment horizontal="center" vertical="center"/>
    </xf>
    <xf numFmtId="0" fontId="21" fillId="2" borderId="1" xfId="14" applyFont="1" applyFill="1" applyBorder="1" applyAlignment="1">
      <alignment horizontal="center" vertical="center" wrapText="1"/>
    </xf>
    <xf numFmtId="0" fontId="27" fillId="2" borderId="1" xfId="14" applyFont="1" applyFill="1" applyBorder="1" applyAlignment="1">
      <alignment horizontal="center" vertical="center" wrapText="1"/>
    </xf>
    <xf numFmtId="0" fontId="28" fillId="2" borderId="1" xfId="14" applyFont="1" applyFill="1" applyBorder="1" applyAlignment="1">
      <alignment horizontal="left" vertical="center"/>
    </xf>
    <xf numFmtId="0" fontId="29" fillId="2" borderId="0" xfId="14" applyFont="1" applyFill="1" applyAlignment="1">
      <alignment horizontal="center" vertical="center"/>
    </xf>
    <xf numFmtId="0" fontId="21" fillId="2" borderId="1" xfId="14" applyFont="1" applyFill="1" applyBorder="1" applyAlignment="1">
      <alignment horizontal="left" vertical="center" wrapText="1"/>
    </xf>
    <xf numFmtId="0" fontId="4" fillId="2" borderId="4" xfId="55" applyFont="1" applyFill="1" applyBorder="1" applyAlignment="1">
      <alignment horizontal="left" vertical="center" wrapText="1"/>
    </xf>
    <xf numFmtId="179" fontId="30" fillId="2" borderId="1" xfId="55" applyNumberFormat="1" applyFont="1" applyFill="1" applyBorder="1" applyAlignment="1">
      <alignment horizontal="center" vertical="center" wrapText="1"/>
    </xf>
    <xf numFmtId="176" fontId="30" fillId="2" borderId="1" xfId="55" applyNumberFormat="1" applyFont="1" applyFill="1" applyBorder="1" applyAlignment="1">
      <alignment horizontal="right" vertical="center" shrinkToFit="1"/>
    </xf>
    <xf numFmtId="176" fontId="9" fillId="2" borderId="5" xfId="55" applyNumberFormat="1" applyFont="1" applyFill="1" applyBorder="1" applyAlignment="1">
      <alignment horizontal="center" vertical="center" wrapText="1"/>
    </xf>
    <xf numFmtId="176" fontId="9" fillId="2" borderId="6" xfId="55" applyNumberFormat="1" applyFont="1" applyFill="1" applyBorder="1" applyAlignment="1">
      <alignment horizontal="center" vertical="center" wrapText="1"/>
    </xf>
    <xf numFmtId="176" fontId="9" fillId="2" borderId="7" xfId="55" applyNumberFormat="1" applyFont="1" applyFill="1" applyBorder="1" applyAlignment="1">
      <alignment horizontal="center" vertical="center" wrapText="1"/>
    </xf>
    <xf numFmtId="176" fontId="9" fillId="2" borderId="2" xfId="55" applyNumberFormat="1" applyFont="1" applyFill="1" applyBorder="1" applyAlignment="1">
      <alignment horizontal="center" vertical="center" wrapText="1"/>
    </xf>
    <xf numFmtId="176" fontId="9" fillId="2" borderId="4" xfId="55" applyNumberFormat="1" applyFont="1" applyFill="1" applyBorder="1" applyAlignment="1">
      <alignment horizontal="center" vertical="center" wrapText="1"/>
    </xf>
    <xf numFmtId="0" fontId="4" fillId="0" borderId="5" xfId="55" applyFont="1" applyFill="1" applyBorder="1" applyAlignment="1">
      <alignment horizontal="center" vertical="center" wrapText="1"/>
    </xf>
    <xf numFmtId="176" fontId="9" fillId="2" borderId="8" xfId="55" applyNumberFormat="1" applyFont="1" applyFill="1" applyBorder="1" applyAlignment="1">
      <alignment horizontal="center" vertical="center" wrapText="1"/>
    </xf>
    <xf numFmtId="176" fontId="9" fillId="2" borderId="9" xfId="55" applyNumberFormat="1" applyFont="1" applyFill="1" applyBorder="1" applyAlignment="1">
      <alignment horizontal="center" vertical="center" wrapText="1"/>
    </xf>
    <xf numFmtId="176" fontId="9" fillId="2" borderId="10" xfId="55" applyNumberFormat="1" applyFont="1" applyFill="1" applyBorder="1" applyAlignment="1">
      <alignment horizontal="center" vertical="center" wrapText="1"/>
    </xf>
    <xf numFmtId="0" fontId="31" fillId="0" borderId="1" xfId="55" applyFont="1" applyFill="1" applyBorder="1" applyAlignment="1">
      <alignment horizontal="center" vertical="center" wrapText="1"/>
    </xf>
    <xf numFmtId="0" fontId="2" fillId="2" borderId="2" xfId="55" applyFont="1" applyFill="1" applyBorder="1" applyAlignment="1">
      <alignment horizontal="center" vertical="center" wrapText="1"/>
    </xf>
    <xf numFmtId="0" fontId="2" fillId="2" borderId="3" xfId="55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0" fontId="4" fillId="0" borderId="11" xfId="55" applyFont="1" applyFill="1" applyBorder="1" applyAlignment="1">
      <alignment horizontal="center" vertical="center" wrapText="1"/>
    </xf>
    <xf numFmtId="180" fontId="9" fillId="2" borderId="11" xfId="55" applyNumberFormat="1" applyFont="1" applyFill="1" applyBorder="1" applyAlignment="1">
      <alignment horizontal="center" vertical="center" wrapText="1"/>
    </xf>
    <xf numFmtId="176" fontId="4" fillId="2" borderId="11" xfId="55" applyNumberFormat="1" applyFont="1" applyFill="1" applyBorder="1" applyAlignment="1">
      <alignment horizontal="center" vertical="center" wrapText="1"/>
    </xf>
    <xf numFmtId="0" fontId="32" fillId="0" borderId="8" xfId="55" applyFont="1" applyFill="1" applyBorder="1" applyAlignment="1">
      <alignment horizontal="left" vertical="center" wrapText="1"/>
    </xf>
    <xf numFmtId="0" fontId="32" fillId="0" borderId="9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center" wrapText="1"/>
    </xf>
    <xf numFmtId="0" fontId="4" fillId="0" borderId="3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top" wrapText="1"/>
    </xf>
    <xf numFmtId="0" fontId="4" fillId="0" borderId="3" xfId="55" applyFont="1" applyFill="1" applyBorder="1" applyAlignment="1">
      <alignment horizontal="left" vertical="top" wrapText="1"/>
    </xf>
    <xf numFmtId="0" fontId="4" fillId="2" borderId="2" xfId="55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0" fontId="33" fillId="2" borderId="1" xfId="55" applyFont="1" applyFill="1" applyBorder="1" applyAlignment="1">
      <alignment horizontal="left" vertical="center" wrapText="1"/>
    </xf>
    <xf numFmtId="0" fontId="32" fillId="0" borderId="3" xfId="55" applyFont="1" applyFill="1" applyBorder="1" applyAlignment="1">
      <alignment horizontal="left" vertical="center" wrapText="1"/>
    </xf>
    <xf numFmtId="0" fontId="32" fillId="0" borderId="4" xfId="55" applyFont="1" applyFill="1" applyBorder="1" applyAlignment="1">
      <alignment horizontal="left" vertical="center" wrapText="1"/>
    </xf>
    <xf numFmtId="0" fontId="4" fillId="0" borderId="4" xfId="55" applyFont="1" applyFill="1" applyBorder="1" applyAlignment="1">
      <alignment horizontal="left" vertical="center" wrapText="1"/>
    </xf>
    <xf numFmtId="0" fontId="4" fillId="0" borderId="4" xfId="55" applyFont="1" applyFill="1" applyBorder="1" applyAlignment="1">
      <alignment horizontal="left" vertical="top" wrapText="1"/>
    </xf>
    <xf numFmtId="10" fontId="3" fillId="4" borderId="0" xfId="55" applyNumberFormat="1" applyFont="1" applyFill="1">
      <alignment vertical="center"/>
    </xf>
    <xf numFmtId="180" fontId="4" fillId="4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266700</xdr:colOff>
      <xdr:row>4</xdr:row>
      <xdr:rowOff>19050</xdr:rowOff>
    </xdr:from>
    <xdr:to>
      <xdr:col>24</xdr:col>
      <xdr:colOff>457200</xdr:colOff>
      <xdr:row>20</xdr:row>
      <xdr:rowOff>123825</xdr:rowOff>
    </xdr:to>
    <xdr:pic>
      <xdr:nvPicPr>
        <xdr:cNvPr id="3" name="图片 2" descr="C:\Users\Administrator\Documents\Tencent Files\501232853\Image\C2C\Image2\VG}2VPTE781SBXJ%{PI_F~H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286510"/>
          <a:ext cx="7858125" cy="488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295275</xdr:colOff>
      <xdr:row>8</xdr:row>
      <xdr:rowOff>161925</xdr:rowOff>
    </xdr:from>
    <xdr:to>
      <xdr:col>19</xdr:col>
      <xdr:colOff>95250</xdr:colOff>
      <xdr:row>10</xdr:row>
      <xdr:rowOff>38100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6775" y="2961005"/>
          <a:ext cx="2581275" cy="50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676275</xdr:colOff>
      <xdr:row>7</xdr:row>
      <xdr:rowOff>142875</xdr:rowOff>
    </xdr:from>
    <xdr:to>
      <xdr:col>8</xdr:col>
      <xdr:colOff>676275</xdr:colOff>
      <xdr:row>12</xdr:row>
      <xdr:rowOff>19050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3550" y="2625090"/>
          <a:ext cx="3238500" cy="139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485775</xdr:colOff>
      <xdr:row>3</xdr:row>
      <xdr:rowOff>28575</xdr:rowOff>
    </xdr:from>
    <xdr:to>
      <xdr:col>25</xdr:col>
      <xdr:colOff>665480</xdr:colOff>
      <xdr:row>21</xdr:row>
      <xdr:rowOff>24130</xdr:rowOff>
    </xdr:to>
    <xdr:pic>
      <xdr:nvPicPr>
        <xdr:cNvPr id="6" name="图片 5" descr="OX0F[0)Q{BECE18}J_2)X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00" y="979170"/>
          <a:ext cx="7847330" cy="52089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39</xdr:row>
      <xdr:rowOff>18415</xdr:rowOff>
    </xdr:from>
    <xdr:to>
      <xdr:col>13</xdr:col>
      <xdr:colOff>360045</xdr:colOff>
      <xdr:row>71</xdr:row>
      <xdr:rowOff>46990</xdr:rowOff>
    </xdr:to>
    <xdr:pic>
      <xdr:nvPicPr>
        <xdr:cNvPr id="8" name="图片 7" descr="(1RSA1N[RULRCIA]8T6N81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" y="12261215"/>
          <a:ext cx="7360920" cy="5514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447675</xdr:colOff>
      <xdr:row>3</xdr:row>
      <xdr:rowOff>247650</xdr:rowOff>
    </xdr:from>
    <xdr:to>
      <xdr:col>25</xdr:col>
      <xdr:colOff>675005</xdr:colOff>
      <xdr:row>20</xdr:row>
      <xdr:rowOff>125095</xdr:rowOff>
    </xdr:to>
    <xdr:pic>
      <xdr:nvPicPr>
        <xdr:cNvPr id="4" name="图片 3" descr="UGSIIS7$~88B]M}W{C$SY%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86900" y="1198245"/>
          <a:ext cx="7894955" cy="5154295"/>
        </a:xfrm>
        <a:prstGeom prst="rect">
          <a:avLst/>
        </a:prstGeom>
      </xdr:spPr>
    </xdr:pic>
    <xdr:clientData/>
  </xdr:twoCellAnchor>
  <xdr:twoCellAnchor editAs="oneCell">
    <xdr:from>
      <xdr:col>15</xdr:col>
      <xdr:colOff>723900</xdr:colOff>
      <xdr:row>11</xdr:row>
      <xdr:rowOff>66675</xdr:rowOff>
    </xdr:from>
    <xdr:to>
      <xdr:col>19</xdr:col>
      <xdr:colOff>980440</xdr:colOff>
      <xdr:row>11</xdr:row>
      <xdr:rowOff>536575</xdr:rowOff>
    </xdr:to>
    <xdr:pic>
      <xdr:nvPicPr>
        <xdr:cNvPr id="2" name="图片 1" descr="WX`XDYHIU)LW8G)3J`I`J8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15400" y="3690620"/>
          <a:ext cx="3037840" cy="4699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23</xdr:row>
      <xdr:rowOff>19050</xdr:rowOff>
    </xdr:from>
    <xdr:to>
      <xdr:col>20</xdr:col>
      <xdr:colOff>75565</xdr:colOff>
      <xdr:row>27</xdr:row>
      <xdr:rowOff>408940</xdr:rowOff>
    </xdr:to>
    <xdr:pic>
      <xdr:nvPicPr>
        <xdr:cNvPr id="6" name="图片 5" descr="`FG%KR_J_)]]U@)HE%O(~Y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82100" y="7008495"/>
          <a:ext cx="3676015" cy="213169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40</xdr:row>
      <xdr:rowOff>38100</xdr:rowOff>
    </xdr:from>
    <xdr:to>
      <xdr:col>11</xdr:col>
      <xdr:colOff>418465</xdr:colOff>
      <xdr:row>67</xdr:row>
      <xdr:rowOff>132715</xdr:rowOff>
    </xdr:to>
    <xdr:pic>
      <xdr:nvPicPr>
        <xdr:cNvPr id="5" name="图片 4" descr="9O3R_1JBVGWHQH${J~RSA[I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7775" y="12769850"/>
          <a:ext cx="5152390" cy="4723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13" workbookViewId="0">
      <selection activeCell="E7" sqref="E7:F7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4" customWidth="1"/>
    <col min="9" max="9" width="9.75" style="6" customWidth="1"/>
    <col min="10" max="10" width="5.25" style="4" customWidth="1"/>
    <col min="11" max="11" width="7.125" style="6" customWidth="1"/>
    <col min="12" max="12" width="8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5"/>
      <c r="Q1" s="29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6"/>
      <c r="L2" s="57" t="s">
        <v>4</v>
      </c>
      <c r="M2" s="58"/>
      <c r="N2" s="59" t="s">
        <v>5</v>
      </c>
      <c r="O2" s="60"/>
      <c r="P2" s="61"/>
      <c r="Q2" s="61"/>
      <c r="R2" s="97"/>
      <c r="S2" s="97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ht="24.95" customHeight="1" spans="1:36">
      <c r="A3" s="8" t="s">
        <v>6</v>
      </c>
      <c r="B3" s="8"/>
      <c r="C3" s="11">
        <v>715247.01</v>
      </c>
      <c r="D3" s="12"/>
      <c r="E3" s="12"/>
      <c r="F3" s="13"/>
      <c r="G3" s="14" t="s">
        <v>7</v>
      </c>
      <c r="H3" s="15" t="s">
        <v>8</v>
      </c>
      <c r="I3" s="62"/>
      <c r="J3" s="62"/>
      <c r="K3" s="63"/>
      <c r="L3" s="8" t="s">
        <v>9</v>
      </c>
      <c r="M3" s="8"/>
      <c r="N3" s="64" t="s">
        <v>10</v>
      </c>
      <c r="O3" s="65"/>
      <c r="P3" s="66"/>
      <c r="Q3" s="98" t="s">
        <v>5</v>
      </c>
      <c r="R3" s="99">
        <v>131</v>
      </c>
      <c r="S3" s="99">
        <v>5142</v>
      </c>
      <c r="T3" s="100" t="s">
        <v>3</v>
      </c>
      <c r="U3" s="101" t="s">
        <v>8</v>
      </c>
      <c r="V3" s="102">
        <v>715247.01</v>
      </c>
      <c r="W3" s="103" t="s">
        <v>11</v>
      </c>
      <c r="X3" s="99" t="s">
        <v>12</v>
      </c>
      <c r="Y3" s="111" t="s">
        <v>13</v>
      </c>
      <c r="Z3" s="112" t="s">
        <v>14</v>
      </c>
      <c r="AA3" s="112" t="s">
        <v>10</v>
      </c>
      <c r="AB3" s="113" t="s">
        <v>15</v>
      </c>
      <c r="AC3" s="114"/>
      <c r="AD3" s="115" t="s">
        <v>16</v>
      </c>
      <c r="AE3" s="66"/>
      <c r="AF3" s="66"/>
      <c r="AG3" s="66"/>
      <c r="AH3" s="66"/>
      <c r="AI3" s="66"/>
      <c r="AJ3" s="66"/>
    </row>
    <row r="4" ht="24.95" customHeight="1" spans="1:20">
      <c r="A4" s="8" t="s">
        <v>17</v>
      </c>
      <c r="B4" s="8"/>
      <c r="C4" s="57"/>
      <c r="D4" s="94"/>
      <c r="E4" s="94"/>
      <c r="F4" s="58"/>
      <c r="G4" s="14" t="s">
        <v>18</v>
      </c>
      <c r="H4" s="11"/>
      <c r="I4" s="12"/>
      <c r="J4" s="12"/>
      <c r="K4" s="13"/>
      <c r="L4" s="8" t="s">
        <v>19</v>
      </c>
      <c r="M4" s="8"/>
      <c r="N4" s="67">
        <v>5142</v>
      </c>
      <c r="O4" s="68"/>
      <c r="P4" s="66"/>
      <c r="Q4" s="104"/>
      <c r="R4" s="4"/>
      <c r="S4" s="4"/>
      <c r="T4" s="4"/>
    </row>
    <row r="5" ht="24.95" customHeight="1" spans="1:16">
      <c r="A5" s="19" t="s">
        <v>20</v>
      </c>
      <c r="B5" s="19" t="s">
        <v>21</v>
      </c>
      <c r="C5" s="19"/>
      <c r="D5" s="19"/>
      <c r="E5" s="19" t="s">
        <v>22</v>
      </c>
      <c r="F5" s="19"/>
      <c r="G5" s="20" t="s">
        <v>23</v>
      </c>
      <c r="H5" s="19" t="s">
        <v>24</v>
      </c>
      <c r="I5" s="19"/>
      <c r="J5" s="19" t="s">
        <v>25</v>
      </c>
      <c r="K5" s="19"/>
      <c r="L5" s="19" t="s">
        <v>26</v>
      </c>
      <c r="M5" s="19"/>
      <c r="N5" s="69" t="s">
        <v>27</v>
      </c>
      <c r="O5" s="69"/>
      <c r="P5" s="66"/>
    </row>
    <row r="6" ht="24.95" customHeight="1" spans="1:18">
      <c r="A6" s="19"/>
      <c r="B6" s="21" t="s">
        <v>28</v>
      </c>
      <c r="C6" s="19" t="s">
        <v>29</v>
      </c>
      <c r="D6" s="20" t="s">
        <v>30</v>
      </c>
      <c r="E6" s="21" t="s">
        <v>28</v>
      </c>
      <c r="F6" s="20" t="s">
        <v>30</v>
      </c>
      <c r="G6" s="20" t="s">
        <v>30</v>
      </c>
      <c r="H6" s="19" t="s">
        <v>31</v>
      </c>
      <c r="I6" s="20" t="s">
        <v>30</v>
      </c>
      <c r="J6" s="19" t="s">
        <v>32</v>
      </c>
      <c r="K6" s="70" t="s">
        <v>30</v>
      </c>
      <c r="L6" s="20" t="s">
        <v>30</v>
      </c>
      <c r="M6" s="19" t="s">
        <v>33</v>
      </c>
      <c r="N6" s="69" t="s">
        <v>34</v>
      </c>
      <c r="O6" s="69" t="s">
        <v>30</v>
      </c>
      <c r="P6" s="66"/>
      <c r="R6" s="4"/>
    </row>
    <row r="7" ht="45.75" customHeight="1" spans="1:18">
      <c r="A7" s="40">
        <v>1</v>
      </c>
      <c r="B7" s="41">
        <v>42759</v>
      </c>
      <c r="C7" s="42" t="s">
        <v>35</v>
      </c>
      <c r="D7" s="43">
        <v>350000</v>
      </c>
      <c r="E7" s="117">
        <v>42755</v>
      </c>
      <c r="F7" s="118">
        <v>350000</v>
      </c>
      <c r="G7" s="43"/>
      <c r="H7" s="33"/>
      <c r="I7" s="76">
        <v>0</v>
      </c>
      <c r="J7" s="88" t="s">
        <v>36</v>
      </c>
      <c r="K7" s="76">
        <v>8192.46</v>
      </c>
      <c r="L7" s="31">
        <v>500</v>
      </c>
      <c r="M7" s="47" t="s">
        <v>37</v>
      </c>
      <c r="N7" s="47"/>
      <c r="O7" s="79">
        <f>ROUNDUP(D7-I7-K7-L7,2)</f>
        <v>341307.54</v>
      </c>
      <c r="P7" s="66"/>
      <c r="R7" s="4"/>
    </row>
    <row r="8" ht="24.95" customHeight="1" spans="1:18">
      <c r="A8" s="28"/>
      <c r="B8" s="46"/>
      <c r="C8" s="30"/>
      <c r="D8" s="31"/>
      <c r="E8" s="32"/>
      <c r="F8" s="31"/>
      <c r="G8" s="31"/>
      <c r="H8" s="33"/>
      <c r="I8" s="76"/>
      <c r="J8" s="28"/>
      <c r="K8" s="76"/>
      <c r="L8" s="31"/>
      <c r="M8" s="77"/>
      <c r="N8" s="78"/>
      <c r="O8" s="79"/>
      <c r="P8" s="66"/>
      <c r="R8" s="4"/>
    </row>
    <row r="9" ht="24.95" customHeight="1" spans="1:18">
      <c r="A9" s="40"/>
      <c r="B9" s="41"/>
      <c r="C9" s="42"/>
      <c r="D9" s="43"/>
      <c r="E9" s="44"/>
      <c r="F9" s="43"/>
      <c r="G9" s="43"/>
      <c r="H9" s="33"/>
      <c r="I9" s="76"/>
      <c r="J9" s="91"/>
      <c r="K9" s="76"/>
      <c r="L9" s="31"/>
      <c r="M9" s="47"/>
      <c r="N9" s="47"/>
      <c r="O9" s="79"/>
      <c r="P9" s="66"/>
      <c r="R9" s="4"/>
    </row>
    <row r="10" ht="24.95" customHeight="1" spans="1:18">
      <c r="A10" s="40"/>
      <c r="B10" s="41"/>
      <c r="C10" s="42"/>
      <c r="D10" s="43"/>
      <c r="E10" s="44"/>
      <c r="F10" s="43"/>
      <c r="G10" s="43"/>
      <c r="H10" s="33"/>
      <c r="I10" s="76"/>
      <c r="J10" s="91"/>
      <c r="K10" s="76"/>
      <c r="L10" s="31"/>
      <c r="M10" s="47"/>
      <c r="N10" s="47"/>
      <c r="O10" s="79"/>
      <c r="P10" s="66"/>
      <c r="R10" s="4"/>
    </row>
    <row r="11" ht="24.95" customHeight="1" spans="1:18">
      <c r="A11" s="40"/>
      <c r="B11" s="41"/>
      <c r="C11" s="42"/>
      <c r="D11" s="43"/>
      <c r="E11" s="44"/>
      <c r="F11" s="43"/>
      <c r="G11" s="43"/>
      <c r="H11" s="33"/>
      <c r="I11" s="76"/>
      <c r="J11" s="91"/>
      <c r="K11" s="76"/>
      <c r="L11" s="31"/>
      <c r="M11" s="47"/>
      <c r="N11" s="47"/>
      <c r="O11" s="79"/>
      <c r="P11" s="66"/>
      <c r="R11" s="4"/>
    </row>
    <row r="12" ht="20.1" customHeight="1" spans="1:18">
      <c r="A12" s="40"/>
      <c r="B12" s="41"/>
      <c r="C12" s="42"/>
      <c r="D12" s="43"/>
      <c r="E12" s="44"/>
      <c r="F12" s="43"/>
      <c r="G12" s="43"/>
      <c r="H12" s="33"/>
      <c r="I12" s="76"/>
      <c r="J12" s="91"/>
      <c r="K12" s="76"/>
      <c r="L12" s="31"/>
      <c r="M12" s="47"/>
      <c r="N12" s="47"/>
      <c r="O12" s="79"/>
      <c r="P12" s="66"/>
      <c r="R12" s="4"/>
    </row>
    <row r="13" ht="20.1" customHeight="1" spans="1:18">
      <c r="A13" s="40"/>
      <c r="B13" s="41"/>
      <c r="C13" s="42"/>
      <c r="D13" s="43"/>
      <c r="E13" s="44"/>
      <c r="F13" s="43"/>
      <c r="G13" s="43"/>
      <c r="H13" s="33"/>
      <c r="I13" s="76"/>
      <c r="J13" s="91"/>
      <c r="K13" s="76"/>
      <c r="L13" s="31"/>
      <c r="M13" s="47"/>
      <c r="N13" s="47"/>
      <c r="O13" s="79"/>
      <c r="P13" s="66"/>
      <c r="R13" s="4"/>
    </row>
    <row r="14" ht="20.1" customHeight="1" spans="1:18">
      <c r="A14" s="40"/>
      <c r="B14" s="41"/>
      <c r="C14" s="42"/>
      <c r="D14" s="43"/>
      <c r="E14" s="44"/>
      <c r="F14" s="43"/>
      <c r="G14" s="43"/>
      <c r="H14" s="33"/>
      <c r="I14" s="76"/>
      <c r="J14" s="91"/>
      <c r="K14" s="76"/>
      <c r="L14" s="31"/>
      <c r="M14" s="47"/>
      <c r="N14" s="47"/>
      <c r="O14" s="79"/>
      <c r="P14" s="66"/>
      <c r="R14" s="4"/>
    </row>
    <row r="15" ht="20.1" customHeight="1" spans="1:18">
      <c r="A15" s="40"/>
      <c r="B15" s="41"/>
      <c r="C15" s="42"/>
      <c r="D15" s="43"/>
      <c r="E15" s="44"/>
      <c r="F15" s="43"/>
      <c r="G15" s="43"/>
      <c r="H15" s="33"/>
      <c r="I15" s="76"/>
      <c r="J15" s="91"/>
      <c r="K15" s="76"/>
      <c r="L15" s="31"/>
      <c r="M15" s="47"/>
      <c r="N15" s="47"/>
      <c r="O15" s="79"/>
      <c r="P15" s="66"/>
      <c r="R15" s="4"/>
    </row>
    <row r="16" ht="20.1" customHeight="1" spans="1:18">
      <c r="A16" s="40"/>
      <c r="B16" s="41"/>
      <c r="C16" s="42"/>
      <c r="D16" s="43"/>
      <c r="E16" s="44"/>
      <c r="F16" s="43"/>
      <c r="G16" s="43"/>
      <c r="H16" s="33"/>
      <c r="I16" s="76"/>
      <c r="J16" s="91"/>
      <c r="K16" s="76"/>
      <c r="L16" s="31"/>
      <c r="M16" s="47"/>
      <c r="N16" s="47"/>
      <c r="O16" s="79"/>
      <c r="P16" s="66"/>
      <c r="R16" s="4"/>
    </row>
    <row r="17" ht="20.1" customHeight="1" spans="1:18">
      <c r="A17" s="40"/>
      <c r="B17" s="41"/>
      <c r="C17" s="42"/>
      <c r="D17" s="43"/>
      <c r="E17" s="44"/>
      <c r="F17" s="43"/>
      <c r="G17" s="43"/>
      <c r="H17" s="33"/>
      <c r="I17" s="76"/>
      <c r="J17" s="91"/>
      <c r="K17" s="76"/>
      <c r="L17" s="31"/>
      <c r="M17" s="47"/>
      <c r="N17" s="47"/>
      <c r="O17" s="79"/>
      <c r="P17" s="66"/>
      <c r="R17" s="4"/>
    </row>
    <row r="18" ht="20.1" customHeight="1" spans="1:18">
      <c r="A18" s="40"/>
      <c r="B18" s="41"/>
      <c r="C18" s="42"/>
      <c r="D18" s="43"/>
      <c r="E18" s="44"/>
      <c r="F18" s="43"/>
      <c r="G18" s="43"/>
      <c r="H18" s="33"/>
      <c r="I18" s="76"/>
      <c r="J18" s="91"/>
      <c r="K18" s="76"/>
      <c r="L18" s="31"/>
      <c r="M18" s="47"/>
      <c r="N18" s="47"/>
      <c r="O18" s="79"/>
      <c r="P18" s="66"/>
      <c r="R18" s="4"/>
    </row>
    <row r="19" ht="20.1" customHeight="1" spans="1:29">
      <c r="A19" s="40"/>
      <c r="B19" s="41"/>
      <c r="C19" s="42"/>
      <c r="D19" s="43"/>
      <c r="E19" s="44"/>
      <c r="F19" s="43"/>
      <c r="G19" s="43"/>
      <c r="H19" s="33"/>
      <c r="I19" s="76"/>
      <c r="J19" s="91"/>
      <c r="K19" s="76"/>
      <c r="L19" s="31"/>
      <c r="M19" s="47"/>
      <c r="N19" s="47"/>
      <c r="O19" s="79"/>
      <c r="P19" s="66"/>
      <c r="Q19" s="107" t="s">
        <v>38</v>
      </c>
      <c r="R19" s="108" t="s">
        <v>39</v>
      </c>
      <c r="S19" s="108"/>
      <c r="T19" s="108"/>
      <c r="U19" s="108"/>
      <c r="V19" s="108"/>
      <c r="W19" s="108"/>
      <c r="X19" s="109" t="s">
        <v>40</v>
      </c>
      <c r="Y19" s="109"/>
      <c r="Z19" s="109"/>
      <c r="AA19" s="109"/>
      <c r="AB19" s="109"/>
      <c r="AC19" s="116"/>
    </row>
    <row r="20" ht="20.1" customHeight="1" spans="1:16">
      <c r="A20" s="28"/>
      <c r="B20" s="46"/>
      <c r="C20" s="30"/>
      <c r="D20" s="31"/>
      <c r="E20" s="32"/>
      <c r="F20" s="31"/>
      <c r="G20" s="31"/>
      <c r="H20" s="47"/>
      <c r="I20" s="76"/>
      <c r="J20" s="28"/>
      <c r="K20" s="76"/>
      <c r="L20" s="31"/>
      <c r="M20" s="77"/>
      <c r="N20" s="77"/>
      <c r="O20" s="76"/>
      <c r="P20" s="66"/>
    </row>
    <row r="21" ht="20.1" customHeight="1" spans="1:18">
      <c r="A21" s="28"/>
      <c r="B21" s="46"/>
      <c r="C21" s="30"/>
      <c r="D21" s="31"/>
      <c r="E21" s="32"/>
      <c r="F21" s="31"/>
      <c r="G21" s="31"/>
      <c r="H21" s="47"/>
      <c r="I21" s="76"/>
      <c r="J21" s="28"/>
      <c r="K21" s="76"/>
      <c r="L21" s="31"/>
      <c r="M21" s="47"/>
      <c r="N21" s="47"/>
      <c r="O21" s="76"/>
      <c r="P21" s="66"/>
      <c r="Q21" s="110"/>
      <c r="R21" s="110"/>
    </row>
    <row r="22" ht="20.1" customHeight="1" spans="1:16">
      <c r="A22" s="28"/>
      <c r="B22" s="46"/>
      <c r="C22" s="30"/>
      <c r="D22" s="31"/>
      <c r="E22" s="32"/>
      <c r="F22" s="31"/>
      <c r="G22" s="31"/>
      <c r="H22" s="47"/>
      <c r="I22" s="76"/>
      <c r="J22" s="28"/>
      <c r="K22" s="76"/>
      <c r="L22" s="31"/>
      <c r="M22" s="47"/>
      <c r="N22" s="47"/>
      <c r="O22" s="76"/>
      <c r="P22" s="66"/>
    </row>
    <row r="23" ht="20.1" customHeight="1" spans="1:16">
      <c r="A23" s="28"/>
      <c r="B23" s="46"/>
      <c r="C23" s="30"/>
      <c r="D23" s="31"/>
      <c r="E23" s="32"/>
      <c r="F23" s="31"/>
      <c r="G23" s="31"/>
      <c r="H23" s="47"/>
      <c r="I23" s="76"/>
      <c r="J23" s="28"/>
      <c r="K23" s="76"/>
      <c r="L23" s="31"/>
      <c r="M23" s="47"/>
      <c r="N23" s="47"/>
      <c r="O23" s="76"/>
      <c r="P23" s="66"/>
    </row>
    <row r="24" s="1" customFormat="1" ht="24.95" customHeight="1" spans="1:22">
      <c r="A24" s="19" t="s">
        <v>41</v>
      </c>
      <c r="B24" s="19"/>
      <c r="C24" s="48" t="s">
        <v>42</v>
      </c>
      <c r="D24" s="49">
        <f>SUM(D7:D23)</f>
        <v>350000</v>
      </c>
      <c r="E24" s="48" t="s">
        <v>42</v>
      </c>
      <c r="F24" s="49">
        <f>SUM(F7:F23)</f>
        <v>350000</v>
      </c>
      <c r="G24" s="49">
        <f>SUM(G7:G23)</f>
        <v>0</v>
      </c>
      <c r="H24" s="48" t="s">
        <v>42</v>
      </c>
      <c r="I24" s="49">
        <f>SUM(I7:I23)</f>
        <v>0</v>
      </c>
      <c r="J24" s="48" t="s">
        <v>42</v>
      </c>
      <c r="K24" s="49">
        <f>SUM(K7:K23)</f>
        <v>8192.46</v>
      </c>
      <c r="L24" s="49"/>
      <c r="M24" s="48" t="s">
        <v>42</v>
      </c>
      <c r="N24" s="48"/>
      <c r="O24" s="49">
        <f>SUM(O7:O23)</f>
        <v>341307.54</v>
      </c>
      <c r="P24" s="93"/>
      <c r="Q24" s="149">
        <f>D25/C3</f>
        <v>0.477188349238957</v>
      </c>
      <c r="R24" s="3"/>
      <c r="S24" s="3"/>
      <c r="T24" s="3"/>
      <c r="U24" s="4"/>
      <c r="V24" s="4"/>
    </row>
    <row r="25" ht="26.1" customHeight="1" spans="1:17">
      <c r="A25" s="50" t="s">
        <v>43</v>
      </c>
      <c r="B25" s="50"/>
      <c r="C25" s="28" t="s">
        <v>44</v>
      </c>
      <c r="D25" s="51">
        <f>O7</f>
        <v>341307.54</v>
      </c>
      <c r="E25" s="51"/>
      <c r="F25" s="51"/>
      <c r="G25" s="51"/>
      <c r="H25" s="95" t="s">
        <v>45</v>
      </c>
      <c r="I25" s="95"/>
      <c r="J25" s="34" t="s">
        <v>46</v>
      </c>
      <c r="K25" s="34"/>
      <c r="L25" s="34"/>
      <c r="M25" s="34"/>
      <c r="N25" s="34"/>
      <c r="O25" s="34"/>
      <c r="P25" s="66"/>
      <c r="Q25" s="150" t="s">
        <v>47</v>
      </c>
    </row>
    <row r="26" ht="26.1" customHeight="1" spans="1:18">
      <c r="A26" s="50"/>
      <c r="B26" s="50"/>
      <c r="C26" s="132" t="s">
        <v>48</v>
      </c>
      <c r="D26" s="133">
        <f>D25</f>
        <v>341307.54</v>
      </c>
      <c r="E26" s="133"/>
      <c r="F26" s="133"/>
      <c r="G26" s="133"/>
      <c r="H26" s="134"/>
      <c r="I26" s="134"/>
      <c r="J26" s="141" t="s">
        <v>49</v>
      </c>
      <c r="K26" s="142"/>
      <c r="L26" s="142"/>
      <c r="M26" s="142"/>
      <c r="N26" s="142"/>
      <c r="O26" s="143"/>
      <c r="P26" s="66"/>
      <c r="R26" s="4"/>
    </row>
    <row r="27" ht="45" customHeight="1" spans="1:20">
      <c r="A27" s="8" t="s">
        <v>50</v>
      </c>
      <c r="B27" s="57"/>
      <c r="C27" s="107" t="s">
        <v>38</v>
      </c>
      <c r="D27" s="109" t="s">
        <v>51</v>
      </c>
      <c r="E27" s="109"/>
      <c r="F27" s="109"/>
      <c r="G27" s="109"/>
      <c r="H27" s="109"/>
      <c r="I27" s="116"/>
      <c r="J27" s="144" t="s">
        <v>52</v>
      </c>
      <c r="K27" s="144"/>
      <c r="L27" s="144"/>
      <c r="M27" s="144"/>
      <c r="N27" s="144"/>
      <c r="O27" s="144"/>
      <c r="P27" s="66"/>
      <c r="R27" s="151"/>
      <c r="S27" s="152"/>
      <c r="T27" s="152"/>
    </row>
    <row r="28" ht="45" customHeight="1" spans="1:16">
      <c r="A28" s="19" t="s">
        <v>53</v>
      </c>
      <c r="B28" s="19"/>
      <c r="C28" s="135"/>
      <c r="D28" s="136"/>
      <c r="E28" s="136"/>
      <c r="F28" s="136"/>
      <c r="G28" s="136"/>
      <c r="H28" s="136"/>
      <c r="I28" s="136"/>
      <c r="J28" s="145"/>
      <c r="K28" s="145"/>
      <c r="L28" s="145"/>
      <c r="M28" s="145"/>
      <c r="N28" s="145"/>
      <c r="O28" s="146"/>
      <c r="P28" s="66"/>
    </row>
    <row r="29" ht="45" customHeight="1" spans="1:16">
      <c r="A29" s="19" t="s">
        <v>54</v>
      </c>
      <c r="B29" s="19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47"/>
      <c r="P29" s="66"/>
    </row>
    <row r="30" ht="45" customHeight="1" spans="1:20">
      <c r="A30" s="19" t="s">
        <v>55</v>
      </c>
      <c r="B30" s="19"/>
      <c r="C30" s="139" t="s">
        <v>56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8"/>
      <c r="P30" s="66"/>
      <c r="T30" s="151"/>
    </row>
    <row r="31" ht="42" customHeight="1" spans="1:16">
      <c r="A31" s="19" t="s">
        <v>57</v>
      </c>
      <c r="B31" s="1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66"/>
    </row>
    <row r="35" spans="17:22">
      <c r="Q35" s="3"/>
      <c r="U35" s="3"/>
      <c r="V35" s="3"/>
    </row>
    <row r="36" s="3" customFormat="1"/>
    <row r="37" s="3" customFormat="1"/>
    <row r="38" s="3" customFormat="1" spans="17:22">
      <c r="Q38" s="4"/>
      <c r="U38" s="4"/>
      <c r="V38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V33"/>
  <sheetViews>
    <sheetView topLeftCell="A7" workbookViewId="0">
      <selection activeCell="K18" sqref="K18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4" customWidth="1"/>
    <col min="9" max="9" width="9.75" style="6" customWidth="1"/>
    <col min="10" max="10" width="5.25" style="4" customWidth="1"/>
    <col min="11" max="11" width="7.125" style="6" customWidth="1"/>
    <col min="12" max="12" width="8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5"/>
      <c r="Q1" s="29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6"/>
      <c r="L2" s="57" t="s">
        <v>4</v>
      </c>
      <c r="M2" s="58"/>
      <c r="N2" s="59" t="s">
        <v>5</v>
      </c>
      <c r="O2" s="60"/>
      <c r="P2" s="61"/>
      <c r="Q2" s="61"/>
      <c r="R2" s="97"/>
      <c r="S2" s="97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ht="24.95" customHeight="1" spans="1:36">
      <c r="A3" s="8" t="s">
        <v>6</v>
      </c>
      <c r="B3" s="8"/>
      <c r="C3" s="11">
        <v>715247.01</v>
      </c>
      <c r="D3" s="12"/>
      <c r="E3" s="12"/>
      <c r="F3" s="13"/>
      <c r="G3" s="14" t="s">
        <v>7</v>
      </c>
      <c r="H3" s="15" t="s">
        <v>8</v>
      </c>
      <c r="I3" s="62"/>
      <c r="J3" s="62"/>
      <c r="K3" s="63"/>
      <c r="L3" s="8" t="s">
        <v>9</v>
      </c>
      <c r="M3" s="8"/>
      <c r="N3" s="64" t="s">
        <v>10</v>
      </c>
      <c r="O3" s="65"/>
      <c r="P3" s="66"/>
      <c r="Q3" s="98" t="s">
        <v>5</v>
      </c>
      <c r="R3" s="99">
        <v>131</v>
      </c>
      <c r="S3" s="99">
        <v>5142</v>
      </c>
      <c r="T3" s="100" t="s">
        <v>3</v>
      </c>
      <c r="U3" s="101" t="s">
        <v>8</v>
      </c>
      <c r="V3" s="102">
        <v>715247.01</v>
      </c>
      <c r="W3" s="103" t="s">
        <v>11</v>
      </c>
      <c r="X3" s="99" t="s">
        <v>12</v>
      </c>
      <c r="Y3" s="111" t="s">
        <v>13</v>
      </c>
      <c r="Z3" s="112" t="s">
        <v>14</v>
      </c>
      <c r="AA3" s="112" t="s">
        <v>10</v>
      </c>
      <c r="AB3" s="113" t="s">
        <v>15</v>
      </c>
      <c r="AC3" s="114"/>
      <c r="AD3" s="115" t="s">
        <v>16</v>
      </c>
      <c r="AE3" s="66"/>
      <c r="AF3" s="66"/>
      <c r="AG3" s="66"/>
      <c r="AH3" s="66"/>
      <c r="AI3" s="66"/>
      <c r="AJ3" s="66"/>
    </row>
    <row r="4" ht="24.95" customHeight="1" spans="1:20">
      <c r="A4" s="8" t="s">
        <v>17</v>
      </c>
      <c r="B4" s="8"/>
      <c r="C4" s="57"/>
      <c r="D4" s="94"/>
      <c r="E4" s="94"/>
      <c r="F4" s="58"/>
      <c r="G4" s="14" t="s">
        <v>18</v>
      </c>
      <c r="H4" s="11"/>
      <c r="I4" s="12"/>
      <c r="J4" s="12"/>
      <c r="K4" s="13"/>
      <c r="L4" s="8" t="s">
        <v>19</v>
      </c>
      <c r="M4" s="8"/>
      <c r="N4" s="67">
        <v>5142</v>
      </c>
      <c r="O4" s="68"/>
      <c r="P4" s="66"/>
      <c r="Q4" s="104"/>
      <c r="R4" s="4"/>
      <c r="S4" s="4"/>
      <c r="T4" s="4"/>
    </row>
    <row r="5" ht="24.95" customHeight="1" spans="1:16">
      <c r="A5" s="19" t="s">
        <v>20</v>
      </c>
      <c r="B5" s="19" t="s">
        <v>21</v>
      </c>
      <c r="C5" s="19"/>
      <c r="D5" s="19"/>
      <c r="E5" s="19" t="s">
        <v>22</v>
      </c>
      <c r="F5" s="19"/>
      <c r="G5" s="20" t="s">
        <v>23</v>
      </c>
      <c r="H5" s="19" t="s">
        <v>24</v>
      </c>
      <c r="I5" s="19"/>
      <c r="J5" s="19" t="s">
        <v>25</v>
      </c>
      <c r="K5" s="19"/>
      <c r="L5" s="19" t="s">
        <v>26</v>
      </c>
      <c r="M5" s="19"/>
      <c r="N5" s="69" t="s">
        <v>27</v>
      </c>
      <c r="O5" s="69"/>
      <c r="P5" s="66"/>
    </row>
    <row r="6" ht="24.95" customHeight="1" spans="1:18">
      <c r="A6" s="19"/>
      <c r="B6" s="21" t="s">
        <v>28</v>
      </c>
      <c r="C6" s="19" t="s">
        <v>29</v>
      </c>
      <c r="D6" s="20" t="s">
        <v>30</v>
      </c>
      <c r="E6" s="21" t="s">
        <v>28</v>
      </c>
      <c r="F6" s="20" t="s">
        <v>30</v>
      </c>
      <c r="G6" s="20" t="s">
        <v>30</v>
      </c>
      <c r="H6" s="19" t="s">
        <v>31</v>
      </c>
      <c r="I6" s="20" t="s">
        <v>30</v>
      </c>
      <c r="J6" s="19" t="s">
        <v>32</v>
      </c>
      <c r="K6" s="70" t="s">
        <v>30</v>
      </c>
      <c r="L6" s="20" t="s">
        <v>30</v>
      </c>
      <c r="M6" s="19" t="s">
        <v>33</v>
      </c>
      <c r="N6" s="69" t="s">
        <v>34</v>
      </c>
      <c r="O6" s="69" t="s">
        <v>30</v>
      </c>
      <c r="P6" s="66"/>
      <c r="R6" s="4"/>
    </row>
    <row r="7" s="1" customFormat="1" ht="45.75" customHeight="1" spans="1:20">
      <c r="A7" s="22">
        <v>1</v>
      </c>
      <c r="B7" s="23">
        <v>42759</v>
      </c>
      <c r="C7" s="24" t="s">
        <v>35</v>
      </c>
      <c r="D7" s="25">
        <v>350000</v>
      </c>
      <c r="E7" s="26">
        <v>42755</v>
      </c>
      <c r="F7" s="25">
        <v>350000</v>
      </c>
      <c r="G7" s="25"/>
      <c r="H7" s="27"/>
      <c r="I7" s="71">
        <v>0</v>
      </c>
      <c r="J7" s="72" t="s">
        <v>36</v>
      </c>
      <c r="K7" s="71">
        <v>8192.46</v>
      </c>
      <c r="L7" s="73">
        <v>500</v>
      </c>
      <c r="M7" s="20" t="s">
        <v>37</v>
      </c>
      <c r="N7" s="20"/>
      <c r="O7" s="74">
        <f>ROUNDUP(D7-I7-K7-L7,2)</f>
        <v>341307.54</v>
      </c>
      <c r="P7" s="75"/>
      <c r="S7" s="105"/>
      <c r="T7" s="105"/>
    </row>
    <row r="8" ht="24.95" customHeight="1" spans="1:18">
      <c r="A8" s="28"/>
      <c r="B8" s="29" t="s">
        <v>1</v>
      </c>
      <c r="C8" s="30"/>
      <c r="D8" s="31"/>
      <c r="E8" s="32"/>
      <c r="F8" s="31"/>
      <c r="G8" s="31"/>
      <c r="H8" s="33"/>
      <c r="I8" s="76"/>
      <c r="J8" s="28"/>
      <c r="K8" s="76"/>
      <c r="L8" s="31"/>
      <c r="M8" s="77"/>
      <c r="N8" s="78"/>
      <c r="O8" s="79"/>
      <c r="P8" s="66"/>
      <c r="R8" s="4"/>
    </row>
    <row r="9" ht="24.95" customHeight="1" spans="1:18">
      <c r="A9" s="40">
        <v>2</v>
      </c>
      <c r="B9" s="41">
        <v>43145</v>
      </c>
      <c r="C9" s="42" t="s">
        <v>35</v>
      </c>
      <c r="D9" s="43">
        <v>100000</v>
      </c>
      <c r="E9" s="117">
        <v>43139</v>
      </c>
      <c r="F9" s="118">
        <v>120000</v>
      </c>
      <c r="G9" s="43"/>
      <c r="H9" s="33"/>
      <c r="I9" s="76">
        <v>0</v>
      </c>
      <c r="J9" s="88" t="s">
        <v>36</v>
      </c>
      <c r="K9" s="76">
        <v>10703</v>
      </c>
      <c r="L9" s="31">
        <v>1000</v>
      </c>
      <c r="M9" s="47"/>
      <c r="N9" s="47" t="s">
        <v>58</v>
      </c>
      <c r="O9" s="92">
        <f>ROUNDUP(D9-I9-K9-L9,2)</f>
        <v>88297</v>
      </c>
      <c r="P9" s="66"/>
      <c r="R9" s="4"/>
    </row>
    <row r="10" ht="20" customHeight="1" spans="1:18">
      <c r="A10" s="40"/>
      <c r="B10" s="41"/>
      <c r="C10" s="42"/>
      <c r="D10" s="43"/>
      <c r="E10" s="44"/>
      <c r="F10" s="43"/>
      <c r="G10" s="43"/>
      <c r="H10" s="33"/>
      <c r="I10" s="76"/>
      <c r="J10" s="91"/>
      <c r="K10" s="76"/>
      <c r="L10" s="31"/>
      <c r="M10" s="77" t="s">
        <v>59</v>
      </c>
      <c r="N10" s="47"/>
      <c r="O10" s="79"/>
      <c r="P10" s="66"/>
      <c r="R10" s="4"/>
    </row>
    <row r="11" ht="20" customHeight="1" spans="1:18">
      <c r="A11" s="40"/>
      <c r="B11" s="41"/>
      <c r="C11" s="42"/>
      <c r="D11" s="43"/>
      <c r="E11" s="44"/>
      <c r="F11" s="43"/>
      <c r="G11" s="43"/>
      <c r="H11" s="33"/>
      <c r="I11" s="76"/>
      <c r="J11" s="91"/>
      <c r="K11" s="76"/>
      <c r="L11" s="31"/>
      <c r="M11" s="47"/>
      <c r="N11" s="47"/>
      <c r="O11" s="79"/>
      <c r="P11" s="66"/>
      <c r="R11" s="4"/>
    </row>
    <row r="12" ht="20" customHeight="1" spans="1:18">
      <c r="A12" s="40"/>
      <c r="B12" s="41"/>
      <c r="C12" s="42"/>
      <c r="D12" s="43"/>
      <c r="E12" s="44"/>
      <c r="F12" s="43"/>
      <c r="G12" s="43"/>
      <c r="H12" s="33"/>
      <c r="I12" s="76"/>
      <c r="J12" s="91"/>
      <c r="K12" s="76"/>
      <c r="L12" s="31"/>
      <c r="M12" s="47"/>
      <c r="N12" s="47"/>
      <c r="O12" s="79"/>
      <c r="P12" s="66"/>
      <c r="R12" s="4"/>
    </row>
    <row r="13" ht="20" customHeight="1" spans="1:18">
      <c r="A13" s="40"/>
      <c r="B13" s="41"/>
      <c r="C13" s="42"/>
      <c r="D13" s="43"/>
      <c r="E13" s="44"/>
      <c r="F13" s="43"/>
      <c r="G13" s="43"/>
      <c r="H13" s="33"/>
      <c r="I13" s="76"/>
      <c r="J13" s="91"/>
      <c r="K13" s="76"/>
      <c r="L13" s="31"/>
      <c r="M13" s="47"/>
      <c r="N13" s="47"/>
      <c r="O13" s="79"/>
      <c r="P13" s="66"/>
      <c r="R13" s="4"/>
    </row>
    <row r="14" ht="20" customHeight="1" spans="1:18">
      <c r="A14" s="40"/>
      <c r="B14" s="41"/>
      <c r="C14" s="42"/>
      <c r="D14" s="43"/>
      <c r="E14" s="44"/>
      <c r="F14" s="43"/>
      <c r="G14" s="43"/>
      <c r="H14" s="33"/>
      <c r="I14" s="76"/>
      <c r="J14" s="91"/>
      <c r="K14" s="76"/>
      <c r="L14" s="31"/>
      <c r="M14" s="47"/>
      <c r="N14" s="47"/>
      <c r="O14" s="79"/>
      <c r="P14" s="66"/>
      <c r="R14" s="4"/>
    </row>
    <row r="15" ht="20" customHeight="1" spans="1:18">
      <c r="A15" s="40"/>
      <c r="B15" s="41"/>
      <c r="C15" s="42"/>
      <c r="D15" s="43"/>
      <c r="E15" s="44"/>
      <c r="F15" s="43"/>
      <c r="G15" s="43"/>
      <c r="H15" s="33"/>
      <c r="I15" s="76"/>
      <c r="J15" s="91"/>
      <c r="K15" s="76"/>
      <c r="L15" s="31"/>
      <c r="M15" s="47"/>
      <c r="N15" s="47"/>
      <c r="O15" s="79"/>
      <c r="P15" s="66"/>
      <c r="R15" s="4"/>
    </row>
    <row r="16" ht="20" customHeight="1" spans="1:18">
      <c r="A16" s="40"/>
      <c r="B16" s="41"/>
      <c r="C16" s="42"/>
      <c r="D16" s="43"/>
      <c r="E16" s="44"/>
      <c r="F16" s="43"/>
      <c r="G16" s="43"/>
      <c r="H16" s="33"/>
      <c r="I16" s="76"/>
      <c r="J16" s="91"/>
      <c r="K16" s="76"/>
      <c r="L16" s="31"/>
      <c r="M16" s="47"/>
      <c r="N16" s="47"/>
      <c r="O16" s="79"/>
      <c r="P16" s="66"/>
      <c r="R16" s="4"/>
    </row>
    <row r="17" ht="20" customHeight="1" spans="1:18">
      <c r="A17" s="40"/>
      <c r="B17" s="41"/>
      <c r="C17" s="42"/>
      <c r="D17" s="43"/>
      <c r="E17" s="44"/>
      <c r="F17" s="43"/>
      <c r="G17" s="43"/>
      <c r="H17" s="33"/>
      <c r="I17" s="76"/>
      <c r="J17" s="91"/>
      <c r="K17" s="76"/>
      <c r="L17" s="31"/>
      <c r="M17" s="47"/>
      <c r="N17" s="47"/>
      <c r="O17" s="79"/>
      <c r="P17" s="66"/>
      <c r="R17" s="4"/>
    </row>
    <row r="18" ht="20" customHeight="1" spans="1:18">
      <c r="A18" s="40"/>
      <c r="B18" s="41"/>
      <c r="C18" s="42"/>
      <c r="D18" s="43"/>
      <c r="E18" s="44"/>
      <c r="F18" s="43"/>
      <c r="G18" s="43"/>
      <c r="H18" s="33"/>
      <c r="I18" s="76"/>
      <c r="J18" s="91"/>
      <c r="K18" s="76"/>
      <c r="L18" s="31"/>
      <c r="M18" s="47"/>
      <c r="N18" s="47"/>
      <c r="O18" s="79"/>
      <c r="P18" s="66"/>
      <c r="R18" s="4"/>
    </row>
    <row r="19" ht="20" customHeight="1" spans="1:29">
      <c r="A19" s="40"/>
      <c r="B19" s="41"/>
      <c r="C19" s="42"/>
      <c r="D19" s="43"/>
      <c r="E19" s="44"/>
      <c r="F19" s="43"/>
      <c r="G19" s="43"/>
      <c r="H19" s="33"/>
      <c r="I19" s="76"/>
      <c r="J19" s="91"/>
      <c r="K19" s="76"/>
      <c r="L19" s="31"/>
      <c r="M19" s="47"/>
      <c r="N19" s="47"/>
      <c r="O19" s="79"/>
      <c r="P19" s="66"/>
      <c r="Q19" s="107" t="s">
        <v>38</v>
      </c>
      <c r="R19" s="108" t="s">
        <v>39</v>
      </c>
      <c r="S19" s="108"/>
      <c r="T19" s="108"/>
      <c r="U19" s="108"/>
      <c r="V19" s="108"/>
      <c r="W19" s="108"/>
      <c r="X19" s="109" t="s">
        <v>40</v>
      </c>
      <c r="Y19" s="109"/>
      <c r="Z19" s="109"/>
      <c r="AA19" s="109"/>
      <c r="AB19" s="109"/>
      <c r="AC19" s="116"/>
    </row>
    <row r="20" ht="20" customHeight="1" spans="1:16">
      <c r="A20" s="28"/>
      <c r="B20" s="46"/>
      <c r="C20" s="30"/>
      <c r="D20" s="31"/>
      <c r="E20" s="32"/>
      <c r="F20" s="31"/>
      <c r="G20" s="31"/>
      <c r="H20" s="47"/>
      <c r="I20" s="76"/>
      <c r="J20" s="28"/>
      <c r="K20" s="76"/>
      <c r="L20" s="31"/>
      <c r="M20" s="77"/>
      <c r="N20" s="77"/>
      <c r="O20" s="76"/>
      <c r="P20" s="66"/>
    </row>
    <row r="21" ht="20" customHeight="1" spans="1:18">
      <c r="A21" s="28"/>
      <c r="B21" s="46"/>
      <c r="C21" s="30"/>
      <c r="D21" s="31"/>
      <c r="E21" s="32"/>
      <c r="F21" s="31"/>
      <c r="G21" s="31"/>
      <c r="H21" s="47"/>
      <c r="I21" s="76"/>
      <c r="J21" s="28"/>
      <c r="K21" s="76"/>
      <c r="L21" s="31"/>
      <c r="M21" s="47"/>
      <c r="N21" s="47"/>
      <c r="O21" s="76"/>
      <c r="P21" s="66"/>
      <c r="Q21" s="110"/>
      <c r="R21" s="110"/>
    </row>
    <row r="22" ht="20" customHeight="1" spans="1:48">
      <c r="A22" s="28"/>
      <c r="B22" s="46"/>
      <c r="C22" s="30"/>
      <c r="D22" s="31"/>
      <c r="E22" s="32"/>
      <c r="F22" s="31"/>
      <c r="G22" s="31"/>
      <c r="H22" s="47"/>
      <c r="I22" s="76"/>
      <c r="J22" s="28"/>
      <c r="K22" s="76"/>
      <c r="L22" s="31"/>
      <c r="M22" s="47"/>
      <c r="N22" s="47"/>
      <c r="O22" s="7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</row>
    <row r="23" ht="20" customHeight="1" spans="1:48">
      <c r="A23" s="28"/>
      <c r="B23" s="46"/>
      <c r="C23" s="30"/>
      <c r="D23" s="31"/>
      <c r="E23" s="32"/>
      <c r="F23" s="31"/>
      <c r="G23" s="31"/>
      <c r="H23" s="47"/>
      <c r="I23" s="76"/>
      <c r="J23" s="28"/>
      <c r="K23" s="76"/>
      <c r="L23" s="31"/>
      <c r="M23" s="47"/>
      <c r="N23" s="47"/>
      <c r="O23" s="7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</row>
    <row r="24" s="1" customFormat="1" ht="24.95" customHeight="1" spans="1:48">
      <c r="A24" s="19" t="s">
        <v>41</v>
      </c>
      <c r="B24" s="19"/>
      <c r="C24" s="48" t="s">
        <v>42</v>
      </c>
      <c r="D24" s="49">
        <f t="shared" ref="D24:G24" si="0">SUM(D7:D23)</f>
        <v>450000</v>
      </c>
      <c r="E24" s="48" t="s">
        <v>42</v>
      </c>
      <c r="F24" s="49">
        <f t="shared" si="0"/>
        <v>470000</v>
      </c>
      <c r="G24" s="49">
        <f t="shared" si="0"/>
        <v>0</v>
      </c>
      <c r="H24" s="48" t="s">
        <v>42</v>
      </c>
      <c r="I24" s="49">
        <f>SUM(I7:I23)</f>
        <v>0</v>
      </c>
      <c r="J24" s="48" t="s">
        <v>42</v>
      </c>
      <c r="K24" s="49">
        <f>SUM(K7:K23)</f>
        <v>18895.46</v>
      </c>
      <c r="L24" s="49">
        <f>SUM(L7:L23)</f>
        <v>1500</v>
      </c>
      <c r="M24" s="48" t="s">
        <v>42</v>
      </c>
      <c r="N24" s="48"/>
      <c r="O24" s="49">
        <f>SUM(O7:O23)</f>
        <v>429604.54</v>
      </c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</row>
    <row r="25" ht="26.1" customHeight="1" spans="1:48">
      <c r="A25" s="50" t="s">
        <v>43</v>
      </c>
      <c r="B25" s="50"/>
      <c r="C25" s="28" t="s">
        <v>44</v>
      </c>
      <c r="D25" s="119">
        <f>O9</f>
        <v>88297</v>
      </c>
      <c r="E25" s="120"/>
      <c r="F25" s="121"/>
      <c r="G25" s="122">
        <v>0</v>
      </c>
      <c r="H25" s="123"/>
      <c r="I25" s="129" t="s">
        <v>60</v>
      </c>
      <c r="J25" s="130"/>
      <c r="K25" s="130"/>
      <c r="L25" s="130"/>
      <c r="M25" s="130"/>
      <c r="N25" s="130"/>
      <c r="O25" s="131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</row>
    <row r="26" ht="26.1" customHeight="1" spans="1:48">
      <c r="A26" s="50"/>
      <c r="B26" s="50"/>
      <c r="C26" s="124" t="s">
        <v>48</v>
      </c>
      <c r="D26" s="125"/>
      <c r="E26" s="126"/>
      <c r="F26" s="127"/>
      <c r="G26" s="51">
        <f>O9</f>
        <v>88297</v>
      </c>
      <c r="H26" s="51"/>
      <c r="I26" s="95" t="s">
        <v>61</v>
      </c>
      <c r="J26" s="95"/>
      <c r="K26" s="95"/>
      <c r="L26" s="95"/>
      <c r="M26" s="95"/>
      <c r="N26" s="95"/>
      <c r="O26" s="95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</row>
    <row r="27" ht="60" customHeight="1" spans="1:15">
      <c r="A27" s="128" t="s">
        <v>50</v>
      </c>
      <c r="B27" s="128"/>
      <c r="C27" s="28" t="s">
        <v>51</v>
      </c>
      <c r="D27" s="28"/>
      <c r="E27" s="28"/>
      <c r="F27" s="28"/>
      <c r="G27" s="28"/>
      <c r="H27" s="28"/>
      <c r="I27" s="128" t="s">
        <v>53</v>
      </c>
      <c r="J27" s="128"/>
      <c r="K27" s="128" t="s">
        <v>62</v>
      </c>
      <c r="L27" s="128"/>
      <c r="M27" s="128"/>
      <c r="N27" s="128"/>
      <c r="O27" s="128"/>
    </row>
    <row r="28" ht="60" customHeight="1" spans="1:15">
      <c r="A28" s="128" t="s">
        <v>63</v>
      </c>
      <c r="B28" s="128"/>
      <c r="C28" s="28"/>
      <c r="D28" s="28"/>
      <c r="E28" s="28"/>
      <c r="F28" s="28"/>
      <c r="G28" s="28"/>
      <c r="H28" s="28"/>
      <c r="I28" s="128" t="s">
        <v>54</v>
      </c>
      <c r="J28" s="128"/>
      <c r="K28" s="28"/>
      <c r="L28" s="28"/>
      <c r="M28" s="28"/>
      <c r="N28" s="28"/>
      <c r="O28" s="28"/>
    </row>
    <row r="29" ht="60" customHeight="1" spans="1:15">
      <c r="A29" s="128" t="s">
        <v>64</v>
      </c>
      <c r="B29" s="128"/>
      <c r="C29" s="54"/>
      <c r="D29" s="54"/>
      <c r="E29" s="54"/>
      <c r="F29" s="54"/>
      <c r="G29" s="54"/>
      <c r="H29" s="54"/>
      <c r="I29" s="128" t="s">
        <v>55</v>
      </c>
      <c r="J29" s="128"/>
      <c r="K29" s="54"/>
      <c r="L29" s="54"/>
      <c r="M29" s="54"/>
      <c r="N29" s="54"/>
      <c r="O29" s="54"/>
    </row>
    <row r="30" ht="60" customHeight="1" spans="1:22">
      <c r="A30" s="128" t="s">
        <v>57</v>
      </c>
      <c r="B30" s="128"/>
      <c r="C30" s="54"/>
      <c r="D30" s="54"/>
      <c r="E30" s="54"/>
      <c r="F30" s="54"/>
      <c r="G30" s="54"/>
      <c r="H30" s="54"/>
      <c r="I30" s="128" t="s">
        <v>65</v>
      </c>
      <c r="J30" s="128"/>
      <c r="K30" s="54"/>
      <c r="L30" s="54"/>
      <c r="M30" s="54"/>
      <c r="N30" s="54"/>
      <c r="O30" s="54"/>
      <c r="Q30" s="3"/>
      <c r="U30" s="3"/>
      <c r="V30" s="3"/>
    </row>
    <row r="31" s="3" customFormat="1"/>
    <row r="32" s="3" customFormat="1"/>
    <row r="33" s="3" customFormat="1" spans="17:22">
      <c r="Q33" s="4"/>
      <c r="U33" s="4"/>
      <c r="V33" s="4"/>
    </row>
  </sheetData>
  <mergeCells count="48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G25:H25"/>
    <mergeCell ref="I25:O25"/>
    <mergeCell ref="G26:H26"/>
    <mergeCell ref="I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25:B26"/>
    <mergeCell ref="D25:F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V33"/>
  <sheetViews>
    <sheetView tabSelected="1" workbookViewId="0">
      <selection activeCell="C27" sqref="C27:H27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4" customWidth="1"/>
    <col min="9" max="9" width="9.75" style="6" customWidth="1"/>
    <col min="10" max="10" width="5.25" style="4" customWidth="1"/>
    <col min="11" max="11" width="7.125" style="6" customWidth="1"/>
    <col min="12" max="12" width="8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5"/>
      <c r="Q1" s="29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6"/>
      <c r="L2" s="57" t="s">
        <v>4</v>
      </c>
      <c r="M2" s="58"/>
      <c r="N2" s="59" t="s">
        <v>5</v>
      </c>
      <c r="O2" s="60"/>
      <c r="P2" s="61"/>
      <c r="Q2" s="61"/>
      <c r="R2" s="97"/>
      <c r="S2" s="97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ht="24.95" customHeight="1" spans="1:36">
      <c r="A3" s="8" t="s">
        <v>6</v>
      </c>
      <c r="B3" s="8"/>
      <c r="C3" s="11">
        <v>715247.01</v>
      </c>
      <c r="D3" s="12"/>
      <c r="E3" s="12"/>
      <c r="F3" s="13"/>
      <c r="G3" s="14" t="s">
        <v>7</v>
      </c>
      <c r="H3" s="15" t="s">
        <v>8</v>
      </c>
      <c r="I3" s="62"/>
      <c r="J3" s="62"/>
      <c r="K3" s="63"/>
      <c r="L3" s="8" t="s">
        <v>9</v>
      </c>
      <c r="M3" s="8"/>
      <c r="N3" s="64" t="s">
        <v>10</v>
      </c>
      <c r="O3" s="65"/>
      <c r="P3" s="66"/>
      <c r="Q3" s="98" t="s">
        <v>5</v>
      </c>
      <c r="R3" s="99">
        <v>131</v>
      </c>
      <c r="S3" s="99">
        <v>5142</v>
      </c>
      <c r="T3" s="100" t="s">
        <v>3</v>
      </c>
      <c r="U3" s="101" t="s">
        <v>8</v>
      </c>
      <c r="V3" s="102">
        <v>715247.01</v>
      </c>
      <c r="W3" s="103" t="s">
        <v>11</v>
      </c>
      <c r="X3" s="99" t="s">
        <v>12</v>
      </c>
      <c r="Y3" s="111" t="s">
        <v>13</v>
      </c>
      <c r="Z3" s="112" t="s">
        <v>14</v>
      </c>
      <c r="AA3" s="112" t="s">
        <v>10</v>
      </c>
      <c r="AB3" s="113" t="s">
        <v>15</v>
      </c>
      <c r="AC3" s="114"/>
      <c r="AD3" s="115" t="s">
        <v>16</v>
      </c>
      <c r="AE3" s="66"/>
      <c r="AF3" s="66"/>
      <c r="AG3" s="66"/>
      <c r="AH3" s="66"/>
      <c r="AI3" s="66"/>
      <c r="AJ3" s="66"/>
    </row>
    <row r="4" ht="24.95" customHeight="1" spans="1:20">
      <c r="A4" s="8" t="s">
        <v>17</v>
      </c>
      <c r="B4" s="8"/>
      <c r="C4" s="16">
        <v>588410.31</v>
      </c>
      <c r="D4" s="17"/>
      <c r="E4" s="17"/>
      <c r="F4" s="18"/>
      <c r="G4" s="14" t="s">
        <v>18</v>
      </c>
      <c r="H4" s="11"/>
      <c r="I4" s="12"/>
      <c r="J4" s="12"/>
      <c r="K4" s="13"/>
      <c r="L4" s="8" t="s">
        <v>19</v>
      </c>
      <c r="M4" s="8"/>
      <c r="N4" s="67">
        <v>5142</v>
      </c>
      <c r="O4" s="68"/>
      <c r="P4" s="66"/>
      <c r="Q4" s="104"/>
      <c r="R4" s="4"/>
      <c r="S4" s="4"/>
      <c r="T4" s="4"/>
    </row>
    <row r="5" ht="24.95" customHeight="1" spans="1:16">
      <c r="A5" s="19" t="s">
        <v>20</v>
      </c>
      <c r="B5" s="19" t="s">
        <v>21</v>
      </c>
      <c r="C5" s="19"/>
      <c r="D5" s="19"/>
      <c r="E5" s="19" t="s">
        <v>22</v>
      </c>
      <c r="F5" s="19"/>
      <c r="G5" s="20" t="s">
        <v>23</v>
      </c>
      <c r="H5" s="19" t="s">
        <v>24</v>
      </c>
      <c r="I5" s="19"/>
      <c r="J5" s="19" t="s">
        <v>25</v>
      </c>
      <c r="K5" s="19"/>
      <c r="L5" s="19" t="s">
        <v>26</v>
      </c>
      <c r="M5" s="19"/>
      <c r="N5" s="69" t="s">
        <v>27</v>
      </c>
      <c r="O5" s="69"/>
      <c r="P5" s="66"/>
    </row>
    <row r="6" ht="24.95" customHeight="1" spans="1:18">
      <c r="A6" s="19"/>
      <c r="B6" s="21" t="s">
        <v>28</v>
      </c>
      <c r="C6" s="19" t="s">
        <v>29</v>
      </c>
      <c r="D6" s="20" t="s">
        <v>30</v>
      </c>
      <c r="E6" s="21" t="s">
        <v>28</v>
      </c>
      <c r="F6" s="20" t="s">
        <v>30</v>
      </c>
      <c r="G6" s="20" t="s">
        <v>30</v>
      </c>
      <c r="H6" s="19" t="s">
        <v>31</v>
      </c>
      <c r="I6" s="20" t="s">
        <v>30</v>
      </c>
      <c r="J6" s="19" t="s">
        <v>32</v>
      </c>
      <c r="K6" s="70" t="s">
        <v>30</v>
      </c>
      <c r="L6" s="20" t="s">
        <v>30</v>
      </c>
      <c r="M6" s="19" t="s">
        <v>33</v>
      </c>
      <c r="N6" s="69" t="s">
        <v>34</v>
      </c>
      <c r="O6" s="69" t="s">
        <v>30</v>
      </c>
      <c r="P6" s="66"/>
      <c r="R6" s="4"/>
    </row>
    <row r="7" s="1" customFormat="1" ht="45.75" customHeight="1" spans="1:20">
      <c r="A7" s="22">
        <v>1</v>
      </c>
      <c r="B7" s="23">
        <v>42759</v>
      </c>
      <c r="C7" s="24" t="s">
        <v>35</v>
      </c>
      <c r="D7" s="25">
        <v>350000</v>
      </c>
      <c r="E7" s="26">
        <v>42755</v>
      </c>
      <c r="F7" s="25">
        <v>350000</v>
      </c>
      <c r="G7" s="25"/>
      <c r="H7" s="27"/>
      <c r="I7" s="71">
        <v>0</v>
      </c>
      <c r="J7" s="72" t="s">
        <v>36</v>
      </c>
      <c r="K7" s="71">
        <v>8192.46</v>
      </c>
      <c r="L7" s="73">
        <v>500</v>
      </c>
      <c r="M7" s="20" t="s">
        <v>37</v>
      </c>
      <c r="N7" s="20"/>
      <c r="O7" s="74">
        <f>ROUNDUP(D7-I7-K7-L7,2)</f>
        <v>341307.54</v>
      </c>
      <c r="P7" s="75"/>
      <c r="S7" s="105"/>
      <c r="T7" s="105"/>
    </row>
    <row r="8" ht="24.95" customHeight="1" spans="1:18">
      <c r="A8" s="28"/>
      <c r="B8" s="29"/>
      <c r="C8" s="30"/>
      <c r="D8" s="31"/>
      <c r="E8" s="32"/>
      <c r="F8" s="31"/>
      <c r="G8" s="31"/>
      <c r="H8" s="33"/>
      <c r="I8" s="76"/>
      <c r="J8" s="28"/>
      <c r="K8" s="76"/>
      <c r="L8" s="31"/>
      <c r="M8" s="77"/>
      <c r="N8" s="78"/>
      <c r="O8" s="79"/>
      <c r="P8" s="66"/>
      <c r="R8" s="4"/>
    </row>
    <row r="9" s="2" customFormat="1" ht="24.95" customHeight="1" spans="1:20">
      <c r="A9" s="34">
        <v>2</v>
      </c>
      <c r="B9" s="35">
        <v>43145</v>
      </c>
      <c r="C9" s="36" t="s">
        <v>35</v>
      </c>
      <c r="D9" s="37">
        <v>100000</v>
      </c>
      <c r="E9" s="38">
        <v>43139</v>
      </c>
      <c r="F9" s="37">
        <v>120000</v>
      </c>
      <c r="G9" s="37"/>
      <c r="H9" s="39"/>
      <c r="I9" s="80">
        <v>0</v>
      </c>
      <c r="J9" s="81" t="s">
        <v>36</v>
      </c>
      <c r="K9" s="80">
        <v>10703</v>
      </c>
      <c r="L9" s="82">
        <v>1000</v>
      </c>
      <c r="M9" s="83"/>
      <c r="N9" s="83" t="s">
        <v>58</v>
      </c>
      <c r="O9" s="14">
        <f>ROUNDUP(D9-I9-K9-L9,2)</f>
        <v>88297</v>
      </c>
      <c r="P9" s="84"/>
      <c r="S9" s="106"/>
      <c r="T9" s="106"/>
    </row>
    <row r="10" s="2" customFormat="1" ht="20" customHeight="1" spans="1:20">
      <c r="A10" s="34"/>
      <c r="B10" s="35"/>
      <c r="C10" s="36"/>
      <c r="D10" s="37"/>
      <c r="E10" s="38"/>
      <c r="F10" s="37"/>
      <c r="G10" s="37"/>
      <c r="H10" s="39"/>
      <c r="I10" s="80"/>
      <c r="J10" s="85"/>
      <c r="K10" s="80"/>
      <c r="L10" s="82"/>
      <c r="M10" s="86" t="s">
        <v>59</v>
      </c>
      <c r="N10" s="83"/>
      <c r="O10" s="87"/>
      <c r="P10" s="84"/>
      <c r="S10" s="106"/>
      <c r="T10" s="106"/>
    </row>
    <row r="11" ht="20" customHeight="1" spans="1:18">
      <c r="A11" s="28"/>
      <c r="B11" s="29" t="s">
        <v>1</v>
      </c>
      <c r="C11" s="30"/>
      <c r="D11" s="31"/>
      <c r="E11" s="32"/>
      <c r="F11" s="31"/>
      <c r="G11" s="31"/>
      <c r="H11" s="33"/>
      <c r="I11" s="76"/>
      <c r="J11" s="28"/>
      <c r="K11" s="76"/>
      <c r="L11" s="31"/>
      <c r="M11" s="77"/>
      <c r="N11" s="78"/>
      <c r="O11" s="79"/>
      <c r="P11" s="66"/>
      <c r="R11" s="4"/>
    </row>
    <row r="12" ht="45" customHeight="1" spans="1:18">
      <c r="A12" s="40">
        <v>3</v>
      </c>
      <c r="B12" s="41">
        <v>43355</v>
      </c>
      <c r="C12" s="42" t="s">
        <v>35</v>
      </c>
      <c r="D12" s="43">
        <v>138410.31</v>
      </c>
      <c r="E12" s="44">
        <v>43334</v>
      </c>
      <c r="F12" s="43">
        <v>118410.31</v>
      </c>
      <c r="G12" s="43"/>
      <c r="H12" s="33"/>
      <c r="I12" s="76">
        <v>0</v>
      </c>
      <c r="J12" s="88" t="s">
        <v>36</v>
      </c>
      <c r="K12" s="76">
        <v>9473</v>
      </c>
      <c r="L12" s="89">
        <v>2000</v>
      </c>
      <c r="M12" s="90" t="s">
        <v>66</v>
      </c>
      <c r="N12" s="47" t="s">
        <v>67</v>
      </c>
      <c r="O12" s="79">
        <f>ROUNDUP(D12-I12-K12-L12-O13,2)</f>
        <v>39474.31</v>
      </c>
      <c r="P12" s="66"/>
      <c r="R12" s="4"/>
    </row>
    <row r="13" ht="20" customHeight="1" spans="1:18">
      <c r="A13" s="40"/>
      <c r="B13" s="41"/>
      <c r="C13" s="42"/>
      <c r="D13" s="43"/>
      <c r="E13" s="44"/>
      <c r="F13" s="43"/>
      <c r="G13" s="43"/>
      <c r="H13" s="33"/>
      <c r="I13" s="76"/>
      <c r="J13" s="91"/>
      <c r="K13" s="76"/>
      <c r="L13" s="31"/>
      <c r="M13" s="77"/>
      <c r="N13" s="47" t="s">
        <v>58</v>
      </c>
      <c r="O13" s="92">
        <v>87463</v>
      </c>
      <c r="P13" s="66"/>
      <c r="R13" s="4"/>
    </row>
    <row r="14" ht="20" customHeight="1" spans="1:18">
      <c r="A14" s="40"/>
      <c r="B14" s="41"/>
      <c r="C14" s="42"/>
      <c r="D14" s="43"/>
      <c r="E14" s="44"/>
      <c r="F14" s="45"/>
      <c r="G14" s="43"/>
      <c r="H14" s="33"/>
      <c r="I14" s="76"/>
      <c r="J14" s="91"/>
      <c r="K14" s="76"/>
      <c r="L14" s="31"/>
      <c r="M14" s="47"/>
      <c r="N14" s="47"/>
      <c r="O14" s="79"/>
      <c r="P14" s="66"/>
      <c r="R14" s="4"/>
    </row>
    <row r="15" ht="20" customHeight="1" spans="1:18">
      <c r="A15" s="40"/>
      <c r="B15" s="41"/>
      <c r="C15" s="42"/>
      <c r="D15" s="43"/>
      <c r="E15" s="44"/>
      <c r="F15" s="45"/>
      <c r="G15" s="43"/>
      <c r="H15" s="33"/>
      <c r="I15" s="76"/>
      <c r="J15" s="91"/>
      <c r="K15" s="76"/>
      <c r="L15" s="31"/>
      <c r="M15" s="47"/>
      <c r="N15" s="47"/>
      <c r="O15" s="79"/>
      <c r="P15" s="66"/>
      <c r="R15" s="4"/>
    </row>
    <row r="16" ht="20" customHeight="1" spans="1:18">
      <c r="A16" s="40"/>
      <c r="B16" s="41"/>
      <c r="C16" s="42"/>
      <c r="D16" s="43"/>
      <c r="E16" s="44"/>
      <c r="F16" s="43"/>
      <c r="G16" s="43"/>
      <c r="H16" s="33"/>
      <c r="I16" s="76"/>
      <c r="J16" s="91"/>
      <c r="K16" s="76"/>
      <c r="L16" s="31"/>
      <c r="M16" s="47"/>
      <c r="N16" s="47"/>
      <c r="O16" s="79"/>
      <c r="P16" s="66"/>
      <c r="R16" s="4"/>
    </row>
    <row r="17" ht="20" customHeight="1" spans="1:18">
      <c r="A17" s="40"/>
      <c r="B17" s="41"/>
      <c r="C17" s="42"/>
      <c r="D17" s="43"/>
      <c r="E17" s="44"/>
      <c r="F17" s="43"/>
      <c r="G17" s="43"/>
      <c r="H17" s="33"/>
      <c r="I17" s="76"/>
      <c r="J17" s="91"/>
      <c r="K17" s="76"/>
      <c r="L17" s="31"/>
      <c r="M17" s="47"/>
      <c r="N17" s="47"/>
      <c r="O17" s="79"/>
      <c r="P17" s="66"/>
      <c r="R17" s="4"/>
    </row>
    <row r="18" ht="20" customHeight="1" spans="1:18">
      <c r="A18" s="40"/>
      <c r="B18" s="41"/>
      <c r="C18" s="42"/>
      <c r="D18" s="43"/>
      <c r="E18" s="44"/>
      <c r="F18" s="43"/>
      <c r="G18" s="43"/>
      <c r="H18" s="33"/>
      <c r="I18" s="76"/>
      <c r="J18" s="91"/>
      <c r="K18" s="76"/>
      <c r="L18" s="31"/>
      <c r="M18" s="47"/>
      <c r="N18" s="47"/>
      <c r="O18" s="79"/>
      <c r="P18" s="66"/>
      <c r="R18" s="4"/>
    </row>
    <row r="19" ht="20" customHeight="1" spans="1:29">
      <c r="A19" s="40"/>
      <c r="B19" s="41"/>
      <c r="C19" s="42"/>
      <c r="D19" s="43"/>
      <c r="E19" s="44"/>
      <c r="F19" s="43"/>
      <c r="G19" s="43"/>
      <c r="H19" s="33"/>
      <c r="I19" s="76"/>
      <c r="J19" s="91"/>
      <c r="K19" s="76"/>
      <c r="L19" s="31"/>
      <c r="M19" s="47"/>
      <c r="N19" s="47"/>
      <c r="O19" s="79"/>
      <c r="P19" s="66"/>
      <c r="Q19" s="107" t="s">
        <v>38</v>
      </c>
      <c r="R19" s="108" t="s">
        <v>39</v>
      </c>
      <c r="S19" s="108"/>
      <c r="T19" s="108"/>
      <c r="U19" s="108"/>
      <c r="V19" s="108"/>
      <c r="W19" s="108"/>
      <c r="X19" s="109" t="s">
        <v>40</v>
      </c>
      <c r="Y19" s="109"/>
      <c r="Z19" s="109"/>
      <c r="AA19" s="109"/>
      <c r="AB19" s="109"/>
      <c r="AC19" s="116"/>
    </row>
    <row r="20" ht="20" customHeight="1" spans="1:16">
      <c r="A20" s="28"/>
      <c r="B20" s="46"/>
      <c r="C20" s="30"/>
      <c r="D20" s="31"/>
      <c r="E20" s="32"/>
      <c r="F20" s="31"/>
      <c r="G20" s="31"/>
      <c r="H20" s="47"/>
      <c r="I20" s="76"/>
      <c r="J20" s="28"/>
      <c r="K20" s="76"/>
      <c r="L20" s="31"/>
      <c r="M20" s="77"/>
      <c r="N20" s="77"/>
      <c r="O20" s="76"/>
      <c r="P20" s="66"/>
    </row>
    <row r="21" ht="20" customHeight="1" spans="1:18">
      <c r="A21" s="28"/>
      <c r="B21" s="46"/>
      <c r="C21" s="30"/>
      <c r="D21" s="31"/>
      <c r="E21" s="32"/>
      <c r="F21" s="31"/>
      <c r="G21" s="31"/>
      <c r="H21" s="47"/>
      <c r="I21" s="76"/>
      <c r="J21" s="28"/>
      <c r="K21" s="76"/>
      <c r="L21" s="31"/>
      <c r="M21" s="47"/>
      <c r="N21" s="47"/>
      <c r="O21" s="76"/>
      <c r="P21" s="66"/>
      <c r="Q21" s="110"/>
      <c r="R21" s="110"/>
    </row>
    <row r="22" ht="20" customHeight="1" spans="1:48">
      <c r="A22" s="28"/>
      <c r="B22" s="46"/>
      <c r="C22" s="30"/>
      <c r="D22" s="31"/>
      <c r="E22" s="32"/>
      <c r="F22" s="31"/>
      <c r="G22" s="31"/>
      <c r="H22" s="47"/>
      <c r="I22" s="76"/>
      <c r="J22" s="28"/>
      <c r="K22" s="76"/>
      <c r="L22" s="31"/>
      <c r="M22" s="47"/>
      <c r="N22" s="47"/>
      <c r="O22" s="7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</row>
    <row r="23" ht="20" customHeight="1" spans="1:48">
      <c r="A23" s="28"/>
      <c r="B23" s="46"/>
      <c r="C23" s="30"/>
      <c r="D23" s="31"/>
      <c r="E23" s="32"/>
      <c r="F23" s="31"/>
      <c r="G23" s="31"/>
      <c r="H23" s="47"/>
      <c r="I23" s="76"/>
      <c r="J23" s="28"/>
      <c r="K23" s="76"/>
      <c r="L23" s="31"/>
      <c r="M23" s="47"/>
      <c r="N23" s="47"/>
      <c r="O23" s="7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</row>
    <row r="24" s="1" customFormat="1" ht="24.95" customHeight="1" spans="1:48">
      <c r="A24" s="19" t="s">
        <v>41</v>
      </c>
      <c r="B24" s="19"/>
      <c r="C24" s="48" t="s">
        <v>42</v>
      </c>
      <c r="D24" s="49">
        <f t="shared" ref="D24:G24" si="0">SUM(D7:D23)</f>
        <v>588410.31</v>
      </c>
      <c r="E24" s="48" t="s">
        <v>42</v>
      </c>
      <c r="F24" s="49">
        <f t="shared" si="0"/>
        <v>588410.31</v>
      </c>
      <c r="G24" s="49">
        <f t="shared" si="0"/>
        <v>0</v>
      </c>
      <c r="H24" s="48" t="s">
        <v>42</v>
      </c>
      <c r="I24" s="49">
        <f t="shared" ref="I24:L24" si="1">SUM(I7:I23)</f>
        <v>0</v>
      </c>
      <c r="J24" s="48" t="s">
        <v>42</v>
      </c>
      <c r="K24" s="49">
        <f t="shared" si="1"/>
        <v>28368.46</v>
      </c>
      <c r="L24" s="49">
        <f t="shared" si="1"/>
        <v>3500</v>
      </c>
      <c r="M24" s="48" t="s">
        <v>42</v>
      </c>
      <c r="N24" s="48"/>
      <c r="O24" s="49">
        <f>SUM(O7:O23)</f>
        <v>556541.85</v>
      </c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</row>
    <row r="25" ht="26.1" customHeight="1" spans="1:48">
      <c r="A25" s="50" t="s">
        <v>43</v>
      </c>
      <c r="B25" s="50"/>
      <c r="C25" s="51">
        <f>G25+G26</f>
        <v>126937.31</v>
      </c>
      <c r="D25" s="51"/>
      <c r="E25" s="51"/>
      <c r="F25" s="51"/>
      <c r="G25" s="51">
        <f>O12</f>
        <v>39474.31</v>
      </c>
      <c r="H25" s="51"/>
      <c r="I25" s="57" t="s">
        <v>68</v>
      </c>
      <c r="J25" s="94"/>
      <c r="K25" s="94"/>
      <c r="L25" s="94"/>
      <c r="M25" s="94"/>
      <c r="N25" s="94"/>
      <c r="O25" s="58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</row>
    <row r="26" ht="26.1" customHeight="1" spans="1:48">
      <c r="A26" s="50"/>
      <c r="B26" s="50"/>
      <c r="C26" s="51"/>
      <c r="D26" s="51"/>
      <c r="E26" s="51"/>
      <c r="F26" s="51"/>
      <c r="G26" s="51">
        <f>O13</f>
        <v>87463</v>
      </c>
      <c r="H26" s="51"/>
      <c r="I26" s="95" t="s">
        <v>61</v>
      </c>
      <c r="J26" s="95"/>
      <c r="K26" s="95"/>
      <c r="L26" s="95"/>
      <c r="M26" s="95"/>
      <c r="N26" s="95"/>
      <c r="O26" s="95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</row>
    <row r="27" ht="60" customHeight="1" spans="1:15">
      <c r="A27" s="52" t="s">
        <v>50</v>
      </c>
      <c r="B27" s="52"/>
      <c r="C27" s="53" t="s">
        <v>69</v>
      </c>
      <c r="D27" s="53"/>
      <c r="E27" s="53"/>
      <c r="F27" s="53"/>
      <c r="G27" s="53"/>
      <c r="H27" s="53"/>
      <c r="I27" s="52" t="s">
        <v>53</v>
      </c>
      <c r="J27" s="52"/>
      <c r="K27" s="52" t="s">
        <v>62</v>
      </c>
      <c r="L27" s="52"/>
      <c r="M27" s="52"/>
      <c r="N27" s="52"/>
      <c r="O27" s="52"/>
    </row>
    <row r="28" ht="60" customHeight="1" spans="1:15">
      <c r="A28" s="52" t="s">
        <v>63</v>
      </c>
      <c r="B28" s="52"/>
      <c r="C28" s="28"/>
      <c r="D28" s="28"/>
      <c r="E28" s="28"/>
      <c r="F28" s="28"/>
      <c r="G28" s="28"/>
      <c r="H28" s="28"/>
      <c r="I28" s="52" t="s">
        <v>54</v>
      </c>
      <c r="J28" s="52"/>
      <c r="K28" s="8"/>
      <c r="L28" s="8"/>
      <c r="M28" s="8"/>
      <c r="N28" s="8"/>
      <c r="O28" s="8"/>
    </row>
    <row r="29" ht="60" customHeight="1" spans="1:15">
      <c r="A29" s="52" t="s">
        <v>64</v>
      </c>
      <c r="B29" s="52"/>
      <c r="C29" s="54"/>
      <c r="D29" s="54"/>
      <c r="E29" s="54"/>
      <c r="F29" s="54"/>
      <c r="G29" s="54"/>
      <c r="H29" s="54"/>
      <c r="I29" s="52" t="s">
        <v>55</v>
      </c>
      <c r="J29" s="52"/>
      <c r="K29" s="96"/>
      <c r="L29" s="96"/>
      <c r="M29" s="96"/>
      <c r="N29" s="96"/>
      <c r="O29" s="96"/>
    </row>
    <row r="30" ht="60" customHeight="1" spans="1:22">
      <c r="A30" s="52" t="s">
        <v>57</v>
      </c>
      <c r="B30" s="52"/>
      <c r="C30" s="54"/>
      <c r="D30" s="54"/>
      <c r="E30" s="54"/>
      <c r="F30" s="54"/>
      <c r="G30" s="54"/>
      <c r="H30" s="54"/>
      <c r="I30" s="52" t="s">
        <v>65</v>
      </c>
      <c r="J30" s="52"/>
      <c r="K30" s="96"/>
      <c r="L30" s="96"/>
      <c r="M30" s="96"/>
      <c r="N30" s="96"/>
      <c r="O30" s="96"/>
      <c r="Q30" s="3"/>
      <c r="U30" s="3"/>
      <c r="V30" s="3"/>
    </row>
    <row r="31" s="3" customFormat="1"/>
    <row r="32" s="3" customFormat="1"/>
    <row r="33" s="3" customFormat="1" spans="17:22">
      <c r="Q33" s="4"/>
      <c r="U33" s="4"/>
      <c r="V33" s="4"/>
    </row>
  </sheetData>
  <mergeCells count="48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G25:H25"/>
    <mergeCell ref="I25:O25"/>
    <mergeCell ref="G26:H26"/>
    <mergeCell ref="I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25:B26"/>
    <mergeCell ref="C25:F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5142-1</vt:lpstr>
      <vt:lpstr>5142-2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一览众山小</cp:lastModifiedBy>
  <dcterms:created xsi:type="dcterms:W3CDTF">2017-01-17T04:48:00Z</dcterms:created>
  <cp:lastPrinted>2017-01-25T08:05:00Z</cp:lastPrinted>
  <dcterms:modified xsi:type="dcterms:W3CDTF">2018-09-17T01:33:14Z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