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4800（1）" sheetId="4" r:id="rId1"/>
    <sheet name="4800(2)" sheetId="5" r:id="rId2"/>
    <sheet name="4800(3)" sheetId="6" r:id="rId3"/>
    <sheet name="4800(4)" sheetId="7" r:id="rId4"/>
  </sheets>
  <calcPr calcId="144525"/>
</workbook>
</file>

<file path=xl/sharedStrings.xml><?xml version="1.0" encoding="utf-8"?>
<sst xmlns="http://schemas.openxmlformats.org/spreadsheetml/2006/main" count="323" uniqueCount="70">
  <si>
    <t xml:space="preserve"> 工程款支付证书  </t>
  </si>
  <si>
    <t>本次</t>
  </si>
  <si>
    <t>工程名称</t>
  </si>
  <si>
    <t>岳西县头陀镇至青天乡乡级公路畅通工程（金坳至七里冲段）</t>
  </si>
  <si>
    <t>档案编号</t>
  </si>
  <si>
    <t>CD2016-109</t>
  </si>
  <si>
    <t>合同金额</t>
  </si>
  <si>
    <t>中标日期</t>
  </si>
  <si>
    <t>2016.8.25</t>
  </si>
  <si>
    <t>合作单位</t>
  </si>
  <si>
    <t>王业火15357320567</t>
  </si>
  <si>
    <t>梅明泉</t>
  </si>
  <si>
    <t>120日历天</t>
  </si>
  <si>
    <t>岳西县
头陀镇</t>
  </si>
  <si>
    <t>岳西公司王业火15357320567</t>
  </si>
  <si>
    <t>中标项目，中标通知书、施工合同和投资原件均在庐江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</si>
  <si>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</si>
  <si>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</si>
  <si>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</si>
  <si>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</si>
  <si>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</si>
  <si>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</si>
  <si>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</si>
  <si>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</si>
  <si>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</si>
  <si>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</si>
  <si>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</si>
  <si>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</si>
  <si>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</si>
  <si>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</si>
  <si>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</si>
  <si>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</si>
  <si>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</si>
  <si>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</si>
  <si>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</si>
  <si>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</si>
  <si>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管理费2%，本次不扣</t>
  </si>
  <si>
    <t>增值税及附加</t>
  </si>
  <si>
    <t>企业</t>
  </si>
  <si>
    <t>2016.11.21办理外经证费用500  +2017.1.11办理外经证费用500；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</si>
  <si>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</si>
  <si>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</si>
  <si>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</si>
  <si>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</si>
  <si>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</si>
  <si>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</si>
  <si>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</si>
  <si>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</si>
  <si>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王学高    岳西农商银行城关支行</t>
  </si>
  <si>
    <t>大写</t>
  </si>
  <si>
    <t>6229   5381  0300  0505  356</t>
  </si>
  <si>
    <t>申请部门
意见</t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</si>
  <si>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</si>
  <si>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</si>
  <si>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</si>
  <si>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</si>
  <si>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</si>
  <si>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</si>
  <si>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</si>
  <si>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管理费合同额2%</t>
  </si>
  <si>
    <t>中标项目，中标通知书、施工合同和投资原件均在庐江；</t>
  </si>
  <si>
    <t>已扣</t>
  </si>
  <si>
    <t xml:space="preserve">2017.6.26核销外经证费用500  +2018.1.10办理涉税事项报告表费用500
</t>
  </si>
  <si>
    <t>董事长审批</t>
  </si>
  <si>
    <t>外经证</t>
  </si>
  <si>
    <t>刘同庆</t>
  </si>
  <si>
    <t>转账费</t>
  </si>
  <si>
    <t>王业灶</t>
  </si>
  <si>
    <t>胡秀珍</t>
  </si>
  <si>
    <t>中标项目，中标通知书、施工合同和投资原件、交竣工、审计均在合肥；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</si>
</sst>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DBNum2][$RMB]General;[Red][DBNum2][$RMB]General"/>
    <numFmt numFmtId="177" formatCode="#,##0.00_ "/>
    <numFmt numFmtId="41" formatCode="_ * #,##0_ ;_ * \-#,##0_ ;_ * &quot;-&quot;_ ;_ @_ "/>
    <numFmt numFmtId="43" formatCode="_ * #,##0.00_ ;_ * \-#,##0.00_ ;_ * &quot;-&quot;??_ ;_ @_ "/>
    <numFmt numFmtId="178" formatCode="yy/m/d;@"/>
    <numFmt numFmtId="179" formatCode="m/d;@"/>
    <numFmt numFmtId="180" formatCode="0.00_ "/>
    <numFmt numFmtId="181" formatCode="[DBNum2][$-804]General"/>
  </numFmts>
  <fonts count="5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theme="1"/>
      <name val="Arial"/>
      <charset val="134"/>
    </font>
    <font>
      <b/>
      <sz val="11"/>
      <color rgb="FFFF0000"/>
      <name val="宋体"/>
      <charset val="134"/>
    </font>
    <font>
      <sz val="9"/>
      <color rgb="FF00B0F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rgb="FFFF0000"/>
      <name val="宋体"/>
      <charset val="134"/>
    </font>
    <font>
      <sz val="9"/>
      <color rgb="FF00B05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2" fillId="7" borderId="15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8" fillId="0" borderId="0"/>
    <xf numFmtId="0" fontId="31" fillId="2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0" fontId="4" fillId="0" borderId="0" xfId="55" applyFont="1" applyFill="1" applyBorder="1" applyAlignment="1">
      <alignment horizontal="center" vertical="center"/>
    </xf>
    <xf numFmtId="178" fontId="4" fillId="0" borderId="0" xfId="55" applyNumberFormat="1" applyFont="1" applyFill="1" applyBorder="1" applyAlignment="1">
      <alignment horizontal="center" vertical="center"/>
    </xf>
    <xf numFmtId="177" fontId="4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7" fontId="7" fillId="0" borderId="1" xfId="55" applyNumberFormat="1" applyFont="1" applyFill="1" applyBorder="1" applyAlignment="1">
      <alignment horizontal="center" vertical="center" wrapText="1"/>
    </xf>
    <xf numFmtId="177" fontId="7" fillId="0" borderId="3" xfId="55" applyNumberFormat="1" applyFont="1" applyFill="1" applyBorder="1" applyAlignment="1">
      <alignment horizontal="center" vertical="center" wrapText="1"/>
    </xf>
    <xf numFmtId="177" fontId="7" fillId="0" borderId="2" xfId="55" applyNumberFormat="1" applyFont="1" applyFill="1" applyBorder="1" applyAlignment="1">
      <alignment horizontal="center" vertical="center" wrapText="1"/>
    </xf>
    <xf numFmtId="177" fontId="1" fillId="0" borderId="4" xfId="55" applyNumberFormat="1" applyFont="1" applyFill="1" applyBorder="1" applyAlignment="1">
      <alignment horizontal="center" vertical="center" shrinkToFit="1"/>
    </xf>
    <xf numFmtId="0" fontId="8" fillId="0" borderId="1" xfId="55" applyFont="1" applyFill="1" applyBorder="1" applyAlignment="1">
      <alignment horizontal="center" vertical="center"/>
    </xf>
    <xf numFmtId="0" fontId="2" fillId="0" borderId="4" xfId="55" applyFont="1" applyFill="1" applyBorder="1" applyAlignment="1">
      <alignment horizontal="center" vertical="center" wrapText="1"/>
    </xf>
    <xf numFmtId="177" fontId="2" fillId="0" borderId="4" xfId="55" applyNumberFormat="1" applyFont="1" applyFill="1" applyBorder="1" applyAlignment="1">
      <alignment horizontal="center" vertical="center" wrapText="1"/>
    </xf>
    <xf numFmtId="178" fontId="2" fillId="0" borderId="4" xfId="55" applyNumberFormat="1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center" vertical="center" wrapText="1"/>
    </xf>
    <xf numFmtId="178" fontId="9" fillId="2" borderId="4" xfId="55" applyNumberFormat="1" applyFont="1" applyFill="1" applyBorder="1" applyAlignment="1">
      <alignment horizontal="center" vertical="center" shrinkToFit="1"/>
    </xf>
    <xf numFmtId="14" fontId="1" fillId="2" borderId="4" xfId="55" applyNumberFormat="1" applyFont="1" applyFill="1" applyBorder="1" applyAlignment="1">
      <alignment horizontal="center" vertical="center" wrapText="1"/>
    </xf>
    <xf numFmtId="177" fontId="1" fillId="2" borderId="4" xfId="55" applyNumberFormat="1" applyFont="1" applyFill="1" applyBorder="1" applyAlignment="1">
      <alignment horizontal="right" vertical="center" shrinkToFit="1"/>
    </xf>
    <xf numFmtId="179" fontId="1" fillId="2" borderId="4" xfId="55" applyNumberFormat="1" applyFont="1" applyFill="1" applyBorder="1" applyAlignment="1">
      <alignment horizontal="center" vertical="center" wrapText="1"/>
    </xf>
    <xf numFmtId="177" fontId="9" fillId="0" borderId="4" xfId="55" applyNumberFormat="1" applyFont="1" applyFill="1" applyBorder="1" applyAlignment="1">
      <alignment horizontal="left" vertical="center"/>
    </xf>
    <xf numFmtId="9" fontId="1" fillId="0" borderId="4" xfId="21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178" fontId="9" fillId="0" borderId="4" xfId="55" applyNumberFormat="1" applyFont="1" applyFill="1" applyBorder="1" applyAlignment="1">
      <alignment horizontal="center" vertical="center" shrinkToFit="1"/>
    </xf>
    <xf numFmtId="14" fontId="1" fillId="0" borderId="4" xfId="55" applyNumberFormat="1" applyFont="1" applyFill="1" applyBorder="1" applyAlignment="1">
      <alignment horizontal="center" vertical="center" wrapText="1"/>
    </xf>
    <xf numFmtId="177" fontId="1" fillId="0" borderId="4" xfId="55" applyNumberFormat="1" applyFont="1" applyFill="1" applyBorder="1" applyAlignment="1">
      <alignment horizontal="right" vertical="center" shrinkToFit="1"/>
    </xf>
    <xf numFmtId="179" fontId="1" fillId="0" borderId="4" xfId="55" applyNumberFormat="1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178" fontId="10" fillId="2" borderId="4" xfId="55" applyNumberFormat="1" applyFont="1" applyFill="1" applyBorder="1" applyAlignment="1">
      <alignment horizontal="center" vertical="center" shrinkToFit="1"/>
    </xf>
    <xf numFmtId="14" fontId="4" fillId="2" borderId="4" xfId="55" applyNumberFormat="1" applyFont="1" applyFill="1" applyBorder="1" applyAlignment="1">
      <alignment horizontal="center" vertical="center" wrapText="1"/>
    </xf>
    <xf numFmtId="177" fontId="4" fillId="2" borderId="4" xfId="55" applyNumberFormat="1" applyFont="1" applyFill="1" applyBorder="1" applyAlignment="1">
      <alignment horizontal="right" vertical="center" shrinkToFit="1"/>
    </xf>
    <xf numFmtId="179" fontId="4" fillId="2" borderId="4" xfId="55" applyNumberFormat="1" applyFont="1" applyFill="1" applyBorder="1" applyAlignment="1">
      <alignment horizontal="center" vertical="center" wrapText="1"/>
    </xf>
    <xf numFmtId="9" fontId="4" fillId="0" borderId="4" xfId="21" applyFont="1" applyFill="1" applyBorder="1" applyAlignment="1">
      <alignment horizontal="center" vertical="center" wrapText="1"/>
    </xf>
    <xf numFmtId="9" fontId="9" fillId="0" borderId="4" xfId="55" applyNumberFormat="1" applyFont="1" applyFill="1" applyBorder="1" applyAlignment="1">
      <alignment horizontal="center" vertical="center" wrapText="1"/>
    </xf>
    <xf numFmtId="14" fontId="11" fillId="0" borderId="4" xfId="55" applyNumberFormat="1" applyFont="1" applyBorder="1" applyAlignment="1">
      <alignment horizontal="center" vertical="center" wrapText="1"/>
    </xf>
    <xf numFmtId="0" fontId="1" fillId="2" borderId="5" xfId="55" applyFont="1" applyFill="1" applyBorder="1" applyAlignment="1">
      <alignment horizontal="center" vertical="center" wrapText="1"/>
    </xf>
    <xf numFmtId="0" fontId="1" fillId="2" borderId="6" xfId="55" applyFont="1" applyFill="1" applyBorder="1" applyAlignment="1">
      <alignment horizontal="center" vertical="center" wrapText="1"/>
    </xf>
    <xf numFmtId="0" fontId="4" fillId="0" borderId="4" xfId="55" applyFont="1" applyFill="1" applyBorder="1" applyAlignment="1">
      <alignment horizontal="center" vertical="center" wrapText="1"/>
    </xf>
    <xf numFmtId="178" fontId="10" fillId="0" borderId="4" xfId="55" applyNumberFormat="1" applyFont="1" applyFill="1" applyBorder="1" applyAlignment="1">
      <alignment horizontal="center" vertical="center" shrinkToFit="1"/>
    </xf>
    <xf numFmtId="14" fontId="4" fillId="0" borderId="4" xfId="55" applyNumberFormat="1" applyFont="1" applyFill="1" applyBorder="1" applyAlignment="1">
      <alignment horizontal="center" vertical="center" wrapText="1"/>
    </xf>
    <xf numFmtId="177" fontId="4" fillId="0" borderId="4" xfId="55" applyNumberFormat="1" applyFont="1" applyFill="1" applyBorder="1" applyAlignment="1">
      <alignment horizontal="right" vertical="center" shrinkToFit="1"/>
    </xf>
    <xf numFmtId="179" fontId="4" fillId="0" borderId="4" xfId="55" applyNumberFormat="1" applyFont="1" applyFill="1" applyBorder="1" applyAlignment="1">
      <alignment horizontal="center" vertical="center" wrapText="1"/>
    </xf>
    <xf numFmtId="177" fontId="4" fillId="0" borderId="4" xfId="55" applyNumberFormat="1" applyFont="1" applyFill="1" applyBorder="1" applyAlignment="1">
      <alignment horizontal="center" vertical="center" wrapText="1"/>
    </xf>
    <xf numFmtId="0" fontId="2" fillId="3" borderId="4" xfId="55" applyFont="1" applyFill="1" applyBorder="1" applyAlignment="1">
      <alignment horizontal="center" vertical="center" shrinkToFit="1"/>
    </xf>
    <xf numFmtId="177" fontId="12" fillId="3" borderId="4" xfId="55" applyNumberFormat="1" applyFont="1" applyFill="1" applyBorder="1" applyAlignment="1">
      <alignment horizontal="right" vertical="center" shrinkToFit="1"/>
    </xf>
    <xf numFmtId="0" fontId="11" fillId="0" borderId="4" xfId="55" applyFont="1" applyFill="1" applyBorder="1" applyAlignment="1">
      <alignment horizontal="center" vertical="center" wrapText="1"/>
    </xf>
    <xf numFmtId="177" fontId="13" fillId="2" borderId="4" xfId="55" applyNumberFormat="1" applyFont="1" applyFill="1" applyBorder="1" applyAlignment="1">
      <alignment horizontal="center" vertical="center" wrapText="1"/>
    </xf>
    <xf numFmtId="177" fontId="4" fillId="2" borderId="4" xfId="55" applyNumberFormat="1" applyFont="1" applyFill="1" applyBorder="1" applyAlignment="1">
      <alignment horizontal="center" vertical="center" wrapText="1"/>
    </xf>
    <xf numFmtId="0" fontId="4" fillId="0" borderId="5" xfId="55" applyFont="1" applyFill="1" applyBorder="1" applyAlignment="1">
      <alignment horizontal="center" vertical="center" wrapText="1"/>
    </xf>
    <xf numFmtId="176" fontId="13" fillId="2" borderId="5" xfId="55" applyNumberFormat="1" applyFont="1" applyFill="1" applyBorder="1" applyAlignment="1">
      <alignment horizontal="center" vertical="center" wrapText="1"/>
    </xf>
    <xf numFmtId="177" fontId="4" fillId="2" borderId="5" xfId="55" applyNumberFormat="1" applyFont="1" applyFill="1" applyBorder="1" applyAlignment="1">
      <alignment horizontal="center" vertical="center" wrapText="1"/>
    </xf>
    <xf numFmtId="0" fontId="14" fillId="2" borderId="1" xfId="55" applyFont="1" applyFill="1" applyBorder="1" applyAlignment="1">
      <alignment vertical="center" wrapText="1"/>
    </xf>
    <xf numFmtId="0" fontId="14" fillId="2" borderId="3" xfId="55" applyFont="1" applyFill="1" applyBorder="1" applyAlignment="1">
      <alignment horizontal="left" vertical="center" wrapText="1"/>
    </xf>
    <xf numFmtId="0" fontId="15" fillId="0" borderId="7" xfId="55" applyFont="1" applyFill="1" applyBorder="1" applyAlignment="1">
      <alignment horizontal="left" vertical="center" wrapText="1"/>
    </xf>
    <xf numFmtId="0" fontId="15" fillId="0" borderId="8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4" fillId="0" borderId="3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top" wrapText="1"/>
    </xf>
    <xf numFmtId="0" fontId="4" fillId="0" borderId="3" xfId="55" applyFont="1" applyFill="1" applyBorder="1" applyAlignment="1">
      <alignment horizontal="left" vertical="top" wrapText="1"/>
    </xf>
    <xf numFmtId="0" fontId="1" fillId="0" borderId="4" xfId="55" applyFont="1" applyFill="1" applyBorder="1" applyAlignment="1">
      <alignment horizontal="center" vertical="top" wrapText="1"/>
    </xf>
    <xf numFmtId="0" fontId="16" fillId="0" borderId="0" xfId="55" applyFont="1" applyBorder="1" applyAlignment="1">
      <alignment vertical="center"/>
    </xf>
    <xf numFmtId="0" fontId="6" fillId="0" borderId="2" xfId="55" applyFont="1" applyFill="1" applyBorder="1" applyAlignment="1">
      <alignment horizontal="center" vertical="center" shrinkToFit="1"/>
    </xf>
    <xf numFmtId="177" fontId="6" fillId="0" borderId="1" xfId="55" applyNumberFormat="1" applyFont="1" applyFill="1" applyBorder="1" applyAlignment="1">
      <alignment horizontal="center" vertical="center" shrinkToFit="1"/>
    </xf>
    <xf numFmtId="177" fontId="6" fillId="0" borderId="2" xfId="55" applyNumberFormat="1" applyFont="1" applyFill="1" applyBorder="1" applyAlignment="1">
      <alignment horizontal="center" vertical="center" shrinkToFit="1"/>
    </xf>
    <xf numFmtId="0" fontId="4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/>
    </xf>
    <xf numFmtId="177" fontId="17" fillId="0" borderId="1" xfId="55" applyNumberFormat="1" applyFont="1" applyFill="1" applyBorder="1" applyAlignment="1">
      <alignment horizontal="center" vertical="center" wrapText="1"/>
    </xf>
    <xf numFmtId="177" fontId="17" fillId="0" borderId="2" xfId="55" applyNumberFormat="1" applyFont="1" applyFill="1" applyBorder="1" applyAlignment="1">
      <alignment horizontal="center" vertical="center" wrapText="1"/>
    </xf>
    <xf numFmtId="0" fontId="4" fillId="0" borderId="0" xfId="55" applyFont="1" applyFill="1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177" fontId="18" fillId="0" borderId="4" xfId="55" applyNumberFormat="1" applyFont="1" applyFill="1" applyBorder="1" applyAlignment="1">
      <alignment horizontal="center" vertical="center" wrapText="1"/>
    </xf>
    <xf numFmtId="177" fontId="2" fillId="0" borderId="4" xfId="55" applyNumberFormat="1" applyFont="1" applyFill="1" applyBorder="1" applyAlignment="1">
      <alignment horizontal="center" vertical="center" shrinkToFit="1"/>
    </xf>
    <xf numFmtId="177" fontId="1" fillId="3" borderId="4" xfId="55" applyNumberFormat="1" applyFont="1" applyFill="1" applyBorder="1" applyAlignment="1">
      <alignment horizontal="left" vertical="center" shrinkToFit="1"/>
    </xf>
    <xf numFmtId="177" fontId="1" fillId="3" borderId="4" xfId="55" applyNumberFormat="1" applyFont="1" applyFill="1" applyBorder="1" applyAlignment="1">
      <alignment horizontal="right" vertical="center" shrinkToFit="1"/>
    </xf>
    <xf numFmtId="177" fontId="1" fillId="0" borderId="4" xfId="55" applyNumberFormat="1" applyFont="1" applyFill="1" applyBorder="1" applyAlignment="1">
      <alignment horizontal="center" vertical="center" wrapText="1"/>
    </xf>
    <xf numFmtId="177" fontId="1" fillId="3" borderId="5" xfId="55" applyNumberFormat="1" applyFont="1" applyFill="1" applyBorder="1" applyAlignment="1">
      <alignment horizontal="right" vertical="center" shrinkToFit="1"/>
    </xf>
    <xf numFmtId="0" fontId="1" fillId="0" borderId="0" xfId="55" applyFont="1" applyFill="1" applyBorder="1" applyAlignment="1">
      <alignment horizontal="center" vertical="center" wrapText="1"/>
    </xf>
    <xf numFmtId="177" fontId="1" fillId="3" borderId="6" xfId="55" applyNumberFormat="1" applyFont="1" applyFill="1" applyBorder="1" applyAlignment="1">
      <alignment horizontal="right" vertical="center" shrinkToFit="1"/>
    </xf>
    <xf numFmtId="0" fontId="19" fillId="0" borderId="0" xfId="0" applyFont="1">
      <alignment vertical="center"/>
    </xf>
    <xf numFmtId="177" fontId="1" fillId="0" borderId="4" xfId="55" applyNumberFormat="1" applyFont="1" applyFill="1" applyBorder="1" applyAlignment="1">
      <alignment horizontal="right" vertical="center"/>
    </xf>
    <xf numFmtId="177" fontId="1" fillId="0" borderId="4" xfId="55" applyNumberFormat="1" applyFont="1" applyFill="1" applyBorder="1" applyAlignment="1">
      <alignment vertical="center" wrapText="1"/>
    </xf>
    <xf numFmtId="177" fontId="4" fillId="3" borderId="4" xfId="55" applyNumberFormat="1" applyFont="1" applyFill="1" applyBorder="1" applyAlignment="1">
      <alignment horizontal="right" vertical="center" shrinkToFit="1"/>
    </xf>
    <xf numFmtId="9" fontId="4" fillId="0" borderId="4" xfId="55" applyNumberFormat="1" applyFont="1" applyFill="1" applyBorder="1" applyAlignment="1">
      <alignment horizontal="center" vertical="center" wrapText="1"/>
    </xf>
    <xf numFmtId="9" fontId="10" fillId="0" borderId="4" xfId="55" applyNumberFormat="1" applyFont="1" applyFill="1" applyBorder="1" applyAlignment="1">
      <alignment horizontal="center" vertical="center" wrapText="1"/>
    </xf>
    <xf numFmtId="177" fontId="4" fillId="0" borderId="4" xfId="55" applyNumberFormat="1" applyFont="1" applyFill="1" applyBorder="1" applyAlignment="1">
      <alignment horizontal="right" vertical="center"/>
    </xf>
    <xf numFmtId="177" fontId="4" fillId="0" borderId="4" xfId="55" applyNumberFormat="1" applyFont="1" applyFill="1" applyBorder="1" applyAlignment="1">
      <alignment horizontal="center" vertical="center"/>
    </xf>
    <xf numFmtId="0" fontId="4" fillId="0" borderId="4" xfId="55" applyFont="1" applyFill="1" applyBorder="1" applyAlignment="1">
      <alignment horizontal="center" vertical="center"/>
    </xf>
    <xf numFmtId="177" fontId="12" fillId="0" borderId="0" xfId="55" applyNumberFormat="1" applyFont="1" applyFill="1" applyBorder="1" applyAlignment="1">
      <alignment horizontal="center" vertical="center" wrapText="1"/>
    </xf>
    <xf numFmtId="0" fontId="14" fillId="2" borderId="2" xfId="55" applyFont="1" applyFill="1" applyBorder="1" applyAlignment="1">
      <alignment horizontal="left" vertical="center" wrapText="1"/>
    </xf>
    <xf numFmtId="0" fontId="15" fillId="0" borderId="9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top" wrapText="1"/>
    </xf>
    <xf numFmtId="0" fontId="4" fillId="0" borderId="0" xfId="55" applyFont="1" applyFill="1" applyBorder="1" applyAlignment="1">
      <alignment horizontal="left" vertical="center" shrinkToFit="1"/>
    </xf>
    <xf numFmtId="0" fontId="20" fillId="2" borderId="4" xfId="13" applyFont="1" applyFill="1" applyBorder="1" applyAlignment="1">
      <alignment horizontal="left" vertical="center"/>
    </xf>
    <xf numFmtId="0" fontId="21" fillId="0" borderId="4" xfId="13" applyFont="1" applyBorder="1" applyAlignment="1">
      <alignment horizontal="center" vertical="center"/>
    </xf>
    <xf numFmtId="0" fontId="21" fillId="0" borderId="4" xfId="13" applyFont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/>
    </xf>
    <xf numFmtId="180" fontId="23" fillId="2" borderId="4" xfId="13" applyNumberFormat="1" applyFont="1" applyFill="1" applyBorder="1" applyAlignment="1">
      <alignment horizontal="center" vertical="center"/>
    </xf>
    <xf numFmtId="180" fontId="22" fillId="2" borderId="4" xfId="13" applyNumberFormat="1" applyFont="1" applyFill="1" applyBorder="1" applyAlignment="1">
      <alignment horizontal="center" vertical="center"/>
    </xf>
    <xf numFmtId="0" fontId="22" fillId="2" borderId="4" xfId="13" applyFont="1" applyFill="1" applyBorder="1" applyAlignment="1">
      <alignment horizontal="center" vertical="center"/>
    </xf>
    <xf numFmtId="0" fontId="24" fillId="4" borderId="4" xfId="55" applyFont="1" applyFill="1" applyBorder="1" applyAlignment="1">
      <alignment horizontal="left" vertical="center"/>
    </xf>
    <xf numFmtId="0" fontId="25" fillId="0" borderId="0" xfId="55" applyFont="1">
      <alignment vertical="center"/>
    </xf>
    <xf numFmtId="181" fontId="4" fillId="0" borderId="0" xfId="55" applyNumberFormat="1" applyFont="1" applyFill="1" applyBorder="1" applyAlignment="1">
      <alignment horizontal="center" vertical="center"/>
    </xf>
    <xf numFmtId="0" fontId="3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/>
    </xf>
    <xf numFmtId="0" fontId="22" fillId="0" borderId="4" xfId="13" applyFont="1" applyBorder="1" applyAlignment="1">
      <alignment horizontal="center" vertical="center" wrapText="1"/>
    </xf>
    <xf numFmtId="0" fontId="26" fillId="0" borderId="4" xfId="13" applyFont="1" applyBorder="1" applyAlignment="1">
      <alignment horizontal="center" vertical="center" wrapText="1"/>
    </xf>
    <xf numFmtId="0" fontId="23" fillId="0" borderId="4" xfId="13" applyFont="1" applyFill="1" applyBorder="1" applyAlignment="1">
      <alignment horizontal="left" vertical="center" wrapText="1"/>
    </xf>
    <xf numFmtId="0" fontId="27" fillId="0" borderId="0" xfId="13" applyFont="1" applyAlignment="1">
      <alignment horizontal="center" vertical="center"/>
    </xf>
    <xf numFmtId="0" fontId="22" fillId="0" borderId="4" xfId="13" applyFont="1" applyBorder="1" applyAlignment="1">
      <alignment horizontal="left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4" fillId="2" borderId="5" xfId="55" applyFont="1" applyFill="1" applyBorder="1" applyAlignment="1">
      <alignment horizontal="center" vertical="center" wrapText="1"/>
    </xf>
    <xf numFmtId="177" fontId="14" fillId="2" borderId="4" xfId="55" applyNumberFormat="1" applyFont="1" applyFill="1" applyBorder="1" applyAlignment="1">
      <alignment horizontal="right" vertical="center" shrinkToFit="1"/>
    </xf>
    <xf numFmtId="0" fontId="4" fillId="2" borderId="6" xfId="55" applyFont="1" applyFill="1" applyBorder="1" applyAlignment="1">
      <alignment horizontal="center" vertical="center" wrapText="1"/>
    </xf>
    <xf numFmtId="181" fontId="13" fillId="2" borderId="5" xfId="55" applyNumberFormat="1" applyFont="1" applyFill="1" applyBorder="1" applyAlignment="1">
      <alignment horizontal="center" vertical="center" wrapText="1"/>
    </xf>
    <xf numFmtId="177" fontId="4" fillId="3" borderId="4" xfId="55" applyNumberFormat="1" applyFont="1" applyFill="1" applyBorder="1" applyAlignment="1">
      <alignment horizontal="left" vertical="center" shrinkToFit="1"/>
    </xf>
    <xf numFmtId="177" fontId="4" fillId="3" borderId="5" xfId="55" applyNumberFormat="1" applyFont="1" applyFill="1" applyBorder="1" applyAlignment="1">
      <alignment horizontal="right" vertical="center" shrinkToFit="1"/>
    </xf>
    <xf numFmtId="177" fontId="4" fillId="0" borderId="4" xfId="55" applyNumberFormat="1" applyFont="1" applyFill="1" applyBorder="1" applyAlignment="1">
      <alignment horizontal="right" vertical="center" wrapText="1"/>
    </xf>
    <xf numFmtId="177" fontId="4" fillId="3" borderId="6" xfId="55" applyNumberFormat="1" applyFont="1" applyFill="1" applyBorder="1" applyAlignment="1">
      <alignment horizontal="right" vertical="center" shrinkToFit="1"/>
    </xf>
    <xf numFmtId="177" fontId="10" fillId="0" borderId="4" xfId="55" applyNumberFormat="1" applyFont="1" applyFill="1" applyBorder="1" applyAlignment="1">
      <alignment horizontal="left" vertical="center"/>
    </xf>
    <xf numFmtId="177" fontId="4" fillId="3" borderId="5" xfId="55" applyNumberFormat="1" applyFont="1" applyFill="1" applyBorder="1" applyAlignment="1">
      <alignment vertical="center" shrinkToFit="1"/>
    </xf>
    <xf numFmtId="177" fontId="4" fillId="3" borderId="6" xfId="55" applyNumberFormat="1" applyFont="1" applyFill="1" applyBorder="1" applyAlignment="1">
      <alignment vertical="center" shrinkToFit="1"/>
    </xf>
    <xf numFmtId="177" fontId="4" fillId="0" borderId="4" xfId="55" applyNumberFormat="1" applyFont="1" applyFill="1" applyBorder="1" applyAlignment="1">
      <alignment vertical="center" wrapText="1"/>
    </xf>
    <xf numFmtId="177" fontId="4" fillId="3" borderId="4" xfId="55" applyNumberFormat="1" applyFont="1" applyFill="1" applyBorder="1" applyAlignment="1">
      <alignment horizontal="center" vertical="center" shrinkToFit="1"/>
    </xf>
    <xf numFmtId="0" fontId="4" fillId="2" borderId="1" xfId="55" applyFont="1" applyFill="1" applyBorder="1" applyAlignment="1">
      <alignment vertical="center" wrapText="1"/>
    </xf>
    <xf numFmtId="0" fontId="4" fillId="5" borderId="3" xfId="55" applyFont="1" applyFill="1" applyBorder="1" applyAlignment="1">
      <alignment horizontal="left" vertical="center" wrapText="1"/>
    </xf>
    <xf numFmtId="0" fontId="4" fillId="2" borderId="3" xfId="55" applyFont="1" applyFill="1" applyBorder="1" applyAlignment="1">
      <alignment horizontal="left" vertical="center" wrapText="1"/>
    </xf>
    <xf numFmtId="0" fontId="4" fillId="2" borderId="2" xfId="55" applyFont="1" applyFill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3" Type="http://schemas.openxmlformats.org/officeDocument/2006/relationships/image" Target="../media/image1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5</xdr:row>
      <xdr:rowOff>0</xdr:rowOff>
    </xdr:from>
    <xdr:to>
      <xdr:col>26</xdr:col>
      <xdr:colOff>2019300</xdr:colOff>
      <xdr:row>6</xdr:row>
      <xdr:rowOff>104775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00" y="1584325"/>
          <a:ext cx="1054417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19</xdr:col>
      <xdr:colOff>361950</xdr:colOff>
      <xdr:row>7</xdr:row>
      <xdr:rowOff>76200</xdr:rowOff>
    </xdr:to>
    <xdr:pic>
      <xdr:nvPicPr>
        <xdr:cNvPr id="8" name="图片 7" descr="C:\Users\Administrator\AppData\Roaming\Tencent\Users\501232853\QQ\WinTemp\RichOle\S~%6%{O(LLYW)EKRTNY_L4S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00" y="1901190"/>
          <a:ext cx="2295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25</xdr:row>
      <xdr:rowOff>133350</xdr:rowOff>
    </xdr:from>
    <xdr:to>
      <xdr:col>21</xdr:col>
      <xdr:colOff>571500</xdr:colOff>
      <xdr:row>28</xdr:row>
      <xdr:rowOff>466725</xdr:rowOff>
    </xdr:to>
    <xdr:pic>
      <xdr:nvPicPr>
        <xdr:cNvPr id="9" name="图片 8" descr="C:\Users\Administrator\AppData\Roaming\Tencent\Users\501232853\QQ\WinTemp\RichOle\[NEP27MXB6{[M%N}60F_$6U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82100" y="7477760"/>
          <a:ext cx="5076825" cy="156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819150</xdr:colOff>
      <xdr:row>8</xdr:row>
      <xdr:rowOff>161925</xdr:rowOff>
    </xdr:from>
    <xdr:to>
      <xdr:col>21</xdr:col>
      <xdr:colOff>142875</xdr:colOff>
      <xdr:row>13</xdr:row>
      <xdr:rowOff>209550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15425" y="2920365"/>
          <a:ext cx="4714875" cy="1385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57150</xdr:colOff>
      <xdr:row>6</xdr:row>
      <xdr:rowOff>238125</xdr:rowOff>
    </xdr:from>
    <xdr:to>
      <xdr:col>21</xdr:col>
      <xdr:colOff>333375</xdr:colOff>
      <xdr:row>8</xdr:row>
      <xdr:rowOff>57150</xdr:rowOff>
    </xdr:to>
    <xdr:pic>
      <xdr:nvPicPr>
        <xdr:cNvPr id="12" name="图片 11" descr="C:\Users\Administrator\AppData\Roaming\Tencent\Users\501232853\QQ\WinTemp\RichOle\S%HM[O`869X7DZ5KB[UFA{I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34725" y="2139315"/>
          <a:ext cx="28860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7</xdr:row>
      <xdr:rowOff>85725</xdr:rowOff>
    </xdr:from>
    <xdr:to>
      <xdr:col>6</xdr:col>
      <xdr:colOff>447675</xdr:colOff>
      <xdr:row>11</xdr:row>
      <xdr:rowOff>228600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2415540"/>
          <a:ext cx="3238500" cy="1398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57150</xdr:colOff>
      <xdr:row>6</xdr:row>
      <xdr:rowOff>285750</xdr:rowOff>
    </xdr:from>
    <xdr:to>
      <xdr:col>19</xdr:col>
      <xdr:colOff>219075</xdr:colOff>
      <xdr:row>8</xdr:row>
      <xdr:rowOff>19050</xdr:rowOff>
    </xdr:to>
    <xdr:pic>
      <xdr:nvPicPr>
        <xdr:cNvPr id="14" name="图片 13" descr="C:\Users\Administrator\AppData\Roaming\Tencent\Users\501232853\QQ\WinTemp\RichOle\5E)]38IH(JBJ2RQA@S`G8}B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01150" y="2186940"/>
          <a:ext cx="20955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37</xdr:row>
      <xdr:rowOff>144933</xdr:rowOff>
    </xdr:from>
    <xdr:to>
      <xdr:col>14</xdr:col>
      <xdr:colOff>304800</xdr:colOff>
      <xdr:row>73</xdr:row>
      <xdr:rowOff>66675</xdr:rowOff>
    </xdr:to>
    <xdr:pic>
      <xdr:nvPicPr>
        <xdr:cNvPr id="15" name="图片 14" descr="C:\Users\Administrator\AppData\Roaming\Tencent\Users\501232853\QQ\WinTemp\RichOle\GN%OPJ(_`Q5QBPW%$(B{$OM.png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1828780"/>
          <a:ext cx="7581900" cy="609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5</xdr:row>
      <xdr:rowOff>0</xdr:rowOff>
    </xdr:from>
    <xdr:to>
      <xdr:col>26</xdr:col>
      <xdr:colOff>2019300</xdr:colOff>
      <xdr:row>6</xdr:row>
      <xdr:rowOff>104775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67825" y="1619885"/>
          <a:ext cx="1054417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25</xdr:row>
      <xdr:rowOff>133350</xdr:rowOff>
    </xdr:from>
    <xdr:to>
      <xdr:col>21</xdr:col>
      <xdr:colOff>571500</xdr:colOff>
      <xdr:row>28</xdr:row>
      <xdr:rowOff>466725</xdr:rowOff>
    </xdr:to>
    <xdr:pic>
      <xdr:nvPicPr>
        <xdr:cNvPr id="4" name="图片 3" descr="C:\Users\Administrator\AppData\Roaming\Tencent\Users\501232853\QQ\WinTemp\RichOle\[NEP27MXB6{[M%N}60F_$6U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05925" y="7734935"/>
          <a:ext cx="5076825" cy="156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7</xdr:row>
      <xdr:rowOff>85725</xdr:rowOff>
    </xdr:from>
    <xdr:to>
      <xdr:col>6</xdr:col>
      <xdr:colOff>447675</xdr:colOff>
      <xdr:row>11</xdr:row>
      <xdr:rowOff>228600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2451100"/>
          <a:ext cx="3238500" cy="1398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762000</xdr:colOff>
      <xdr:row>7</xdr:row>
      <xdr:rowOff>76200</xdr:rowOff>
    </xdr:from>
    <xdr:to>
      <xdr:col>21</xdr:col>
      <xdr:colOff>552450</xdr:colOff>
      <xdr:row>17</xdr:row>
      <xdr:rowOff>127000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29825" y="2441575"/>
          <a:ext cx="4333875" cy="318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765175</xdr:colOff>
      <xdr:row>12</xdr:row>
      <xdr:rowOff>527050</xdr:rowOff>
    </xdr:from>
    <xdr:to>
      <xdr:col>10</xdr:col>
      <xdr:colOff>539750</xdr:colOff>
      <xdr:row>18</xdr:row>
      <xdr:rowOff>69850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7375" y="4403725"/>
          <a:ext cx="2841625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361950</xdr:colOff>
      <xdr:row>36</xdr:row>
      <xdr:rowOff>114300</xdr:rowOff>
    </xdr:from>
    <xdr:to>
      <xdr:col>12</xdr:col>
      <xdr:colOff>238125</xdr:colOff>
      <xdr:row>77</xdr:row>
      <xdr:rowOff>104775</xdr:rowOff>
    </xdr:to>
    <xdr:pic>
      <xdr:nvPicPr>
        <xdr:cNvPr id="14" name="图片 13" descr="C:\Users\Administrator\AppData\Roaming\Tencent\Users\501232853\QQ\WinTemp\RichOle\K(8`)(ZK9B5`51$9OO%_K$O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" y="11884025"/>
          <a:ext cx="6477000" cy="7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5</xdr:row>
      <xdr:rowOff>0</xdr:rowOff>
    </xdr:from>
    <xdr:to>
      <xdr:col>26</xdr:col>
      <xdr:colOff>2019300</xdr:colOff>
      <xdr:row>6</xdr:row>
      <xdr:rowOff>104775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46285" y="1619885"/>
          <a:ext cx="1054417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23</xdr:row>
      <xdr:rowOff>133350</xdr:rowOff>
    </xdr:from>
    <xdr:to>
      <xdr:col>21</xdr:col>
      <xdr:colOff>571500</xdr:colOff>
      <xdr:row>26</xdr:row>
      <xdr:rowOff>466725</xdr:rowOff>
    </xdr:to>
    <xdr:pic>
      <xdr:nvPicPr>
        <xdr:cNvPr id="3" name="图片 2" descr="C:\Users\Administrator\AppData\Roaming\Tencent\Users\501232853\QQ\WinTemp\RichOle\[NEP27MXB6{[M%N}60F_$6U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84385" y="7261860"/>
          <a:ext cx="5076825" cy="156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685800</xdr:colOff>
      <xdr:row>6</xdr:row>
      <xdr:rowOff>85725</xdr:rowOff>
    </xdr:from>
    <xdr:to>
      <xdr:col>25</xdr:col>
      <xdr:colOff>55880</xdr:colOff>
      <xdr:row>22</xdr:row>
      <xdr:rowOff>45720</xdr:rowOff>
    </xdr:to>
    <xdr:pic>
      <xdr:nvPicPr>
        <xdr:cNvPr id="8" name="图片 7" descr="BG8LVC`@@FVBNNJ9M9N{7[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84360" y="2022475"/>
          <a:ext cx="7885430" cy="4896485"/>
        </a:xfrm>
        <a:prstGeom prst="rect">
          <a:avLst/>
        </a:prstGeom>
      </xdr:spPr>
    </xdr:pic>
    <xdr:clientData/>
  </xdr:twoCellAnchor>
  <xdr:twoCellAnchor editAs="oneCell">
    <xdr:from>
      <xdr:col>15</xdr:col>
      <xdr:colOff>438150</xdr:colOff>
      <xdr:row>12</xdr:row>
      <xdr:rowOff>314325</xdr:rowOff>
    </xdr:from>
    <xdr:to>
      <xdr:col>25</xdr:col>
      <xdr:colOff>113030</xdr:colOff>
      <xdr:row>27</xdr:row>
      <xdr:rowOff>257175</xdr:rowOff>
    </xdr:to>
    <xdr:pic>
      <xdr:nvPicPr>
        <xdr:cNvPr id="5" name="图片 4" descr="%ARRMW4B(T%N8J`FFNM5D~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36710" y="4394835"/>
          <a:ext cx="8190230" cy="479679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14</xdr:row>
      <xdr:rowOff>28575</xdr:rowOff>
    </xdr:from>
    <xdr:to>
      <xdr:col>11</xdr:col>
      <xdr:colOff>19050</xdr:colOff>
      <xdr:row>18</xdr:row>
      <xdr:rowOff>217170</xdr:rowOff>
    </xdr:to>
    <xdr:pic>
      <xdr:nvPicPr>
        <xdr:cNvPr id="6" name="图片 5" descr="4EXDK0UQQN5AWJC$~G23P}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52900" y="4859655"/>
          <a:ext cx="2000250" cy="1209675"/>
        </a:xfrm>
        <a:prstGeom prst="rect">
          <a:avLst/>
        </a:prstGeom>
      </xdr:spPr>
    </xdr:pic>
    <xdr:clientData/>
  </xdr:twoCellAnchor>
  <xdr:twoCellAnchor editAs="oneCell">
    <xdr:from>
      <xdr:col>3</xdr:col>
      <xdr:colOff>6985</xdr:colOff>
      <xdr:row>37</xdr:row>
      <xdr:rowOff>4445</xdr:rowOff>
    </xdr:from>
    <xdr:to>
      <xdr:col>9</xdr:col>
      <xdr:colOff>301625</xdr:colOff>
      <xdr:row>78</xdr:row>
      <xdr:rowOff>118110</xdr:rowOff>
    </xdr:to>
    <xdr:pic>
      <xdr:nvPicPr>
        <xdr:cNvPr id="9" name="图片 8" descr="7Y`$)TN7%(D6Q_8BI{QJPE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64260" y="11815445"/>
          <a:ext cx="4352290" cy="71431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5</xdr:row>
      <xdr:rowOff>0</xdr:rowOff>
    </xdr:from>
    <xdr:to>
      <xdr:col>26</xdr:col>
      <xdr:colOff>2019300</xdr:colOff>
      <xdr:row>6</xdr:row>
      <xdr:rowOff>104775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46285" y="1619885"/>
          <a:ext cx="1054417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24</xdr:row>
      <xdr:rowOff>133350</xdr:rowOff>
    </xdr:from>
    <xdr:to>
      <xdr:col>21</xdr:col>
      <xdr:colOff>571500</xdr:colOff>
      <xdr:row>27</xdr:row>
      <xdr:rowOff>466725</xdr:rowOff>
    </xdr:to>
    <xdr:pic>
      <xdr:nvPicPr>
        <xdr:cNvPr id="3" name="图片 2" descr="C:\Users\Administrator\AppData\Roaming\Tencent\Users\501232853\QQ\WinTemp\RichOle\[NEP27MXB6{[M%N}60F_$6U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84385" y="7517130"/>
          <a:ext cx="5076825" cy="156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133350</xdr:colOff>
      <xdr:row>14</xdr:row>
      <xdr:rowOff>28575</xdr:rowOff>
    </xdr:from>
    <xdr:to>
      <xdr:col>11</xdr:col>
      <xdr:colOff>19050</xdr:colOff>
      <xdr:row>18</xdr:row>
      <xdr:rowOff>217170</xdr:rowOff>
    </xdr:to>
    <xdr:pic>
      <xdr:nvPicPr>
        <xdr:cNvPr id="6" name="图片 5" descr="4EXDK0UQQN5AWJC$~G23P}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52900" y="4859655"/>
          <a:ext cx="2000250" cy="1209675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0</xdr:row>
      <xdr:rowOff>635</xdr:rowOff>
    </xdr:from>
    <xdr:to>
      <xdr:col>23</xdr:col>
      <xdr:colOff>381000</xdr:colOff>
      <xdr:row>16</xdr:row>
      <xdr:rowOff>53975</xdr:rowOff>
    </xdr:to>
    <xdr:pic>
      <xdr:nvPicPr>
        <xdr:cNvPr id="4" name="图片 3" descr="Cache_-58e0bb2370bca89d.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65260" y="635"/>
          <a:ext cx="7096125" cy="5394960"/>
        </a:xfrm>
        <a:prstGeom prst="rect">
          <a:avLst/>
        </a:prstGeom>
      </xdr:spPr>
    </xdr:pic>
    <xdr:clientData/>
  </xdr:twoCellAnchor>
  <xdr:twoCellAnchor editAs="oneCell">
    <xdr:from>
      <xdr:col>15</xdr:col>
      <xdr:colOff>714375</xdr:colOff>
      <xdr:row>16</xdr:row>
      <xdr:rowOff>47625</xdr:rowOff>
    </xdr:from>
    <xdr:to>
      <xdr:col>20</xdr:col>
      <xdr:colOff>578485</xdr:colOff>
      <xdr:row>20</xdr:row>
      <xdr:rowOff>226695</xdr:rowOff>
    </xdr:to>
    <xdr:pic>
      <xdr:nvPicPr>
        <xdr:cNvPr id="7" name="图片 6" descr="Z2`IU]Q`69@$Z}$SGM3P5S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12935" y="5389245"/>
          <a:ext cx="445516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9"/>
  <sheetViews>
    <sheetView workbookViewId="0">
      <selection activeCell="A7" sqref="A7:O8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4" customWidth="1"/>
    <col min="9" max="9" width="9.75" style="6" customWidth="1"/>
    <col min="10" max="10" width="4.125" style="4" customWidth="1"/>
    <col min="11" max="11" width="7.125" style="6" customWidth="1"/>
    <col min="12" max="12" width="11.25" style="6" customWidth="1"/>
    <col min="13" max="14" width="5.5" style="4" customWidth="1"/>
    <col min="15" max="15" width="9.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5"/>
      <c r="Q1" s="39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6"/>
      <c r="L2" s="8" t="s">
        <v>4</v>
      </c>
      <c r="M2" s="9"/>
      <c r="N2" s="67" t="s">
        <v>5</v>
      </c>
      <c r="O2" s="68"/>
      <c r="P2" s="69"/>
      <c r="Q2" s="69"/>
      <c r="R2" s="99"/>
      <c r="S2" s="9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ht="24.95" customHeight="1" spans="1:36">
      <c r="A3" s="8" t="s">
        <v>6</v>
      </c>
      <c r="B3" s="9"/>
      <c r="C3" s="12">
        <v>12163153.4</v>
      </c>
      <c r="D3" s="13"/>
      <c r="E3" s="13"/>
      <c r="F3" s="14"/>
      <c r="G3" s="15" t="s">
        <v>7</v>
      </c>
      <c r="H3" s="16" t="s">
        <v>8</v>
      </c>
      <c r="I3" s="70"/>
      <c r="J3" s="70"/>
      <c r="K3" s="71"/>
      <c r="L3" s="8" t="s">
        <v>9</v>
      </c>
      <c r="M3" s="9"/>
      <c r="N3" s="72" t="s">
        <v>10</v>
      </c>
      <c r="O3" s="73"/>
      <c r="P3" s="74"/>
      <c r="Q3" s="100" t="s">
        <v>5</v>
      </c>
      <c r="R3" s="101">
        <v>117</v>
      </c>
      <c r="S3" s="101">
        <v>4800</v>
      </c>
      <c r="T3" s="102" t="s">
        <v>3</v>
      </c>
      <c r="U3" s="103" t="s">
        <v>8</v>
      </c>
      <c r="V3" s="104">
        <v>12163153.4</v>
      </c>
      <c r="W3" s="105" t="s">
        <v>11</v>
      </c>
      <c r="X3" s="106" t="s">
        <v>12</v>
      </c>
      <c r="Y3" s="112" t="s">
        <v>13</v>
      </c>
      <c r="Z3" s="113" t="s">
        <v>14</v>
      </c>
      <c r="AA3" s="113" t="s">
        <v>10</v>
      </c>
      <c r="AB3" s="114" t="s">
        <v>15</v>
      </c>
      <c r="AC3" s="115" t="s">
        <v>16</v>
      </c>
      <c r="AD3" s="116"/>
      <c r="AE3" s="74"/>
      <c r="AF3" s="74"/>
      <c r="AG3" s="74"/>
      <c r="AH3" s="74"/>
      <c r="AI3" s="74"/>
      <c r="AJ3" s="74"/>
    </row>
    <row r="4" ht="24.95" customHeight="1" spans="1:20">
      <c r="A4" s="8" t="s">
        <v>17</v>
      </c>
      <c r="B4" s="9"/>
      <c r="C4" s="8"/>
      <c r="D4" s="117"/>
      <c r="E4" s="117"/>
      <c r="F4" s="9"/>
      <c r="G4" s="15" t="s">
        <v>18</v>
      </c>
      <c r="H4" s="12"/>
      <c r="I4" s="13"/>
      <c r="J4" s="13"/>
      <c r="K4" s="14"/>
      <c r="L4" s="8" t="s">
        <v>19</v>
      </c>
      <c r="M4" s="9"/>
      <c r="N4" s="75">
        <v>4800</v>
      </c>
      <c r="O4" s="76"/>
      <c r="P4" s="74"/>
      <c r="Q4" s="107"/>
      <c r="R4" s="4"/>
      <c r="S4" s="4"/>
      <c r="T4" s="4"/>
    </row>
    <row r="5" ht="24.95" customHeight="1" spans="1:16">
      <c r="A5" s="17" t="s">
        <v>20</v>
      </c>
      <c r="B5" s="17" t="s">
        <v>21</v>
      </c>
      <c r="C5" s="17"/>
      <c r="D5" s="17"/>
      <c r="E5" s="17" t="s">
        <v>22</v>
      </c>
      <c r="F5" s="17"/>
      <c r="G5" s="18" t="s">
        <v>23</v>
      </c>
      <c r="H5" s="17" t="s">
        <v>24</v>
      </c>
      <c r="I5" s="17"/>
      <c r="J5" s="17" t="s">
        <v>25</v>
      </c>
      <c r="K5" s="17"/>
      <c r="L5" s="17" t="s">
        <v>26</v>
      </c>
      <c r="M5" s="17"/>
      <c r="N5" s="77" t="s">
        <v>27</v>
      </c>
      <c r="O5" s="77"/>
      <c r="P5" s="74"/>
    </row>
    <row r="6" ht="24.95" customHeight="1" spans="1:18">
      <c r="A6" s="17"/>
      <c r="B6" s="19" t="s">
        <v>28</v>
      </c>
      <c r="C6" s="17" t="s">
        <v>29</v>
      </c>
      <c r="D6" s="18" t="s">
        <v>30</v>
      </c>
      <c r="E6" s="19" t="s">
        <v>28</v>
      </c>
      <c r="F6" s="18" t="s">
        <v>30</v>
      </c>
      <c r="G6" s="18" t="s">
        <v>30</v>
      </c>
      <c r="H6" s="17" t="s">
        <v>31</v>
      </c>
      <c r="I6" s="18" t="s">
        <v>30</v>
      </c>
      <c r="J6" s="17" t="s">
        <v>32</v>
      </c>
      <c r="K6" s="78" t="s">
        <v>30</v>
      </c>
      <c r="L6" s="18" t="s">
        <v>30</v>
      </c>
      <c r="M6" s="17" t="s">
        <v>33</v>
      </c>
      <c r="N6" s="77" t="s">
        <v>34</v>
      </c>
      <c r="O6" s="77" t="s">
        <v>30</v>
      </c>
      <c r="P6" s="74"/>
      <c r="R6" s="4"/>
    </row>
    <row r="7" ht="33.75" customHeight="1" spans="1:18">
      <c r="A7" s="32">
        <v>1</v>
      </c>
      <c r="B7" s="33">
        <v>42752</v>
      </c>
      <c r="C7" s="34" t="s">
        <v>35</v>
      </c>
      <c r="D7" s="35">
        <v>2650000</v>
      </c>
      <c r="E7" s="36">
        <v>42747</v>
      </c>
      <c r="F7" s="35">
        <v>2650000</v>
      </c>
      <c r="G7" s="119">
        <v>2220369.94</v>
      </c>
      <c r="H7" s="126" t="s">
        <v>36</v>
      </c>
      <c r="I7" s="122"/>
      <c r="J7" s="90" t="s">
        <v>37</v>
      </c>
      <c r="K7" s="88">
        <v>101251.05</v>
      </c>
      <c r="L7" s="45">
        <v>1000</v>
      </c>
      <c r="M7" s="47"/>
      <c r="N7" s="47"/>
      <c r="O7" s="127">
        <f>ROUNDUP(D7-I7-K7-L7-K8,2)</f>
        <v>2543358.95</v>
      </c>
      <c r="P7" s="74"/>
      <c r="Q7"/>
      <c r="R7" s="4"/>
    </row>
    <row r="8" ht="33.75" customHeight="1" spans="1:18">
      <c r="A8" s="32"/>
      <c r="B8" s="33"/>
      <c r="C8" s="34"/>
      <c r="D8" s="35"/>
      <c r="E8" s="36"/>
      <c r="F8" s="35"/>
      <c r="G8" s="35"/>
      <c r="H8" s="37"/>
      <c r="I8" s="88"/>
      <c r="J8" s="90" t="s">
        <v>38</v>
      </c>
      <c r="K8" s="88">
        <v>4390</v>
      </c>
      <c r="L8" s="45"/>
      <c r="M8" s="47"/>
      <c r="N8" s="47"/>
      <c r="O8" s="128"/>
      <c r="P8"/>
      <c r="Q8"/>
      <c r="R8" s="4"/>
    </row>
    <row r="9" ht="24.95" customHeight="1" spans="1:18">
      <c r="A9" s="42"/>
      <c r="B9" s="43"/>
      <c r="C9" s="44"/>
      <c r="D9" s="45"/>
      <c r="E9" s="46"/>
      <c r="F9" s="45"/>
      <c r="G9" s="45"/>
      <c r="H9" s="37"/>
      <c r="I9" s="88"/>
      <c r="J9" s="42"/>
      <c r="K9" s="88"/>
      <c r="L9" s="45"/>
      <c r="M9" s="91" t="s">
        <v>39</v>
      </c>
      <c r="N9" s="129"/>
      <c r="O9" s="130"/>
      <c r="P9" s="74"/>
      <c r="R9" s="4"/>
    </row>
    <row r="10" ht="20.1" customHeight="1" spans="1:18">
      <c r="A10" s="32"/>
      <c r="B10" s="33"/>
      <c r="C10" s="34"/>
      <c r="D10"/>
      <c r="E10" s="36"/>
      <c r="F10" s="35"/>
      <c r="G10" s="35"/>
      <c r="H10" s="37"/>
      <c r="I10" s="88"/>
      <c r="J10" s="89"/>
      <c r="K10" s="88"/>
      <c r="L10" s="45"/>
      <c r="M10" s="47"/>
      <c r="N10" s="47"/>
      <c r="O10" s="130"/>
      <c r="P10" s="74"/>
      <c r="R10" s="4"/>
    </row>
    <row r="11" ht="20.1" customHeight="1" spans="1:18">
      <c r="A11" s="32"/>
      <c r="B11" s="33"/>
      <c r="C11" s="34"/>
      <c r="D11" s="35"/>
      <c r="E11" s="36"/>
      <c r="F11" s="35"/>
      <c r="G11" s="35"/>
      <c r="H11" s="37"/>
      <c r="I11" s="88"/>
      <c r="J11" s="89"/>
      <c r="K11" s="88"/>
      <c r="L11" s="45"/>
      <c r="M11" s="47"/>
      <c r="N11" s="47"/>
      <c r="O11" s="130"/>
      <c r="P11" s="74"/>
      <c r="R11" s="4"/>
    </row>
    <row r="12" ht="20.1" customHeight="1" spans="1:18">
      <c r="A12" s="32"/>
      <c r="B12" s="33"/>
      <c r="C12" s="34"/>
      <c r="D12" s="35"/>
      <c r="E12" s="36"/>
      <c r="F12" s="35"/>
      <c r="G12" s="35"/>
      <c r="H12" s="37"/>
      <c r="I12" s="88"/>
      <c r="J12" s="89"/>
      <c r="K12" s="88"/>
      <c r="L12" s="45"/>
      <c r="M12" s="47"/>
      <c r="N12" s="47"/>
      <c r="O12" s="130"/>
      <c r="P12" s="74"/>
      <c r="R12" s="4"/>
    </row>
    <row r="13" ht="20.1" customHeight="1" spans="1:18">
      <c r="A13" s="32"/>
      <c r="B13" s="33"/>
      <c r="C13" s="34"/>
      <c r="D13" s="35"/>
      <c r="E13" s="36"/>
      <c r="F13" s="35"/>
      <c r="G13" s="35"/>
      <c r="H13" s="37"/>
      <c r="I13" s="88"/>
      <c r="J13" s="89"/>
      <c r="K13" s="88"/>
      <c r="L13" s="45"/>
      <c r="M13" s="47"/>
      <c r="N13" s="47"/>
      <c r="O13" s="130"/>
      <c r="P13" s="74"/>
      <c r="R13" s="4"/>
    </row>
    <row r="14" ht="20.1" customHeight="1" spans="1:18">
      <c r="A14" s="32"/>
      <c r="B14" s="33"/>
      <c r="C14" s="34"/>
      <c r="D14" s="35"/>
      <c r="E14" s="36"/>
      <c r="F14" s="35"/>
      <c r="G14" s="35"/>
      <c r="H14" s="37"/>
      <c r="I14" s="88"/>
      <c r="J14" s="89"/>
      <c r="K14" s="88"/>
      <c r="L14" s="45"/>
      <c r="M14" s="47"/>
      <c r="N14" s="47"/>
      <c r="O14" s="130"/>
      <c r="P14" s="74"/>
      <c r="R14" s="4"/>
    </row>
    <row r="15" ht="20.1" customHeight="1" spans="1:18">
      <c r="A15" s="32"/>
      <c r="B15" s="33"/>
      <c r="C15" s="34"/>
      <c r="D15" s="35"/>
      <c r="E15" s="36"/>
      <c r="F15" s="35"/>
      <c r="G15" s="35"/>
      <c r="H15" s="37"/>
      <c r="I15" s="88"/>
      <c r="J15" s="89"/>
      <c r="K15" s="88"/>
      <c r="L15" s="45"/>
      <c r="M15" s="47"/>
      <c r="N15" s="47"/>
      <c r="O15" s="130"/>
      <c r="P15" s="74"/>
      <c r="R15" s="4"/>
    </row>
    <row r="16" ht="20.1" customHeight="1" spans="1:18">
      <c r="A16" s="32"/>
      <c r="B16" s="33"/>
      <c r="C16" s="34"/>
      <c r="D16" s="35"/>
      <c r="E16" s="36"/>
      <c r="F16" s="35"/>
      <c r="G16" s="35"/>
      <c r="H16" s="37"/>
      <c r="I16" s="88"/>
      <c r="J16" s="89"/>
      <c r="K16" s="88"/>
      <c r="L16" s="45"/>
      <c r="M16" s="47"/>
      <c r="N16" s="47"/>
      <c r="O16" s="130"/>
      <c r="P16" s="74"/>
      <c r="R16" s="4"/>
    </row>
    <row r="17" ht="20.1" customHeight="1" spans="1:18">
      <c r="A17" s="32"/>
      <c r="B17" s="33"/>
      <c r="C17" s="34"/>
      <c r="D17" s="35"/>
      <c r="E17" s="36"/>
      <c r="F17" s="35"/>
      <c r="G17" s="35"/>
      <c r="H17" s="37"/>
      <c r="I17" s="88"/>
      <c r="J17" s="89"/>
      <c r="K17" s="88"/>
      <c r="L17" s="45"/>
      <c r="M17" s="47"/>
      <c r="N17" s="47"/>
      <c r="O17" s="130"/>
      <c r="P17" s="74"/>
      <c r="R17" s="4"/>
    </row>
    <row r="18" ht="20.1" customHeight="1" spans="1:18">
      <c r="A18" s="32"/>
      <c r="B18" s="33"/>
      <c r="C18" s="34"/>
      <c r="D18" s="35"/>
      <c r="E18" s="36"/>
      <c r="F18" s="35"/>
      <c r="G18" s="35"/>
      <c r="H18" s="37"/>
      <c r="I18" s="88"/>
      <c r="J18" s="89"/>
      <c r="K18" s="88"/>
      <c r="L18" s="45"/>
      <c r="M18" s="47"/>
      <c r="N18" s="47"/>
      <c r="O18" s="130"/>
      <c r="P18" s="74"/>
      <c r="R18" s="4"/>
    </row>
    <row r="19" ht="20.1" customHeight="1" spans="1:18">
      <c r="A19" s="32"/>
      <c r="B19" s="33"/>
      <c r="C19" s="34"/>
      <c r="D19" s="35"/>
      <c r="E19" s="36"/>
      <c r="F19" s="35"/>
      <c r="G19" s="35"/>
      <c r="H19" s="37"/>
      <c r="I19" s="88"/>
      <c r="J19" s="89"/>
      <c r="K19" s="88"/>
      <c r="L19" s="45"/>
      <c r="M19" s="47"/>
      <c r="N19" s="47"/>
      <c r="O19" s="130"/>
      <c r="P19" s="74"/>
      <c r="R19" s="4"/>
    </row>
    <row r="20" ht="20.1" customHeight="1" spans="1:29">
      <c r="A20" s="32"/>
      <c r="B20" s="33"/>
      <c r="C20" s="34"/>
      <c r="D20" s="35"/>
      <c r="E20" s="36"/>
      <c r="F20" s="35"/>
      <c r="G20" s="35"/>
      <c r="H20" s="37"/>
      <c r="I20" s="88"/>
      <c r="J20" s="89"/>
      <c r="K20" s="88"/>
      <c r="L20" s="45"/>
      <c r="M20" s="47"/>
      <c r="N20" s="47"/>
      <c r="O20" s="130"/>
      <c r="P20" s="74"/>
      <c r="Q20" s="131" t="s">
        <v>40</v>
      </c>
      <c r="R20" s="132" t="s">
        <v>41</v>
      </c>
      <c r="S20" s="132"/>
      <c r="T20" s="132"/>
      <c r="U20" s="132"/>
      <c r="V20" s="132"/>
      <c r="W20" s="132"/>
      <c r="X20" s="133" t="s">
        <v>42</v>
      </c>
      <c r="Y20" s="133"/>
      <c r="Z20" s="133"/>
      <c r="AA20" s="133"/>
      <c r="AB20" s="133"/>
      <c r="AC20" s="134"/>
    </row>
    <row r="21" ht="20.1" customHeight="1" spans="1:16">
      <c r="A21" s="42"/>
      <c r="B21" s="43"/>
      <c r="C21" s="44"/>
      <c r="D21" s="45"/>
      <c r="E21" s="46"/>
      <c r="F21" s="45"/>
      <c r="G21" s="45"/>
      <c r="H21" s="47"/>
      <c r="I21" s="88"/>
      <c r="J21" s="42"/>
      <c r="K21" s="88"/>
      <c r="L21" s="45"/>
      <c r="M21" s="91"/>
      <c r="N21" s="91"/>
      <c r="O21" s="88"/>
      <c r="P21" s="74"/>
    </row>
    <row r="22" ht="20.1" customHeight="1" spans="1:18">
      <c r="A22" s="42"/>
      <c r="B22" s="43"/>
      <c r="C22" s="44"/>
      <c r="D22" s="45"/>
      <c r="E22" s="46"/>
      <c r="F22" s="45"/>
      <c r="G22" s="45"/>
      <c r="H22" s="47"/>
      <c r="I22" s="88"/>
      <c r="J22" s="42"/>
      <c r="K22" s="88"/>
      <c r="L22" s="45"/>
      <c r="M22" s="47"/>
      <c r="N22" s="47"/>
      <c r="O22" s="88"/>
      <c r="P22" s="74"/>
      <c r="Q22" s="109"/>
      <c r="R22" s="109"/>
    </row>
    <row r="23" ht="24.95" customHeight="1" spans="1:16">
      <c r="A23" s="42"/>
      <c r="B23" s="43"/>
      <c r="C23" s="44"/>
      <c r="D23" s="45"/>
      <c r="E23" s="46"/>
      <c r="F23" s="45"/>
      <c r="G23" s="45"/>
      <c r="H23" s="47"/>
      <c r="I23" s="88"/>
      <c r="J23" s="42"/>
      <c r="K23" s="88"/>
      <c r="L23" s="45"/>
      <c r="M23" s="47"/>
      <c r="N23" s="47"/>
      <c r="O23" s="88"/>
      <c r="P23" s="74"/>
    </row>
    <row r="24" ht="24.95" customHeight="1" spans="1:16">
      <c r="A24" s="42"/>
      <c r="B24" s="43"/>
      <c r="C24" s="44"/>
      <c r="D24" s="45"/>
      <c r="E24" s="46"/>
      <c r="F24" s="45"/>
      <c r="G24" s="45"/>
      <c r="H24" s="47"/>
      <c r="I24" s="88"/>
      <c r="J24" s="42"/>
      <c r="K24" s="88"/>
      <c r="L24" s="45"/>
      <c r="M24" s="47"/>
      <c r="N24" s="47"/>
      <c r="O24" s="88"/>
      <c r="P24" s="74"/>
    </row>
    <row r="25" s="2" customFormat="1" ht="24.95" customHeight="1" spans="1:22">
      <c r="A25" s="17" t="s">
        <v>43</v>
      </c>
      <c r="B25" s="17"/>
      <c r="C25" s="48" t="s">
        <v>44</v>
      </c>
      <c r="D25" s="49">
        <f>SUM(D7:D24)</f>
        <v>2650000</v>
      </c>
      <c r="E25" s="48" t="s">
        <v>44</v>
      </c>
      <c r="F25" s="49">
        <f>SUM(F7:F24)</f>
        <v>2650000</v>
      </c>
      <c r="G25" s="49">
        <f>SUM(G7:G24)</f>
        <v>2220369.94</v>
      </c>
      <c r="H25" s="48" t="s">
        <v>44</v>
      </c>
      <c r="I25" s="49">
        <f>SUM(I7:I24)</f>
        <v>0</v>
      </c>
      <c r="J25" s="48" t="s">
        <v>44</v>
      </c>
      <c r="K25" s="49">
        <f>SUM(K7:K24)</f>
        <v>105641.05</v>
      </c>
      <c r="L25" s="49"/>
      <c r="M25" s="48" t="s">
        <v>44</v>
      </c>
      <c r="N25" s="48"/>
      <c r="O25" s="49">
        <f>SUM(O7:O24)</f>
        <v>2543358.95</v>
      </c>
      <c r="P25" s="94"/>
      <c r="Q25" s="94"/>
      <c r="R25" s="94"/>
      <c r="S25" s="94"/>
      <c r="T25" s="3"/>
      <c r="U25" s="4"/>
      <c r="V25" s="4"/>
    </row>
    <row r="26" ht="26.1" customHeight="1" spans="1:19">
      <c r="A26" s="50" t="s">
        <v>45</v>
      </c>
      <c r="B26" s="50"/>
      <c r="C26" s="42" t="s">
        <v>46</v>
      </c>
      <c r="D26" s="51">
        <f>O7</f>
        <v>2543358.95</v>
      </c>
      <c r="E26" s="51"/>
      <c r="F26" s="51"/>
      <c r="G26" s="51"/>
      <c r="H26" s="52" t="s">
        <v>47</v>
      </c>
      <c r="I26" s="52"/>
      <c r="J26" s="20" t="s">
        <v>48</v>
      </c>
      <c r="K26" s="20"/>
      <c r="L26" s="20"/>
      <c r="M26" s="20"/>
      <c r="N26" s="20"/>
      <c r="O26" s="20"/>
      <c r="P26" s="74"/>
      <c r="Q26" s="74"/>
      <c r="R26" s="74"/>
      <c r="S26" s="74"/>
    </row>
    <row r="27" ht="26.1" customHeight="1" spans="1:18">
      <c r="A27" s="50"/>
      <c r="B27" s="50"/>
      <c r="C27" s="53" t="s">
        <v>49</v>
      </c>
      <c r="D27" s="121">
        <f>D26</f>
        <v>2543358.95</v>
      </c>
      <c r="E27" s="121"/>
      <c r="F27" s="121"/>
      <c r="G27" s="121"/>
      <c r="H27" s="55"/>
      <c r="I27" s="55"/>
      <c r="J27" s="40" t="s">
        <v>50</v>
      </c>
      <c r="K27" s="40"/>
      <c r="L27" s="40"/>
      <c r="M27" s="40"/>
      <c r="N27" s="40"/>
      <c r="O27" s="40"/>
      <c r="P27" s="74"/>
      <c r="R27" s="4"/>
    </row>
    <row r="28" ht="45" customHeight="1" spans="1:20">
      <c r="A28" s="27" t="s">
        <v>51</v>
      </c>
      <c r="B28" s="8"/>
      <c r="C28" s="56" t="s">
        <v>40</v>
      </c>
      <c r="D28" s="57" t="s">
        <v>15</v>
      </c>
      <c r="E28" s="57"/>
      <c r="F28" s="57"/>
      <c r="G28" s="57"/>
      <c r="H28" s="57"/>
      <c r="I28" s="57"/>
      <c r="J28" s="57" t="s">
        <v>52</v>
      </c>
      <c r="K28" s="57"/>
      <c r="L28" s="57"/>
      <c r="M28" s="57"/>
      <c r="N28" s="57"/>
      <c r="O28" s="95"/>
      <c r="P28" s="74"/>
      <c r="Q28"/>
      <c r="R28" s="110"/>
      <c r="S28" s="111"/>
      <c r="T28" s="111"/>
    </row>
    <row r="29" ht="45" customHeight="1" spans="1:16">
      <c r="A29" s="17" t="s">
        <v>53</v>
      </c>
      <c r="B29" s="17"/>
      <c r="C29" s="58" t="s">
        <v>54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96"/>
      <c r="P29" s="74"/>
    </row>
    <row r="30" ht="45" customHeight="1" spans="1:16">
      <c r="A30" s="17" t="s">
        <v>55</v>
      </c>
      <c r="B30" s="17"/>
      <c r="C30" s="60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97"/>
      <c r="P30" s="74"/>
    </row>
    <row r="31" ht="45" customHeight="1" spans="1:20">
      <c r="A31" s="17" t="s">
        <v>56</v>
      </c>
      <c r="B31" s="17"/>
      <c r="C31" s="62" t="s">
        <v>57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98"/>
      <c r="P31" s="74"/>
      <c r="T31" s="110"/>
    </row>
    <row r="32" ht="42" customHeight="1" spans="1:16">
      <c r="A32" s="17" t="s">
        <v>58</v>
      </c>
      <c r="B32" s="17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74"/>
    </row>
    <row r="36" spans="17:22">
      <c r="Q36" s="3"/>
      <c r="U36" s="3"/>
      <c r="V36" s="3"/>
    </row>
    <row r="37" s="3" customFormat="1"/>
    <row r="38" s="3" customFormat="1"/>
    <row r="39" s="3" customFormat="1" spans="17:22">
      <c r="Q39" s="4"/>
      <c r="U39" s="4"/>
      <c r="V39" s="4"/>
    </row>
  </sheetData>
  <mergeCells count="4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20:W20"/>
    <mergeCell ref="X20:AC20"/>
    <mergeCell ref="A25:B25"/>
    <mergeCell ref="D26:G26"/>
    <mergeCell ref="J26:O26"/>
    <mergeCell ref="D27:G27"/>
    <mergeCell ref="J27:O27"/>
    <mergeCell ref="A28:B28"/>
    <mergeCell ref="D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O32"/>
    <mergeCell ref="A5:A6"/>
    <mergeCell ref="O7:O8"/>
    <mergeCell ref="A26:B27"/>
    <mergeCell ref="H26:I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9"/>
  <sheetViews>
    <sheetView workbookViewId="0">
      <selection activeCell="M13" sqref="M13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5" style="4" customWidth="1"/>
    <col min="9" max="9" width="9.375" style="6" customWidth="1"/>
    <col min="10" max="10" width="4.125" style="4" customWidth="1"/>
    <col min="11" max="11" width="9.25" style="6" customWidth="1"/>
    <col min="12" max="12" width="9.75" style="6" customWidth="1"/>
    <col min="13" max="14" width="5.5" style="4" customWidth="1"/>
    <col min="15" max="15" width="9.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7.7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5"/>
      <c r="Q1" s="39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6"/>
      <c r="L2" s="8" t="s">
        <v>4</v>
      </c>
      <c r="M2" s="9"/>
      <c r="N2" s="67" t="s">
        <v>5</v>
      </c>
      <c r="O2" s="68"/>
      <c r="P2" s="69"/>
      <c r="Q2" s="69"/>
      <c r="R2" s="99"/>
      <c r="S2" s="9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ht="24.95" customHeight="1" spans="1:36">
      <c r="A3" s="8" t="s">
        <v>6</v>
      </c>
      <c r="B3" s="9"/>
      <c r="C3" s="12">
        <v>12163153.4</v>
      </c>
      <c r="D3" s="13"/>
      <c r="E3" s="13"/>
      <c r="F3" s="14"/>
      <c r="G3" s="15" t="s">
        <v>7</v>
      </c>
      <c r="H3" s="16" t="s">
        <v>8</v>
      </c>
      <c r="I3" s="70"/>
      <c r="J3" s="70"/>
      <c r="K3" s="71"/>
      <c r="L3" s="8" t="s">
        <v>9</v>
      </c>
      <c r="M3" s="9"/>
      <c r="N3" s="72" t="s">
        <v>10</v>
      </c>
      <c r="O3" s="73"/>
      <c r="P3" s="74"/>
      <c r="Q3" s="100" t="s">
        <v>5</v>
      </c>
      <c r="R3" s="101">
        <v>117</v>
      </c>
      <c r="S3" s="101">
        <v>4800</v>
      </c>
      <c r="T3" s="102" t="s">
        <v>3</v>
      </c>
      <c r="U3" s="103" t="s">
        <v>8</v>
      </c>
      <c r="V3" s="104">
        <v>12163153.4</v>
      </c>
      <c r="W3" s="105" t="s">
        <v>11</v>
      </c>
      <c r="X3" s="106" t="s">
        <v>12</v>
      </c>
      <c r="Y3" s="112" t="s">
        <v>13</v>
      </c>
      <c r="Z3" s="113" t="s">
        <v>14</v>
      </c>
      <c r="AA3" s="113" t="s">
        <v>10</v>
      </c>
      <c r="AB3" s="114" t="s">
        <v>15</v>
      </c>
      <c r="AC3" s="115" t="s">
        <v>16</v>
      </c>
      <c r="AD3" s="116"/>
      <c r="AE3" s="74"/>
      <c r="AF3" s="74"/>
      <c r="AG3" s="74"/>
      <c r="AH3" s="74"/>
      <c r="AI3" s="74"/>
      <c r="AJ3" s="74"/>
    </row>
    <row r="4" ht="24.95" customHeight="1" spans="1:20">
      <c r="A4" s="8" t="s">
        <v>17</v>
      </c>
      <c r="B4" s="9"/>
      <c r="C4" s="8"/>
      <c r="D4" s="117"/>
      <c r="E4" s="117"/>
      <c r="F4" s="9"/>
      <c r="G4" s="15" t="s">
        <v>18</v>
      </c>
      <c r="H4" s="12"/>
      <c r="I4" s="13"/>
      <c r="J4" s="13"/>
      <c r="K4" s="14"/>
      <c r="L4" s="8" t="s">
        <v>19</v>
      </c>
      <c r="M4" s="9"/>
      <c r="N4" s="75">
        <v>4800</v>
      </c>
      <c r="O4" s="76"/>
      <c r="P4" s="74"/>
      <c r="Q4" s="107"/>
      <c r="R4" s="4"/>
      <c r="S4" s="4"/>
      <c r="T4" s="4"/>
    </row>
    <row r="5" ht="24.95" customHeight="1" spans="1:16">
      <c r="A5" s="17" t="s">
        <v>20</v>
      </c>
      <c r="B5" s="17" t="s">
        <v>21</v>
      </c>
      <c r="C5" s="17"/>
      <c r="D5" s="17"/>
      <c r="E5" s="17" t="s">
        <v>22</v>
      </c>
      <c r="F5" s="17"/>
      <c r="G5" s="18" t="s">
        <v>23</v>
      </c>
      <c r="H5" s="17" t="s">
        <v>24</v>
      </c>
      <c r="I5" s="17"/>
      <c r="J5" s="17" t="s">
        <v>25</v>
      </c>
      <c r="K5" s="17"/>
      <c r="L5" s="17" t="s">
        <v>26</v>
      </c>
      <c r="M5" s="17"/>
      <c r="N5" s="77" t="s">
        <v>27</v>
      </c>
      <c r="O5" s="77"/>
      <c r="P5" s="74"/>
    </row>
    <row r="6" ht="24.95" customHeight="1" spans="1:18">
      <c r="A6" s="17"/>
      <c r="B6" s="19" t="s">
        <v>28</v>
      </c>
      <c r="C6" s="17" t="s">
        <v>29</v>
      </c>
      <c r="D6" s="18" t="s">
        <v>30</v>
      </c>
      <c r="E6" s="19" t="s">
        <v>28</v>
      </c>
      <c r="F6" s="18" t="s">
        <v>30</v>
      </c>
      <c r="G6" s="18" t="s">
        <v>30</v>
      </c>
      <c r="H6" s="17" t="s">
        <v>31</v>
      </c>
      <c r="I6" s="18" t="s">
        <v>30</v>
      </c>
      <c r="J6" s="17" t="s">
        <v>32</v>
      </c>
      <c r="K6" s="78" t="s">
        <v>30</v>
      </c>
      <c r="L6" s="18" t="s">
        <v>30</v>
      </c>
      <c r="M6" s="17" t="s">
        <v>33</v>
      </c>
      <c r="N6" s="77" t="s">
        <v>34</v>
      </c>
      <c r="O6" s="77" t="s">
        <v>30</v>
      </c>
      <c r="P6" s="74"/>
      <c r="R6" s="4"/>
    </row>
    <row r="7" s="1" customFormat="1" ht="33.75" customHeight="1" spans="1:20">
      <c r="A7" s="20">
        <v>1</v>
      </c>
      <c r="B7" s="21">
        <v>42752</v>
      </c>
      <c r="C7" s="22" t="s">
        <v>35</v>
      </c>
      <c r="D7" s="23">
        <v>2650000</v>
      </c>
      <c r="E7" s="24">
        <v>42747</v>
      </c>
      <c r="F7" s="23">
        <v>2650000</v>
      </c>
      <c r="G7" s="23">
        <v>2220369.94</v>
      </c>
      <c r="H7" s="25" t="s">
        <v>36</v>
      </c>
      <c r="I7" s="79"/>
      <c r="J7" s="38" t="s">
        <v>37</v>
      </c>
      <c r="K7" s="80">
        <v>101251.05</v>
      </c>
      <c r="L7" s="30">
        <v>1000</v>
      </c>
      <c r="M7" s="81"/>
      <c r="N7" s="81"/>
      <c r="O7" s="82">
        <f>ROUNDUP(D7-I7-K7-L7-K8,2)</f>
        <v>2543358.95</v>
      </c>
      <c r="P7" s="83"/>
      <c r="Q7" s="85"/>
      <c r="S7" s="108"/>
      <c r="T7" s="108"/>
    </row>
    <row r="8" s="1" customFormat="1" ht="33.75" customHeight="1" spans="1:20">
      <c r="A8" s="20"/>
      <c r="B8" s="21"/>
      <c r="C8" s="22"/>
      <c r="D8" s="23"/>
      <c r="E8" s="24"/>
      <c r="F8" s="23"/>
      <c r="G8" s="23"/>
      <c r="H8" s="26"/>
      <c r="I8" s="80"/>
      <c r="J8" s="38" t="s">
        <v>38</v>
      </c>
      <c r="K8" s="80">
        <v>4390</v>
      </c>
      <c r="L8" s="30"/>
      <c r="M8" s="81"/>
      <c r="N8" s="81"/>
      <c r="O8" s="84"/>
      <c r="P8" s="85"/>
      <c r="Q8" s="85"/>
      <c r="S8" s="108"/>
      <c r="T8" s="108"/>
    </row>
    <row r="9" s="1" customFormat="1" ht="24.95" customHeight="1" spans="1:20">
      <c r="A9" s="27"/>
      <c r="B9" s="28"/>
      <c r="C9" s="29"/>
      <c r="D9" s="30"/>
      <c r="E9" s="31"/>
      <c r="F9" s="30"/>
      <c r="G9" s="30"/>
      <c r="H9" s="26"/>
      <c r="I9" s="80"/>
      <c r="J9" s="27"/>
      <c r="K9" s="80"/>
      <c r="L9" s="30"/>
      <c r="M9" s="86" t="s">
        <v>39</v>
      </c>
      <c r="N9" s="87"/>
      <c r="O9" s="80"/>
      <c r="P9" s="83"/>
      <c r="S9" s="108"/>
      <c r="T9" s="108"/>
    </row>
    <row r="10" ht="20.1" customHeight="1" spans="1:18">
      <c r="A10" s="32"/>
      <c r="B10" s="33"/>
      <c r="C10" s="34"/>
      <c r="D10"/>
      <c r="E10" s="36"/>
      <c r="F10" s="35"/>
      <c r="G10" s="35"/>
      <c r="H10" s="37"/>
      <c r="I10" s="88"/>
      <c r="J10" s="89"/>
      <c r="K10" s="88"/>
      <c r="L10" s="45"/>
      <c r="M10" s="47"/>
      <c r="N10" s="47"/>
      <c r="O10" s="88"/>
      <c r="P10" s="74"/>
      <c r="R10" s="4"/>
    </row>
    <row r="11" ht="20.1" customHeight="1" spans="1:18">
      <c r="A11" s="32"/>
      <c r="B11" s="33"/>
      <c r="C11" s="34"/>
      <c r="D11" s="35"/>
      <c r="E11" s="36"/>
      <c r="F11" s="35"/>
      <c r="G11" s="35"/>
      <c r="H11" s="37"/>
      <c r="I11" s="88"/>
      <c r="J11" s="89"/>
      <c r="K11" s="88"/>
      <c r="L11" s="45"/>
      <c r="M11" s="47"/>
      <c r="N11" s="47"/>
      <c r="O11" s="88"/>
      <c r="P11" s="74"/>
      <c r="R11" s="4"/>
    </row>
    <row r="12" ht="20.1" customHeight="1" spans="1:18">
      <c r="A12" s="32"/>
      <c r="B12" s="33"/>
      <c r="C12" s="34"/>
      <c r="D12" s="35"/>
      <c r="E12" s="36"/>
      <c r="F12" s="35"/>
      <c r="G12" s="35"/>
      <c r="H12" s="37"/>
      <c r="I12" s="88"/>
      <c r="J12" s="89"/>
      <c r="K12" s="88"/>
      <c r="L12" s="45"/>
      <c r="M12" s="47"/>
      <c r="N12" s="47"/>
      <c r="O12" s="88"/>
      <c r="P12" s="74"/>
      <c r="R12" s="4"/>
    </row>
    <row r="13" ht="47.25" customHeight="1" spans="1:18">
      <c r="A13" s="32">
        <v>2</v>
      </c>
      <c r="B13" s="33">
        <v>42882</v>
      </c>
      <c r="C13" s="34" t="s">
        <v>35</v>
      </c>
      <c r="D13" s="35">
        <v>2210000</v>
      </c>
      <c r="E13" s="36">
        <v>42839</v>
      </c>
      <c r="F13" s="35">
        <v>2210000</v>
      </c>
      <c r="G13" s="119"/>
      <c r="H13" s="90" t="s">
        <v>59</v>
      </c>
      <c r="I13" s="122">
        <f>C3*0.02</f>
        <v>243263.068</v>
      </c>
      <c r="J13" s="90" t="s">
        <v>37</v>
      </c>
      <c r="K13" s="88">
        <v>84573.27</v>
      </c>
      <c r="L13" s="45">
        <v>0</v>
      </c>
      <c r="M13" s="47"/>
      <c r="N13" s="47"/>
      <c r="O13" s="88">
        <f>D13-I13-K13-L13</f>
        <v>1882163.662</v>
      </c>
      <c r="P13" s="74"/>
      <c r="R13" s="4"/>
    </row>
    <row r="14" ht="20.1" customHeight="1" spans="1:18">
      <c r="A14" s="32"/>
      <c r="B14" s="33"/>
      <c r="C14" s="34"/>
      <c r="D14" s="35"/>
      <c r="E14" s="36"/>
      <c r="F14" s="35"/>
      <c r="G14" s="35"/>
      <c r="H14" s="37"/>
      <c r="I14" s="88"/>
      <c r="J14" s="90"/>
      <c r="K14" s="88"/>
      <c r="L14" s="45"/>
      <c r="M14" s="47"/>
      <c r="N14" s="47"/>
      <c r="O14" s="88"/>
      <c r="P14" s="74"/>
      <c r="R14" s="4"/>
    </row>
    <row r="15" ht="20.1" customHeight="1" spans="1:18">
      <c r="A15" s="32"/>
      <c r="B15" s="33"/>
      <c r="C15" s="34"/>
      <c r="D15" s="35"/>
      <c r="E15" s="36"/>
      <c r="F15" s="35"/>
      <c r="G15" s="35"/>
      <c r="H15" s="37"/>
      <c r="I15" s="88"/>
      <c r="J15" s="89"/>
      <c r="K15" s="88"/>
      <c r="L15" s="45"/>
      <c r="M15" s="47"/>
      <c r="N15" s="47"/>
      <c r="O15" s="88"/>
      <c r="P15" s="74"/>
      <c r="R15" s="4"/>
    </row>
    <row r="16" ht="20.1" customHeight="1" spans="1:18">
      <c r="A16" s="32"/>
      <c r="B16" s="33"/>
      <c r="C16" s="34"/>
      <c r="D16" s="35"/>
      <c r="E16" s="36"/>
      <c r="F16" s="35"/>
      <c r="G16" s="35"/>
      <c r="H16" s="37"/>
      <c r="I16" s="88"/>
      <c r="J16" s="89"/>
      <c r="K16" s="88"/>
      <c r="L16" s="45"/>
      <c r="M16" s="47"/>
      <c r="N16" s="47"/>
      <c r="O16" s="88"/>
      <c r="P16" s="74"/>
      <c r="R16" s="4"/>
    </row>
    <row r="17" ht="20.1" customHeight="1" spans="1:18">
      <c r="A17" s="32"/>
      <c r="B17" s="33"/>
      <c r="C17" s="34"/>
      <c r="D17" s="35"/>
      <c r="E17" s="36"/>
      <c r="F17" s="35"/>
      <c r="G17" s="35"/>
      <c r="H17" s="37"/>
      <c r="I17" s="88"/>
      <c r="J17" s="89"/>
      <c r="K17" s="88"/>
      <c r="L17" s="45"/>
      <c r="M17" s="47"/>
      <c r="N17" s="47"/>
      <c r="O17" s="88"/>
      <c r="P17" s="74"/>
      <c r="R17" s="4"/>
    </row>
    <row r="18" ht="20.1" customHeight="1" spans="1:18">
      <c r="A18" s="32"/>
      <c r="B18" s="33"/>
      <c r="C18" s="34"/>
      <c r="D18" s="35"/>
      <c r="E18" s="36"/>
      <c r="F18" s="35"/>
      <c r="G18" s="35"/>
      <c r="H18" s="37"/>
      <c r="I18" s="88"/>
      <c r="J18" s="89"/>
      <c r="K18" s="88"/>
      <c r="L18" s="45"/>
      <c r="M18" s="47"/>
      <c r="N18" s="47"/>
      <c r="O18" s="88"/>
      <c r="P18" s="74"/>
      <c r="R18" s="4"/>
    </row>
    <row r="19" ht="20.1" customHeight="1" spans="1:18">
      <c r="A19" s="32"/>
      <c r="B19" s="33"/>
      <c r="C19" s="34"/>
      <c r="D19" s="35"/>
      <c r="E19" s="36"/>
      <c r="F19" s="35"/>
      <c r="G19" s="35"/>
      <c r="H19" s="37"/>
      <c r="I19" s="88"/>
      <c r="J19" s="89"/>
      <c r="K19" s="88"/>
      <c r="L19" s="45"/>
      <c r="M19" s="47"/>
      <c r="N19" s="47"/>
      <c r="O19" s="88"/>
      <c r="P19" s="74"/>
      <c r="R19" s="4"/>
    </row>
    <row r="20" ht="20.1" customHeight="1" spans="1:20">
      <c r="A20" s="32"/>
      <c r="B20" s="33"/>
      <c r="C20" s="34"/>
      <c r="D20" s="35"/>
      <c r="E20" s="36"/>
      <c r="F20" s="35"/>
      <c r="G20" s="35"/>
      <c r="H20" s="37"/>
      <c r="I20" s="88"/>
      <c r="J20" s="89"/>
      <c r="K20" s="88"/>
      <c r="L20" s="45"/>
      <c r="M20" s="47"/>
      <c r="N20" s="47"/>
      <c r="O20" s="88"/>
      <c r="P20" s="74"/>
      <c r="R20" s="4"/>
      <c r="S20" s="4"/>
      <c r="T20" s="4"/>
    </row>
    <row r="21" ht="20.1" customHeight="1" spans="1:16">
      <c r="A21" s="42"/>
      <c r="B21" s="43"/>
      <c r="C21" s="44"/>
      <c r="D21" s="45"/>
      <c r="E21" s="46"/>
      <c r="F21" s="45"/>
      <c r="G21" s="45"/>
      <c r="H21" s="47"/>
      <c r="I21" s="88"/>
      <c r="J21" s="42"/>
      <c r="K21" s="88"/>
      <c r="L21" s="45"/>
      <c r="M21" s="91"/>
      <c r="N21" s="91"/>
      <c r="O21" s="88"/>
      <c r="P21" s="74"/>
    </row>
    <row r="22" ht="20.1" customHeight="1" spans="1:18">
      <c r="A22" s="42"/>
      <c r="B22" s="43"/>
      <c r="C22" s="44"/>
      <c r="D22" s="45"/>
      <c r="E22" s="46"/>
      <c r="F22" s="45"/>
      <c r="G22" s="45"/>
      <c r="H22" s="47"/>
      <c r="I22" s="88"/>
      <c r="J22" s="42"/>
      <c r="K22" s="88"/>
      <c r="L22" s="45"/>
      <c r="M22" s="47"/>
      <c r="N22" s="47"/>
      <c r="O22" s="88"/>
      <c r="P22" s="74"/>
      <c r="Q22" s="109"/>
      <c r="R22" s="109"/>
    </row>
    <row r="23" ht="20.1" customHeight="1" spans="1:16">
      <c r="A23" s="42"/>
      <c r="B23" s="43"/>
      <c r="C23" s="44"/>
      <c r="D23" s="45"/>
      <c r="E23" s="46"/>
      <c r="F23" s="45"/>
      <c r="G23" s="45"/>
      <c r="H23" s="47"/>
      <c r="I23" s="88"/>
      <c r="J23" s="42"/>
      <c r="K23" s="88"/>
      <c r="L23" s="45"/>
      <c r="M23" s="47"/>
      <c r="N23" s="47"/>
      <c r="O23" s="88"/>
      <c r="P23" s="74"/>
    </row>
    <row r="24" ht="20.1" customHeight="1" spans="1:16">
      <c r="A24" s="42"/>
      <c r="B24" s="43"/>
      <c r="C24" s="44"/>
      <c r="D24" s="45"/>
      <c r="E24" s="46"/>
      <c r="F24" s="45"/>
      <c r="G24" s="45"/>
      <c r="H24" s="47"/>
      <c r="I24" s="88"/>
      <c r="J24" s="42"/>
      <c r="K24" s="88"/>
      <c r="L24" s="45"/>
      <c r="M24" s="47"/>
      <c r="N24" s="47"/>
      <c r="O24" s="88"/>
      <c r="P24" s="74"/>
    </row>
    <row r="25" s="2" customFormat="1" ht="24.95" customHeight="1" spans="1:22">
      <c r="A25" s="17" t="s">
        <v>43</v>
      </c>
      <c r="B25" s="17"/>
      <c r="C25" s="48" t="s">
        <v>44</v>
      </c>
      <c r="D25" s="49">
        <f>SUM(D7:D24)</f>
        <v>4860000</v>
      </c>
      <c r="E25" s="48" t="s">
        <v>44</v>
      </c>
      <c r="F25" s="49">
        <f>SUM(F7:F24)</f>
        <v>4860000</v>
      </c>
      <c r="G25" s="49">
        <f>SUM(G7:G24)</f>
        <v>2220369.94</v>
      </c>
      <c r="H25" s="48" t="s">
        <v>44</v>
      </c>
      <c r="I25" s="49">
        <f>SUM(I7:I24)</f>
        <v>243263.068</v>
      </c>
      <c r="J25" s="48" t="s">
        <v>44</v>
      </c>
      <c r="K25" s="49">
        <f>SUM(K7:K24)</f>
        <v>190214.32</v>
      </c>
      <c r="L25" s="49">
        <f>SUM(L7:L24)</f>
        <v>1000</v>
      </c>
      <c r="M25" s="48" t="s">
        <v>44</v>
      </c>
      <c r="N25" s="48"/>
      <c r="O25" s="49">
        <f>SUM(O7:O24)</f>
        <v>4425522.612</v>
      </c>
      <c r="P25" s="94"/>
      <c r="Q25" s="94"/>
      <c r="R25" s="94"/>
      <c r="S25" s="94"/>
      <c r="T25" s="3"/>
      <c r="U25" s="4"/>
      <c r="V25" s="4"/>
    </row>
    <row r="26" ht="26.1" customHeight="1" spans="1:19">
      <c r="A26" s="50" t="s">
        <v>45</v>
      </c>
      <c r="B26" s="50"/>
      <c r="C26" s="42" t="s">
        <v>46</v>
      </c>
      <c r="D26" s="51">
        <f>O13</f>
        <v>1882163.662</v>
      </c>
      <c r="E26" s="51"/>
      <c r="F26" s="51"/>
      <c r="G26" s="51"/>
      <c r="H26" s="52" t="s">
        <v>47</v>
      </c>
      <c r="I26" s="52"/>
      <c r="J26" s="20" t="s">
        <v>48</v>
      </c>
      <c r="K26" s="20"/>
      <c r="L26" s="20"/>
      <c r="M26" s="20"/>
      <c r="N26" s="20"/>
      <c r="O26" s="20"/>
      <c r="P26" s="74"/>
      <c r="Q26" s="74"/>
      <c r="R26" s="74"/>
      <c r="S26" s="74"/>
    </row>
    <row r="27" ht="26.1" customHeight="1" spans="1:18">
      <c r="A27" s="50"/>
      <c r="B27" s="50"/>
      <c r="C27" s="53" t="s">
        <v>49</v>
      </c>
      <c r="D27" s="121">
        <f>D26</f>
        <v>1882163.662</v>
      </c>
      <c r="E27" s="121"/>
      <c r="F27" s="121"/>
      <c r="G27" s="121"/>
      <c r="H27" s="55"/>
      <c r="I27" s="55"/>
      <c r="J27" s="40" t="s">
        <v>50</v>
      </c>
      <c r="K27" s="40"/>
      <c r="L27" s="40"/>
      <c r="M27" s="40"/>
      <c r="N27" s="40"/>
      <c r="O27" s="40"/>
      <c r="P27" s="74"/>
      <c r="R27" s="4"/>
    </row>
    <row r="28" ht="45" customHeight="1" spans="1:20">
      <c r="A28" s="27" t="s">
        <v>51</v>
      </c>
      <c r="B28" s="8"/>
      <c r="C28" s="56" t="s">
        <v>40</v>
      </c>
      <c r="D28" s="57" t="s">
        <v>60</v>
      </c>
      <c r="E28" s="57"/>
      <c r="F28" s="57"/>
      <c r="G28" s="57"/>
      <c r="H28" s="57"/>
      <c r="I28" s="57"/>
      <c r="J28" s="57" t="s">
        <v>52</v>
      </c>
      <c r="K28" s="57"/>
      <c r="L28" s="57"/>
      <c r="M28" s="57"/>
      <c r="N28" s="57"/>
      <c r="O28" s="95"/>
      <c r="P28" s="74"/>
      <c r="Q28"/>
      <c r="R28" s="110"/>
      <c r="S28" s="111"/>
      <c r="T28" s="111"/>
    </row>
    <row r="29" ht="45" customHeight="1" spans="1:16">
      <c r="A29" s="17" t="s">
        <v>53</v>
      </c>
      <c r="B29" s="17"/>
      <c r="C29" s="58" t="s">
        <v>54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96"/>
      <c r="P29" s="74"/>
    </row>
    <row r="30" ht="45" customHeight="1" spans="1:16">
      <c r="A30" s="17" t="s">
        <v>55</v>
      </c>
      <c r="B30" s="17"/>
      <c r="C30" s="60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97"/>
      <c r="P30" s="74"/>
    </row>
    <row r="31" ht="45" customHeight="1" spans="1:20">
      <c r="A31" s="17" t="s">
        <v>56</v>
      </c>
      <c r="B31" s="17"/>
      <c r="C31" s="62" t="s">
        <v>57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98"/>
      <c r="P31" s="74"/>
      <c r="T31" s="110"/>
    </row>
    <row r="32" ht="42" customHeight="1" spans="1:16">
      <c r="A32" s="17" t="s">
        <v>58</v>
      </c>
      <c r="B32" s="17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74"/>
    </row>
    <row r="36" spans="17:22">
      <c r="Q36" s="3"/>
      <c r="U36" s="3"/>
      <c r="V36" s="3"/>
    </row>
    <row r="37" s="3" customFormat="1"/>
    <row r="38" s="3" customFormat="1"/>
    <row r="39" s="3" customFormat="1" spans="2:22">
      <c r="B39"/>
      <c r="Q39" s="4"/>
      <c r="U39" s="4"/>
      <c r="V39" s="4"/>
    </row>
  </sheetData>
  <mergeCells count="42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D26:G26"/>
    <mergeCell ref="J26:O26"/>
    <mergeCell ref="D27:G27"/>
    <mergeCell ref="J27:O27"/>
    <mergeCell ref="A28:B28"/>
    <mergeCell ref="D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O32"/>
    <mergeCell ref="A5:A6"/>
    <mergeCell ref="O7:O8"/>
    <mergeCell ref="A26:B27"/>
    <mergeCell ref="H26:I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zoomScale="80" zoomScaleNormal="80" topLeftCell="A16" workbookViewId="0">
      <selection activeCell="P7" sqref="P7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5" style="4" customWidth="1"/>
    <col min="9" max="9" width="9.375" style="6" customWidth="1"/>
    <col min="10" max="10" width="4.125" style="4" customWidth="1"/>
    <col min="11" max="11" width="9.25" style="6" customWidth="1"/>
    <col min="12" max="12" width="9.75" style="6" customWidth="1"/>
    <col min="13" max="14" width="5.5" style="4" customWidth="1"/>
    <col min="15" max="15" width="14.2166666666667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7.7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5"/>
      <c r="Q1" s="39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6"/>
      <c r="L2" s="8" t="s">
        <v>4</v>
      </c>
      <c r="M2" s="9"/>
      <c r="N2" s="67" t="s">
        <v>5</v>
      </c>
      <c r="O2" s="68"/>
      <c r="P2" s="69"/>
      <c r="Q2" s="69"/>
      <c r="R2" s="99"/>
      <c r="S2" s="9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ht="24.95" customHeight="1" spans="1:36">
      <c r="A3" s="8" t="s">
        <v>6</v>
      </c>
      <c r="B3" s="9"/>
      <c r="C3" s="12">
        <v>12163153.4</v>
      </c>
      <c r="D3" s="13"/>
      <c r="E3" s="13"/>
      <c r="F3" s="14"/>
      <c r="G3" s="15" t="s">
        <v>7</v>
      </c>
      <c r="H3" s="16" t="s">
        <v>8</v>
      </c>
      <c r="I3" s="70"/>
      <c r="J3" s="70"/>
      <c r="K3" s="71"/>
      <c r="L3" s="8" t="s">
        <v>9</v>
      </c>
      <c r="M3" s="9"/>
      <c r="N3" s="72" t="s">
        <v>10</v>
      </c>
      <c r="O3" s="73"/>
      <c r="P3" s="74"/>
      <c r="Q3" s="100" t="s">
        <v>5</v>
      </c>
      <c r="R3" s="101">
        <v>117</v>
      </c>
      <c r="S3" s="101">
        <v>4800</v>
      </c>
      <c r="T3" s="102" t="s">
        <v>3</v>
      </c>
      <c r="U3" s="103" t="s">
        <v>8</v>
      </c>
      <c r="V3" s="104">
        <v>12163153.4</v>
      </c>
      <c r="W3" s="105" t="s">
        <v>11</v>
      </c>
      <c r="X3" s="106" t="s">
        <v>12</v>
      </c>
      <c r="Y3" s="112" t="s">
        <v>13</v>
      </c>
      <c r="Z3" s="113" t="s">
        <v>14</v>
      </c>
      <c r="AA3" s="113" t="s">
        <v>10</v>
      </c>
      <c r="AB3" s="114" t="s">
        <v>15</v>
      </c>
      <c r="AC3" s="115" t="s">
        <v>16</v>
      </c>
      <c r="AD3" s="116"/>
      <c r="AE3" s="74"/>
      <c r="AF3" s="74"/>
      <c r="AG3" s="74"/>
      <c r="AH3" s="74"/>
      <c r="AI3" s="74"/>
      <c r="AJ3" s="74"/>
    </row>
    <row r="4" ht="24.95" customHeight="1" spans="1:20">
      <c r="A4" s="8" t="s">
        <v>17</v>
      </c>
      <c r="B4" s="9"/>
      <c r="C4" s="8"/>
      <c r="D4" s="117"/>
      <c r="E4" s="117"/>
      <c r="F4" s="9"/>
      <c r="G4" s="15" t="s">
        <v>18</v>
      </c>
      <c r="H4" s="12"/>
      <c r="I4" s="13"/>
      <c r="J4" s="13"/>
      <c r="K4" s="14"/>
      <c r="L4" s="8" t="s">
        <v>19</v>
      </c>
      <c r="M4" s="9"/>
      <c r="N4" s="75">
        <v>4800</v>
      </c>
      <c r="O4" s="76"/>
      <c r="P4" s="74"/>
      <c r="Q4" s="107"/>
      <c r="R4" s="4"/>
      <c r="S4" s="4"/>
      <c r="T4" s="4"/>
    </row>
    <row r="5" ht="24.95" customHeight="1" spans="1:16">
      <c r="A5" s="17" t="s">
        <v>20</v>
      </c>
      <c r="B5" s="17" t="s">
        <v>21</v>
      </c>
      <c r="C5" s="17"/>
      <c r="D5" s="17"/>
      <c r="E5" s="17" t="s">
        <v>22</v>
      </c>
      <c r="F5" s="17"/>
      <c r="G5" s="18" t="s">
        <v>23</v>
      </c>
      <c r="H5" s="17" t="s">
        <v>24</v>
      </c>
      <c r="I5" s="17"/>
      <c r="J5" s="17" t="s">
        <v>25</v>
      </c>
      <c r="K5" s="17"/>
      <c r="L5" s="17" t="s">
        <v>26</v>
      </c>
      <c r="M5" s="17"/>
      <c r="N5" s="77" t="s">
        <v>27</v>
      </c>
      <c r="O5" s="77"/>
      <c r="P5" s="74"/>
    </row>
    <row r="6" ht="24.95" customHeight="1" spans="1:18">
      <c r="A6" s="17"/>
      <c r="B6" s="19" t="s">
        <v>28</v>
      </c>
      <c r="C6" s="17" t="s">
        <v>29</v>
      </c>
      <c r="D6" s="18" t="s">
        <v>30</v>
      </c>
      <c r="E6" s="19" t="s">
        <v>28</v>
      </c>
      <c r="F6" s="18" t="s">
        <v>30</v>
      </c>
      <c r="G6" s="18" t="s">
        <v>30</v>
      </c>
      <c r="H6" s="17" t="s">
        <v>31</v>
      </c>
      <c r="I6" s="18" t="s">
        <v>30</v>
      </c>
      <c r="J6" s="17" t="s">
        <v>32</v>
      </c>
      <c r="K6" s="78" t="s">
        <v>30</v>
      </c>
      <c r="L6" s="18" t="s">
        <v>30</v>
      </c>
      <c r="M6" s="17" t="s">
        <v>33</v>
      </c>
      <c r="N6" s="77" t="s">
        <v>34</v>
      </c>
      <c r="O6" s="77" t="s">
        <v>30</v>
      </c>
      <c r="P6" s="74"/>
      <c r="R6" s="4"/>
    </row>
    <row r="7" s="1" customFormat="1" ht="33.75" customHeight="1" spans="1:20">
      <c r="A7" s="20">
        <v>1</v>
      </c>
      <c r="B7" s="21">
        <v>42752</v>
      </c>
      <c r="C7" s="22" t="s">
        <v>35</v>
      </c>
      <c r="D7" s="23">
        <v>2650000</v>
      </c>
      <c r="E7" s="24">
        <v>42747</v>
      </c>
      <c r="F7" s="23">
        <v>2650000</v>
      </c>
      <c r="G7" s="23">
        <v>2220369.94</v>
      </c>
      <c r="H7" s="25" t="s">
        <v>36</v>
      </c>
      <c r="I7" s="79"/>
      <c r="J7" s="38" t="s">
        <v>37</v>
      </c>
      <c r="K7" s="80">
        <v>101251.05</v>
      </c>
      <c r="L7" s="30">
        <v>1000</v>
      </c>
      <c r="M7" s="81"/>
      <c r="N7" s="81"/>
      <c r="O7" s="82">
        <f>ROUNDUP(D7-I7-K7-L7-K8,2)</f>
        <v>2543358.95</v>
      </c>
      <c r="P7" s="83"/>
      <c r="Q7" s="85"/>
      <c r="S7" s="108"/>
      <c r="T7" s="108"/>
    </row>
    <row r="8" s="1" customFormat="1" ht="33.75" customHeight="1" spans="1:20">
      <c r="A8" s="20"/>
      <c r="B8" s="21"/>
      <c r="C8" s="22"/>
      <c r="D8" s="23"/>
      <c r="E8" s="24"/>
      <c r="F8" s="23"/>
      <c r="G8" s="23"/>
      <c r="H8" s="26"/>
      <c r="I8" s="80"/>
      <c r="J8" s="38" t="s">
        <v>38</v>
      </c>
      <c r="K8" s="80">
        <v>4390</v>
      </c>
      <c r="L8" s="30"/>
      <c r="M8" s="81"/>
      <c r="N8" s="81"/>
      <c r="O8" s="84"/>
      <c r="P8" s="85"/>
      <c r="Q8" s="85"/>
      <c r="S8" s="108"/>
      <c r="T8" s="108"/>
    </row>
    <row r="9" s="1" customFormat="1" ht="24.95" customHeight="1" spans="1:20">
      <c r="A9" s="27"/>
      <c r="B9" s="28"/>
      <c r="C9" s="29"/>
      <c r="D9" s="30"/>
      <c r="E9" s="31"/>
      <c r="F9" s="30"/>
      <c r="G9" s="30"/>
      <c r="H9" s="26"/>
      <c r="I9" s="80"/>
      <c r="J9" s="27"/>
      <c r="K9" s="80"/>
      <c r="L9" s="30"/>
      <c r="M9" s="86" t="s">
        <v>39</v>
      </c>
      <c r="N9" s="87"/>
      <c r="O9" s="80"/>
      <c r="P9" s="83"/>
      <c r="S9" s="108"/>
      <c r="T9" s="108"/>
    </row>
    <row r="10" ht="9" customHeight="1" spans="1:18">
      <c r="A10" s="32"/>
      <c r="B10" s="33"/>
      <c r="C10" s="34"/>
      <c r="D10" s="35"/>
      <c r="E10" s="36"/>
      <c r="F10" s="35"/>
      <c r="G10" s="35"/>
      <c r="H10" s="37"/>
      <c r="I10" s="88"/>
      <c r="J10" s="89"/>
      <c r="K10" s="88"/>
      <c r="L10" s="45"/>
      <c r="M10" s="47"/>
      <c r="N10" s="47"/>
      <c r="O10" s="88"/>
      <c r="P10" s="74"/>
      <c r="R10" s="4"/>
    </row>
    <row r="11" s="1" customFormat="1" ht="47.25" customHeight="1" spans="1:20">
      <c r="A11" s="20">
        <v>2</v>
      </c>
      <c r="B11" s="21">
        <v>42882</v>
      </c>
      <c r="C11" s="22" t="s">
        <v>35</v>
      </c>
      <c r="D11" s="23">
        <v>2210000</v>
      </c>
      <c r="E11" s="24">
        <v>42839</v>
      </c>
      <c r="F11" s="23">
        <v>2210000</v>
      </c>
      <c r="G11" s="23"/>
      <c r="H11" s="38" t="s">
        <v>59</v>
      </c>
      <c r="I11" s="79">
        <f>C3*0.02</f>
        <v>243263.068</v>
      </c>
      <c r="J11" s="38" t="s">
        <v>37</v>
      </c>
      <c r="K11" s="80">
        <v>84573.27</v>
      </c>
      <c r="L11" s="30">
        <v>0</v>
      </c>
      <c r="M11" s="81"/>
      <c r="N11" s="81"/>
      <c r="O11" s="80">
        <f>D11-I11-K11-L11</f>
        <v>1882163.662</v>
      </c>
      <c r="P11" s="83"/>
      <c r="S11" s="108"/>
      <c r="T11" s="108"/>
    </row>
    <row r="12" ht="20.1" customHeight="1" spans="1:18">
      <c r="A12" s="32"/>
      <c r="B12" s="39" t="s">
        <v>1</v>
      </c>
      <c r="C12" s="34"/>
      <c r="D12" s="35"/>
      <c r="E12" s="36"/>
      <c r="F12" s="35"/>
      <c r="G12" s="35"/>
      <c r="H12" s="37"/>
      <c r="I12" s="88"/>
      <c r="J12" s="90"/>
      <c r="K12" s="88"/>
      <c r="L12" s="45"/>
      <c r="M12" s="47"/>
      <c r="N12" s="47"/>
      <c r="O12" s="88"/>
      <c r="P12" s="74"/>
      <c r="R12" s="4"/>
    </row>
    <row r="13" ht="39" customHeight="1" spans="1:18">
      <c r="A13" s="118">
        <v>3</v>
      </c>
      <c r="B13" s="33">
        <v>43137</v>
      </c>
      <c r="C13" s="34" t="s">
        <v>35</v>
      </c>
      <c r="D13" s="35">
        <v>4200000</v>
      </c>
      <c r="E13" s="36">
        <v>43115</v>
      </c>
      <c r="F13" s="35">
        <v>4200000</v>
      </c>
      <c r="G13" s="119"/>
      <c r="H13" s="90" t="s">
        <v>61</v>
      </c>
      <c r="I13" s="122">
        <f>C5*0.02</f>
        <v>0</v>
      </c>
      <c r="J13" s="90" t="s">
        <v>37</v>
      </c>
      <c r="K13" s="88">
        <v>409922.64</v>
      </c>
      <c r="L13" s="45">
        <v>1000</v>
      </c>
      <c r="M13" s="47"/>
      <c r="N13" s="47"/>
      <c r="O13" s="123">
        <f>D13+D14-I13-K13-L13</f>
        <v>5972301.42</v>
      </c>
      <c r="P13" s="74"/>
      <c r="R13" s="4"/>
    </row>
    <row r="14" ht="20.1" customHeight="1" spans="1:18">
      <c r="A14" s="120"/>
      <c r="B14" s="33">
        <v>43138</v>
      </c>
      <c r="C14" s="34" t="s">
        <v>35</v>
      </c>
      <c r="D14" s="35">
        <v>2183224.06</v>
      </c>
      <c r="E14" s="36">
        <v>43137</v>
      </c>
      <c r="F14" s="35">
        <v>2183224.06</v>
      </c>
      <c r="G14" s="35"/>
      <c r="H14" s="37"/>
      <c r="I14" s="88"/>
      <c r="J14" s="90"/>
      <c r="K14" s="88"/>
      <c r="L14" s="45"/>
      <c r="M14" s="124" t="s">
        <v>62</v>
      </c>
      <c r="N14" s="47"/>
      <c r="O14" s="125"/>
      <c r="P14" s="74"/>
      <c r="R14" s="4"/>
    </row>
    <row r="15" ht="20.1" customHeight="1" spans="1:18">
      <c r="A15" s="32"/>
      <c r="B15" s="33"/>
      <c r="C15" s="34"/>
      <c r="D15" s="35"/>
      <c r="E15" s="36"/>
      <c r="F15" s="35"/>
      <c r="G15" s="35"/>
      <c r="H15" s="37"/>
      <c r="I15" s="88"/>
      <c r="J15" s="89"/>
      <c r="K15" s="88"/>
      <c r="L15" s="45"/>
      <c r="M15" s="47"/>
      <c r="N15" s="47"/>
      <c r="O15" s="88"/>
      <c r="P15" s="74"/>
      <c r="R15" s="4"/>
    </row>
    <row r="16" ht="20.1" customHeight="1" spans="1:18">
      <c r="A16" s="32"/>
      <c r="B16" s="33"/>
      <c r="C16" s="34"/>
      <c r="D16" s="35"/>
      <c r="E16" s="36"/>
      <c r="F16" s="35"/>
      <c r="G16" s="35"/>
      <c r="H16" s="37"/>
      <c r="I16" s="88"/>
      <c r="J16" s="89"/>
      <c r="K16" s="88"/>
      <c r="L16" s="45"/>
      <c r="M16" s="47"/>
      <c r="N16" s="47"/>
      <c r="O16" s="88"/>
      <c r="P16" s="74"/>
      <c r="R16" s="4"/>
    </row>
    <row r="17" ht="20.1" customHeight="1" spans="1:18">
      <c r="A17" s="32"/>
      <c r="B17" s="33"/>
      <c r="C17" s="34"/>
      <c r="D17" s="35"/>
      <c r="E17" s="36"/>
      <c r="F17" s="35"/>
      <c r="G17" s="35"/>
      <c r="H17" s="37"/>
      <c r="I17" s="88"/>
      <c r="J17" s="89"/>
      <c r="K17" s="88"/>
      <c r="L17" s="45"/>
      <c r="M17" s="47"/>
      <c r="N17" s="47"/>
      <c r="O17" s="88"/>
      <c r="P17" s="74"/>
      <c r="R17" s="4"/>
    </row>
    <row r="18" ht="20.1" customHeight="1" spans="1:20">
      <c r="A18" s="32"/>
      <c r="B18" s="33"/>
      <c r="C18" s="34"/>
      <c r="D18" s="35"/>
      <c r="E18" s="36"/>
      <c r="F18" s="35"/>
      <c r="G18" s="35"/>
      <c r="H18" s="37"/>
      <c r="I18" s="88"/>
      <c r="J18" s="89"/>
      <c r="K18" s="88"/>
      <c r="L18" s="45"/>
      <c r="M18" s="47"/>
      <c r="N18" s="47"/>
      <c r="O18" s="88"/>
      <c r="P18" s="74"/>
      <c r="R18" s="4"/>
      <c r="S18" s="4"/>
      <c r="T18" s="4"/>
    </row>
    <row r="19" ht="20.1" customHeight="1" spans="1:16">
      <c r="A19" s="42"/>
      <c r="B19" s="43"/>
      <c r="C19" s="44"/>
      <c r="D19" s="45"/>
      <c r="E19" s="46"/>
      <c r="F19" s="45"/>
      <c r="G19" s="45"/>
      <c r="H19" s="47"/>
      <c r="I19" s="88"/>
      <c r="J19" s="42"/>
      <c r="K19" s="88"/>
      <c r="L19" s="45"/>
      <c r="M19" s="91"/>
      <c r="N19" s="91"/>
      <c r="O19" s="88"/>
      <c r="P19" s="74"/>
    </row>
    <row r="20" ht="20.1" customHeight="1" spans="1:18">
      <c r="A20" s="42"/>
      <c r="B20" s="43"/>
      <c r="C20" s="44"/>
      <c r="D20" s="45"/>
      <c r="E20" s="46"/>
      <c r="F20" s="45"/>
      <c r="G20" s="45"/>
      <c r="H20" s="47"/>
      <c r="I20" s="88"/>
      <c r="J20" s="42"/>
      <c r="K20" s="88"/>
      <c r="L20" s="45"/>
      <c r="M20" s="47"/>
      <c r="N20" s="47"/>
      <c r="O20" s="88"/>
      <c r="P20" s="74"/>
      <c r="Q20" s="109"/>
      <c r="R20" s="109"/>
    </row>
    <row r="21" ht="20.1" customHeight="1" spans="1:16">
      <c r="A21" s="42"/>
      <c r="B21" s="43"/>
      <c r="C21" s="44"/>
      <c r="D21" s="45"/>
      <c r="E21" s="46"/>
      <c r="F21" s="45"/>
      <c r="G21" s="45"/>
      <c r="H21" s="47"/>
      <c r="I21" s="88"/>
      <c r="J21" s="42"/>
      <c r="K21" s="88"/>
      <c r="L21" s="45"/>
      <c r="M21" s="47"/>
      <c r="N21" s="47"/>
      <c r="O21" s="88"/>
      <c r="P21" s="74"/>
    </row>
    <row r="22" ht="20.1" customHeight="1" spans="1:16">
      <c r="A22" s="42"/>
      <c r="B22" s="43"/>
      <c r="C22" s="44"/>
      <c r="D22" s="45"/>
      <c r="E22" s="46"/>
      <c r="F22" s="45"/>
      <c r="G22" s="45"/>
      <c r="H22" s="47"/>
      <c r="I22" s="88"/>
      <c r="J22" s="42"/>
      <c r="K22" s="88"/>
      <c r="L22" s="45"/>
      <c r="M22" s="47"/>
      <c r="N22" s="47"/>
      <c r="O22" s="88"/>
      <c r="P22" s="74"/>
    </row>
    <row r="23" s="2" customFormat="1" ht="20.1" customHeight="1" spans="1:22">
      <c r="A23" s="17" t="s">
        <v>43</v>
      </c>
      <c r="B23" s="17"/>
      <c r="C23" s="48" t="s">
        <v>44</v>
      </c>
      <c r="D23" s="49">
        <f>SUM(D7:D22)</f>
        <v>11243224.06</v>
      </c>
      <c r="E23" s="48" t="s">
        <v>44</v>
      </c>
      <c r="F23" s="49">
        <f>SUM(F7:F22)</f>
        <v>11243224.06</v>
      </c>
      <c r="G23" s="49">
        <f>SUM(G7:G22)</f>
        <v>2220369.94</v>
      </c>
      <c r="H23" s="48" t="s">
        <v>44</v>
      </c>
      <c r="I23" s="49">
        <f>SUM(I7:I22)</f>
        <v>243263.068</v>
      </c>
      <c r="J23" s="48" t="s">
        <v>44</v>
      </c>
      <c r="K23" s="49">
        <f>SUM(K7:K22)</f>
        <v>600136.96</v>
      </c>
      <c r="L23" s="49">
        <f>SUM(L7:L22)</f>
        <v>2000</v>
      </c>
      <c r="M23" s="48" t="s">
        <v>44</v>
      </c>
      <c r="N23" s="48"/>
      <c r="O23" s="49">
        <f>SUM(O7:O22)</f>
        <v>10397824.032</v>
      </c>
      <c r="P23" s="94"/>
      <c r="Q23" s="94"/>
      <c r="R23" s="94"/>
      <c r="S23" s="94"/>
      <c r="T23" s="3"/>
      <c r="U23" s="4"/>
      <c r="V23" s="4"/>
    </row>
    <row r="24" ht="26.1" customHeight="1" spans="1:19">
      <c r="A24" s="50" t="s">
        <v>45</v>
      </c>
      <c r="B24" s="50"/>
      <c r="C24" s="42" t="s">
        <v>46</v>
      </c>
      <c r="D24" s="51">
        <f>O13</f>
        <v>5972301.42</v>
      </c>
      <c r="E24" s="51"/>
      <c r="F24" s="51"/>
      <c r="G24" s="51"/>
      <c r="H24" s="52" t="s">
        <v>47</v>
      </c>
      <c r="I24" s="52"/>
      <c r="J24" s="20" t="s">
        <v>48</v>
      </c>
      <c r="K24" s="20"/>
      <c r="L24" s="20"/>
      <c r="M24" s="20"/>
      <c r="N24" s="20"/>
      <c r="O24" s="20"/>
      <c r="P24" s="74"/>
      <c r="Q24" s="74"/>
      <c r="R24" s="74"/>
      <c r="S24" s="74"/>
    </row>
    <row r="25" ht="26.1" customHeight="1" spans="1:18">
      <c r="A25" s="50"/>
      <c r="B25" s="50"/>
      <c r="C25" s="53" t="s">
        <v>49</v>
      </c>
      <c r="D25" s="121">
        <f>D24</f>
        <v>5972301.42</v>
      </c>
      <c r="E25" s="121"/>
      <c r="F25" s="121"/>
      <c r="G25" s="121"/>
      <c r="H25" s="55"/>
      <c r="I25" s="55"/>
      <c r="J25" s="40" t="s">
        <v>50</v>
      </c>
      <c r="K25" s="40"/>
      <c r="L25" s="40"/>
      <c r="M25" s="40"/>
      <c r="N25" s="40"/>
      <c r="O25" s="40"/>
      <c r="P25" s="74"/>
      <c r="R25" s="4"/>
    </row>
    <row r="26" ht="45" customHeight="1" spans="1:20">
      <c r="A26" s="27" t="s">
        <v>51</v>
      </c>
      <c r="B26" s="8"/>
      <c r="C26" s="56" t="s">
        <v>40</v>
      </c>
      <c r="D26" s="57" t="s">
        <v>60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95"/>
      <c r="P26" s="74"/>
      <c r="Q26"/>
      <c r="R26" s="110"/>
      <c r="S26" s="111"/>
      <c r="T26" s="111"/>
    </row>
    <row r="27" ht="45" customHeight="1" spans="1:16">
      <c r="A27" s="17" t="s">
        <v>53</v>
      </c>
      <c r="B27" s="17"/>
      <c r="C27" s="58" t="s">
        <v>54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96"/>
      <c r="P27" s="74"/>
    </row>
    <row r="28" ht="45" customHeight="1" spans="1:16">
      <c r="A28" s="17" t="s">
        <v>55</v>
      </c>
      <c r="B28" s="17"/>
      <c r="C28" s="60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97"/>
      <c r="P28" s="74"/>
    </row>
    <row r="29" ht="45" customHeight="1" spans="1:20">
      <c r="A29" s="17" t="s">
        <v>56</v>
      </c>
      <c r="B29" s="17"/>
      <c r="C29" s="62" t="s">
        <v>57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98"/>
      <c r="P29" s="74"/>
      <c r="T29" s="110"/>
    </row>
    <row r="30" ht="42" customHeight="1" spans="1:16">
      <c r="A30" s="27" t="s">
        <v>58</v>
      </c>
      <c r="B30" s="27"/>
      <c r="C30" s="64"/>
      <c r="D30" s="64"/>
      <c r="E30" s="64"/>
      <c r="F30" s="64"/>
      <c r="G30" s="64"/>
      <c r="H30" s="64"/>
      <c r="I30" s="27" t="s">
        <v>63</v>
      </c>
      <c r="J30" s="27"/>
      <c r="K30" s="64"/>
      <c r="L30" s="64"/>
      <c r="M30" s="64"/>
      <c r="N30" s="64"/>
      <c r="O30" s="64"/>
      <c r="P30" s="74"/>
    </row>
    <row r="34" spans="17:22">
      <c r="Q34" s="3"/>
      <c r="U34" s="3"/>
      <c r="V34" s="3"/>
    </row>
    <row r="35" s="3" customFormat="1"/>
    <row r="36" s="3" customFormat="1"/>
    <row r="37" s="3" customFormat="1" spans="2:22">
      <c r="B37"/>
      <c r="Q37" s="4"/>
      <c r="U37" s="4"/>
      <c r="V37" s="4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3:B23"/>
    <mergeCell ref="D24:G24"/>
    <mergeCell ref="J24:O24"/>
    <mergeCell ref="D25:G25"/>
    <mergeCell ref="J25:O25"/>
    <mergeCell ref="A26:B26"/>
    <mergeCell ref="D26:I26"/>
    <mergeCell ref="J26:O26"/>
    <mergeCell ref="A27:B27"/>
    <mergeCell ref="C27:O27"/>
    <mergeCell ref="A28:B28"/>
    <mergeCell ref="C28:O28"/>
    <mergeCell ref="A29:B29"/>
    <mergeCell ref="C29:O29"/>
    <mergeCell ref="A30:B30"/>
    <mergeCell ref="C30:H30"/>
    <mergeCell ref="I30:J30"/>
    <mergeCell ref="K30:O30"/>
    <mergeCell ref="A5:A6"/>
    <mergeCell ref="A13:A14"/>
    <mergeCell ref="O7:O8"/>
    <mergeCell ref="O13:O14"/>
    <mergeCell ref="A24:B25"/>
    <mergeCell ref="H24:I25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abSelected="1" workbookViewId="0">
      <selection activeCell="C4" sqref="C4:F4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5" style="4" customWidth="1"/>
    <col min="9" max="9" width="9.375" style="6" customWidth="1"/>
    <col min="10" max="10" width="4.125" style="4" customWidth="1"/>
    <col min="11" max="11" width="9.25" style="6" customWidth="1"/>
    <col min="12" max="12" width="9.75" style="6" customWidth="1"/>
    <col min="13" max="14" width="5.5" style="4" customWidth="1"/>
    <col min="15" max="15" width="14.2166666666667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7.7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5"/>
      <c r="Q1" s="39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6"/>
      <c r="L2" s="8" t="s">
        <v>4</v>
      </c>
      <c r="M2" s="9"/>
      <c r="N2" s="67" t="s">
        <v>5</v>
      </c>
      <c r="O2" s="68"/>
      <c r="P2" s="69"/>
      <c r="Q2" s="69"/>
      <c r="R2" s="99"/>
      <c r="S2" s="9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ht="24.95" customHeight="1" spans="1:36">
      <c r="A3" s="8" t="s">
        <v>6</v>
      </c>
      <c r="B3" s="9"/>
      <c r="C3" s="12">
        <v>12163153.4</v>
      </c>
      <c r="D3" s="13"/>
      <c r="E3" s="13"/>
      <c r="F3" s="14"/>
      <c r="G3" s="15" t="s">
        <v>7</v>
      </c>
      <c r="H3" s="16" t="s">
        <v>8</v>
      </c>
      <c r="I3" s="70"/>
      <c r="J3" s="70"/>
      <c r="K3" s="71"/>
      <c r="L3" s="8" t="s">
        <v>9</v>
      </c>
      <c r="M3" s="9"/>
      <c r="N3" s="72" t="s">
        <v>10</v>
      </c>
      <c r="O3" s="73"/>
      <c r="P3" s="74"/>
      <c r="Q3" s="100" t="s">
        <v>5</v>
      </c>
      <c r="R3" s="101">
        <v>117</v>
      </c>
      <c r="S3" s="101">
        <v>4800</v>
      </c>
      <c r="T3" s="102" t="s">
        <v>3</v>
      </c>
      <c r="U3" s="103" t="s">
        <v>8</v>
      </c>
      <c r="V3" s="104">
        <v>12163153.4</v>
      </c>
      <c r="W3" s="105" t="s">
        <v>11</v>
      </c>
      <c r="X3" s="106" t="s">
        <v>12</v>
      </c>
      <c r="Y3" s="112" t="s">
        <v>13</v>
      </c>
      <c r="Z3" s="113" t="s">
        <v>14</v>
      </c>
      <c r="AA3" s="113" t="s">
        <v>10</v>
      </c>
      <c r="AB3" s="114" t="s">
        <v>15</v>
      </c>
      <c r="AC3" s="115" t="s">
        <v>16</v>
      </c>
      <c r="AD3" s="116"/>
      <c r="AE3" s="74"/>
      <c r="AF3" s="74"/>
      <c r="AG3" s="74"/>
      <c r="AH3" s="74"/>
      <c r="AI3" s="74"/>
      <c r="AJ3" s="74"/>
    </row>
    <row r="4" ht="24.95" customHeight="1" spans="1:20">
      <c r="A4" s="8" t="s">
        <v>17</v>
      </c>
      <c r="B4" s="9"/>
      <c r="C4" s="12">
        <v>11576035.99</v>
      </c>
      <c r="D4" s="13"/>
      <c r="E4" s="13"/>
      <c r="F4" s="14"/>
      <c r="G4" s="15" t="s">
        <v>18</v>
      </c>
      <c r="H4" s="12"/>
      <c r="I4" s="13"/>
      <c r="J4" s="13"/>
      <c r="K4" s="14"/>
      <c r="L4" s="8" t="s">
        <v>19</v>
      </c>
      <c r="M4" s="9"/>
      <c r="N4" s="75">
        <v>4800</v>
      </c>
      <c r="O4" s="76"/>
      <c r="P4" s="74"/>
      <c r="Q4" s="107"/>
      <c r="R4" s="4"/>
      <c r="S4" s="4"/>
      <c r="T4" s="4"/>
    </row>
    <row r="5" ht="24.95" customHeight="1" spans="1:16">
      <c r="A5" s="17" t="s">
        <v>20</v>
      </c>
      <c r="B5" s="17" t="s">
        <v>21</v>
      </c>
      <c r="C5" s="17"/>
      <c r="D5" s="17"/>
      <c r="E5" s="17" t="s">
        <v>22</v>
      </c>
      <c r="F5" s="17"/>
      <c r="G5" s="18" t="s">
        <v>23</v>
      </c>
      <c r="H5" s="17" t="s">
        <v>24</v>
      </c>
      <c r="I5" s="17"/>
      <c r="J5" s="17" t="s">
        <v>25</v>
      </c>
      <c r="K5" s="17"/>
      <c r="L5" s="17" t="s">
        <v>26</v>
      </c>
      <c r="M5" s="17"/>
      <c r="N5" s="77" t="s">
        <v>27</v>
      </c>
      <c r="O5" s="77"/>
      <c r="P5" s="74"/>
    </row>
    <row r="6" ht="24.95" customHeight="1" spans="1:18">
      <c r="A6" s="17"/>
      <c r="B6" s="19" t="s">
        <v>28</v>
      </c>
      <c r="C6" s="17" t="s">
        <v>29</v>
      </c>
      <c r="D6" s="18" t="s">
        <v>30</v>
      </c>
      <c r="E6" s="19" t="s">
        <v>28</v>
      </c>
      <c r="F6" s="18" t="s">
        <v>30</v>
      </c>
      <c r="G6" s="18" t="s">
        <v>30</v>
      </c>
      <c r="H6" s="17" t="s">
        <v>31</v>
      </c>
      <c r="I6" s="18" t="s">
        <v>30</v>
      </c>
      <c r="J6" s="17" t="s">
        <v>32</v>
      </c>
      <c r="K6" s="78" t="s">
        <v>30</v>
      </c>
      <c r="L6" s="18" t="s">
        <v>30</v>
      </c>
      <c r="M6" s="17" t="s">
        <v>33</v>
      </c>
      <c r="N6" s="77" t="s">
        <v>34</v>
      </c>
      <c r="O6" s="77" t="s">
        <v>30</v>
      </c>
      <c r="P6" s="74"/>
      <c r="R6" s="4"/>
    </row>
    <row r="7" s="1" customFormat="1" ht="33.75" customHeight="1" spans="1:20">
      <c r="A7" s="20">
        <v>1</v>
      </c>
      <c r="B7" s="21">
        <v>42752</v>
      </c>
      <c r="C7" s="22" t="s">
        <v>35</v>
      </c>
      <c r="D7" s="23">
        <v>2650000</v>
      </c>
      <c r="E7" s="24">
        <v>42747</v>
      </c>
      <c r="F7" s="23">
        <v>2650000</v>
      </c>
      <c r="G7" s="23">
        <v>2220369.94</v>
      </c>
      <c r="H7" s="25" t="s">
        <v>36</v>
      </c>
      <c r="I7" s="79"/>
      <c r="J7" s="38" t="s">
        <v>37</v>
      </c>
      <c r="K7" s="80">
        <v>101251.05</v>
      </c>
      <c r="L7" s="30">
        <v>1000</v>
      </c>
      <c r="M7" s="81"/>
      <c r="N7" s="81"/>
      <c r="O7" s="82">
        <f>ROUNDUP(D7-I7-K7-L7-K8,2)</f>
        <v>2543358.95</v>
      </c>
      <c r="P7" s="83"/>
      <c r="Q7" s="85"/>
      <c r="S7" s="108"/>
      <c r="T7" s="108"/>
    </row>
    <row r="8" s="1" customFormat="1" ht="33.75" customHeight="1" spans="1:20">
      <c r="A8" s="20"/>
      <c r="B8" s="21"/>
      <c r="C8" s="22"/>
      <c r="D8" s="23"/>
      <c r="E8" s="24"/>
      <c r="F8" s="23"/>
      <c r="G8" s="23"/>
      <c r="H8" s="26"/>
      <c r="I8" s="80"/>
      <c r="J8" s="38" t="s">
        <v>38</v>
      </c>
      <c r="K8" s="80">
        <v>4390</v>
      </c>
      <c r="L8" s="30"/>
      <c r="M8" s="81"/>
      <c r="N8" s="81"/>
      <c r="O8" s="84"/>
      <c r="P8" s="85"/>
      <c r="Q8" s="85"/>
      <c r="S8" s="108"/>
      <c r="T8" s="108"/>
    </row>
    <row r="9" s="1" customFormat="1" ht="24.95" customHeight="1" spans="1:20">
      <c r="A9" s="27"/>
      <c r="B9" s="28"/>
      <c r="C9" s="29"/>
      <c r="D9" s="30"/>
      <c r="E9" s="31"/>
      <c r="F9" s="30"/>
      <c r="G9" s="30"/>
      <c r="H9" s="26"/>
      <c r="I9" s="80"/>
      <c r="J9" s="27"/>
      <c r="K9" s="80"/>
      <c r="L9" s="30"/>
      <c r="M9" s="86" t="s">
        <v>39</v>
      </c>
      <c r="N9" s="87"/>
      <c r="O9" s="80"/>
      <c r="P9" s="83"/>
      <c r="S9" s="108"/>
      <c r="T9" s="108"/>
    </row>
    <row r="10" ht="9" customHeight="1" spans="1:18">
      <c r="A10" s="32"/>
      <c r="B10" s="33"/>
      <c r="C10" s="34"/>
      <c r="D10" s="35"/>
      <c r="E10" s="36"/>
      <c r="F10" s="35"/>
      <c r="G10" s="35"/>
      <c r="H10" s="37"/>
      <c r="I10" s="88"/>
      <c r="J10" s="89"/>
      <c r="K10" s="88"/>
      <c r="L10" s="45"/>
      <c r="M10" s="47"/>
      <c r="N10" s="47"/>
      <c r="O10" s="88"/>
      <c r="P10" s="74"/>
      <c r="R10" s="4"/>
    </row>
    <row r="11" s="1" customFormat="1" ht="47.25" customHeight="1" spans="1:20">
      <c r="A11" s="20">
        <v>2</v>
      </c>
      <c r="B11" s="21">
        <v>42882</v>
      </c>
      <c r="C11" s="22" t="s">
        <v>35</v>
      </c>
      <c r="D11" s="23">
        <v>2210000</v>
      </c>
      <c r="E11" s="24">
        <v>42839</v>
      </c>
      <c r="F11" s="23">
        <v>2210000</v>
      </c>
      <c r="G11" s="23"/>
      <c r="H11" s="38" t="s">
        <v>59</v>
      </c>
      <c r="I11" s="79">
        <f>C3*0.02</f>
        <v>243263.068</v>
      </c>
      <c r="J11" s="38" t="s">
        <v>37</v>
      </c>
      <c r="K11" s="80">
        <v>84573.27</v>
      </c>
      <c r="L11" s="30">
        <v>0</v>
      </c>
      <c r="M11" s="81"/>
      <c r="N11" s="81"/>
      <c r="O11" s="80">
        <f>D11-I11-K11-L11</f>
        <v>1882163.662</v>
      </c>
      <c r="P11" s="83"/>
      <c r="S11" s="108"/>
      <c r="T11" s="108"/>
    </row>
    <row r="12" ht="20.1" customHeight="1" spans="1:18">
      <c r="A12" s="32"/>
      <c r="B12" s="39"/>
      <c r="C12" s="34"/>
      <c r="D12" s="35"/>
      <c r="E12" s="36"/>
      <c r="F12" s="35"/>
      <c r="G12" s="35"/>
      <c r="H12" s="37"/>
      <c r="I12" s="88"/>
      <c r="J12" s="90"/>
      <c r="K12" s="88"/>
      <c r="L12" s="45"/>
      <c r="M12" s="47"/>
      <c r="N12" s="47"/>
      <c r="O12" s="88"/>
      <c r="P12" s="74"/>
      <c r="R12" s="4"/>
    </row>
    <row r="13" ht="39" customHeight="1" spans="1:18">
      <c r="A13" s="40">
        <v>3</v>
      </c>
      <c r="B13" s="21">
        <v>43137</v>
      </c>
      <c r="C13" s="22" t="s">
        <v>35</v>
      </c>
      <c r="D13" s="23">
        <v>4200000</v>
      </c>
      <c r="E13" s="24">
        <v>43115</v>
      </c>
      <c r="F13" s="23">
        <v>4200000</v>
      </c>
      <c r="G13" s="23"/>
      <c r="H13" s="38" t="s">
        <v>61</v>
      </c>
      <c r="I13" s="79">
        <f>C5*0.02</f>
        <v>0</v>
      </c>
      <c r="J13" s="38" t="s">
        <v>37</v>
      </c>
      <c r="K13" s="80">
        <v>409922.64</v>
      </c>
      <c r="L13" s="30">
        <v>1000</v>
      </c>
      <c r="M13" s="81"/>
      <c r="N13" s="81"/>
      <c r="O13" s="82">
        <f>D13+D14-I13-K13-L13</f>
        <v>5972301.42</v>
      </c>
      <c r="P13" s="74"/>
      <c r="R13" s="4"/>
    </row>
    <row r="14" ht="20.1" customHeight="1" spans="1:18">
      <c r="A14" s="41"/>
      <c r="B14" s="21">
        <v>43138</v>
      </c>
      <c r="C14" s="22" t="s">
        <v>35</v>
      </c>
      <c r="D14" s="23">
        <v>2183224.06</v>
      </c>
      <c r="E14" s="24">
        <v>43137</v>
      </c>
      <c r="F14" s="23">
        <v>2183224.06</v>
      </c>
      <c r="G14" s="23"/>
      <c r="H14" s="26"/>
      <c r="I14" s="80"/>
      <c r="J14" s="38"/>
      <c r="K14" s="80"/>
      <c r="L14" s="30"/>
      <c r="M14" s="86" t="s">
        <v>62</v>
      </c>
      <c r="N14" s="81"/>
      <c r="O14" s="84"/>
      <c r="P14" s="74"/>
      <c r="R14" s="4"/>
    </row>
    <row r="15" ht="20.1" customHeight="1" spans="1:18">
      <c r="A15" s="32"/>
      <c r="B15" s="33"/>
      <c r="C15" s="34"/>
      <c r="D15" s="35"/>
      <c r="E15" s="36"/>
      <c r="F15" s="35"/>
      <c r="G15" s="35"/>
      <c r="H15" s="37"/>
      <c r="I15" s="88"/>
      <c r="J15" s="89"/>
      <c r="K15" s="88"/>
      <c r="L15" s="45"/>
      <c r="M15" s="47"/>
      <c r="N15" s="47"/>
      <c r="O15" s="88"/>
      <c r="P15" s="74"/>
      <c r="R15" s="4"/>
    </row>
    <row r="16" ht="20.1" customHeight="1" spans="1:18">
      <c r="A16" s="32"/>
      <c r="B16" s="33"/>
      <c r="C16" s="34"/>
      <c r="D16" s="35"/>
      <c r="E16" s="36"/>
      <c r="F16" s="35"/>
      <c r="G16" s="35"/>
      <c r="H16" s="37"/>
      <c r="I16" s="88"/>
      <c r="J16" s="89"/>
      <c r="K16" s="88"/>
      <c r="L16" s="45"/>
      <c r="M16" s="47"/>
      <c r="N16" s="47"/>
      <c r="O16" s="88"/>
      <c r="P16" s="74"/>
      <c r="R16" s="4"/>
    </row>
    <row r="17" ht="20.1" customHeight="1" spans="1:18">
      <c r="A17" s="32"/>
      <c r="B17" s="33"/>
      <c r="C17" s="34"/>
      <c r="D17" s="35"/>
      <c r="E17" s="36"/>
      <c r="F17" s="35"/>
      <c r="G17" s="35"/>
      <c r="H17" s="37"/>
      <c r="I17" s="88"/>
      <c r="J17" s="89"/>
      <c r="K17" s="88"/>
      <c r="L17" s="45"/>
      <c r="M17" s="47"/>
      <c r="N17" s="47"/>
      <c r="O17" s="88"/>
      <c r="P17" s="74"/>
      <c r="R17" s="4"/>
    </row>
    <row r="18" ht="20.1" customHeight="1" spans="1:20">
      <c r="A18" s="32"/>
      <c r="B18" s="33"/>
      <c r="C18" s="34"/>
      <c r="D18" s="35"/>
      <c r="E18" s="36"/>
      <c r="F18" s="35"/>
      <c r="G18" s="35"/>
      <c r="H18" s="37"/>
      <c r="I18" s="88"/>
      <c r="J18" s="89"/>
      <c r="K18" s="88"/>
      <c r="L18" s="45"/>
      <c r="M18" s="47"/>
      <c r="N18" s="47"/>
      <c r="O18" s="88"/>
      <c r="P18" s="74"/>
      <c r="R18" s="4"/>
      <c r="S18" s="4"/>
      <c r="T18" s="4"/>
    </row>
    <row r="19" ht="20.1" customHeight="1" spans="1:16">
      <c r="A19" s="42"/>
      <c r="B19" s="43"/>
      <c r="C19" s="44"/>
      <c r="D19" s="45"/>
      <c r="E19" s="46"/>
      <c r="F19" s="45"/>
      <c r="G19" s="45"/>
      <c r="H19" s="47"/>
      <c r="I19" s="88"/>
      <c r="J19" s="42"/>
      <c r="K19" s="88"/>
      <c r="L19" s="45"/>
      <c r="M19" s="91"/>
      <c r="N19" s="91"/>
      <c r="O19" s="88"/>
      <c r="P19" s="74"/>
    </row>
    <row r="20" ht="20.1" customHeight="1" spans="1:18">
      <c r="A20" s="42"/>
      <c r="B20" s="39" t="s">
        <v>1</v>
      </c>
      <c r="C20" s="44"/>
      <c r="D20" s="45"/>
      <c r="E20" s="46"/>
      <c r="F20" s="45"/>
      <c r="G20" s="45"/>
      <c r="H20" s="47"/>
      <c r="I20" s="88"/>
      <c r="J20" s="42"/>
      <c r="K20" s="88"/>
      <c r="L20" s="45"/>
      <c r="M20" s="47"/>
      <c r="N20" s="47"/>
      <c r="O20" s="88"/>
      <c r="P20" s="74"/>
      <c r="Q20" s="109"/>
      <c r="R20" s="109"/>
    </row>
    <row r="21" ht="20.1" customHeight="1" spans="1:16">
      <c r="A21" s="42">
        <v>4</v>
      </c>
      <c r="B21" s="43">
        <v>44515</v>
      </c>
      <c r="C21" s="44" t="s">
        <v>35</v>
      </c>
      <c r="D21" s="45">
        <v>332811.93</v>
      </c>
      <c r="E21" s="46"/>
      <c r="F21" s="45"/>
      <c r="G21" s="45"/>
      <c r="H21" s="47" t="s">
        <v>61</v>
      </c>
      <c r="I21" s="88">
        <v>0</v>
      </c>
      <c r="J21" s="42"/>
      <c r="K21" s="88">
        <v>35487.95</v>
      </c>
      <c r="L21" s="45">
        <v>500</v>
      </c>
      <c r="M21" s="47" t="s">
        <v>64</v>
      </c>
      <c r="N21" s="47" t="s">
        <v>65</v>
      </c>
      <c r="O21" s="88">
        <v>100000</v>
      </c>
      <c r="P21" s="74"/>
    </row>
    <row r="22" ht="20.1" customHeight="1" spans="1:16">
      <c r="A22" s="42"/>
      <c r="B22" s="43"/>
      <c r="C22" s="44"/>
      <c r="D22" s="45"/>
      <c r="E22" s="46"/>
      <c r="F22" s="45"/>
      <c r="G22" s="45"/>
      <c r="H22" s="47"/>
      <c r="I22" s="88"/>
      <c r="J22" s="42"/>
      <c r="K22" s="88"/>
      <c r="L22" s="45">
        <v>250</v>
      </c>
      <c r="M22" s="47" t="s">
        <v>66</v>
      </c>
      <c r="N22" s="47" t="s">
        <v>67</v>
      </c>
      <c r="O22" s="88">
        <v>100000</v>
      </c>
      <c r="P22" s="74"/>
    </row>
    <row r="23" ht="20.1" customHeight="1" spans="1:16">
      <c r="A23" s="42"/>
      <c r="B23" s="43"/>
      <c r="C23" s="44"/>
      <c r="D23" s="45"/>
      <c r="E23" s="46"/>
      <c r="F23" s="45"/>
      <c r="G23" s="45"/>
      <c r="H23" s="47"/>
      <c r="I23" s="88"/>
      <c r="J23" s="42"/>
      <c r="K23" s="88"/>
      <c r="L23" s="92"/>
      <c r="M23" s="93"/>
      <c r="N23" s="47" t="s">
        <v>68</v>
      </c>
      <c r="O23" s="88">
        <v>96573.98</v>
      </c>
      <c r="P23" s="74">
        <f>D24-I24-K24-L24-O24</f>
        <v>0</v>
      </c>
    </row>
    <row r="24" s="2" customFormat="1" ht="20.1" customHeight="1" spans="1:22">
      <c r="A24" s="17" t="s">
        <v>43</v>
      </c>
      <c r="B24" s="17"/>
      <c r="C24" s="48" t="s">
        <v>44</v>
      </c>
      <c r="D24" s="49">
        <f>SUM(D7:D23)</f>
        <v>11576035.99</v>
      </c>
      <c r="E24" s="48" t="s">
        <v>44</v>
      </c>
      <c r="F24" s="49">
        <f>SUM(F7:F23)</f>
        <v>11243224.06</v>
      </c>
      <c r="G24" s="49">
        <f>SUM(G7:G23)</f>
        <v>2220369.94</v>
      </c>
      <c r="H24" s="48" t="s">
        <v>44</v>
      </c>
      <c r="I24" s="49">
        <f>SUM(I7:I23)</f>
        <v>243263.068</v>
      </c>
      <c r="J24" s="48" t="s">
        <v>44</v>
      </c>
      <c r="K24" s="49">
        <f>SUM(K7:K23)</f>
        <v>635624.91</v>
      </c>
      <c r="L24" s="49">
        <f>SUM(L7:L22)</f>
        <v>2750</v>
      </c>
      <c r="M24" s="48" t="s">
        <v>44</v>
      </c>
      <c r="N24" s="48"/>
      <c r="O24" s="49">
        <f>SUM(O7:O23)</f>
        <v>10694398.012</v>
      </c>
      <c r="P24" s="94"/>
      <c r="Q24" s="94"/>
      <c r="R24" s="94"/>
      <c r="S24" s="94"/>
      <c r="T24" s="3"/>
      <c r="U24" s="4"/>
      <c r="V24" s="4"/>
    </row>
    <row r="25" ht="26.1" customHeight="1" spans="1:19">
      <c r="A25" s="50" t="s">
        <v>45</v>
      </c>
      <c r="B25" s="50"/>
      <c r="C25" s="42" t="s">
        <v>46</v>
      </c>
      <c r="D25" s="51">
        <f>O21+O22+O23</f>
        <v>296573.98</v>
      </c>
      <c r="E25" s="51"/>
      <c r="F25" s="51"/>
      <c r="G25" s="51"/>
      <c r="H25" s="52" t="s">
        <v>47</v>
      </c>
      <c r="I25" s="52"/>
      <c r="J25" s="20" t="s">
        <v>48</v>
      </c>
      <c r="K25" s="20"/>
      <c r="L25" s="20"/>
      <c r="M25" s="20"/>
      <c r="N25" s="20"/>
      <c r="O25" s="20"/>
      <c r="P25" s="74"/>
      <c r="Q25" s="74"/>
      <c r="R25" s="74"/>
      <c r="S25" s="74"/>
    </row>
    <row r="26" ht="26.1" customHeight="1" spans="1:18">
      <c r="A26" s="50"/>
      <c r="B26" s="50"/>
      <c r="C26" s="53" t="s">
        <v>49</v>
      </c>
      <c r="D26" s="54">
        <f>D25</f>
        <v>296573.98</v>
      </c>
      <c r="E26" s="54"/>
      <c r="F26" s="54"/>
      <c r="G26" s="54"/>
      <c r="H26" s="55"/>
      <c r="I26" s="55"/>
      <c r="J26" s="40" t="s">
        <v>50</v>
      </c>
      <c r="K26" s="40"/>
      <c r="L26" s="40"/>
      <c r="M26" s="40"/>
      <c r="N26" s="40"/>
      <c r="O26" s="40"/>
      <c r="P26" s="74"/>
      <c r="R26" s="4"/>
    </row>
    <row r="27" ht="45" customHeight="1" spans="1:20">
      <c r="A27" s="27" t="s">
        <v>51</v>
      </c>
      <c r="B27" s="8"/>
      <c r="C27" s="56" t="s">
        <v>40</v>
      </c>
      <c r="D27" s="57" t="s">
        <v>69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95"/>
      <c r="P27" s="74"/>
      <c r="Q27"/>
      <c r="R27" s="110"/>
      <c r="S27" s="111"/>
      <c r="T27" s="111"/>
    </row>
    <row r="28" ht="45" customHeight="1" spans="1:16">
      <c r="A28" s="17" t="s">
        <v>53</v>
      </c>
      <c r="B28" s="17"/>
      <c r="C28" s="58" t="s">
        <v>54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96"/>
      <c r="P28" s="74"/>
    </row>
    <row r="29" ht="45" customHeight="1" spans="1:16">
      <c r="A29" s="17" t="s">
        <v>55</v>
      </c>
      <c r="B29" s="17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97"/>
      <c r="P29" s="74"/>
    </row>
    <row r="30" ht="45" customHeight="1" spans="1:20">
      <c r="A30" s="17" t="s">
        <v>56</v>
      </c>
      <c r="B30" s="17"/>
      <c r="C30" s="62" t="s">
        <v>57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98"/>
      <c r="P30" s="74"/>
      <c r="T30" s="110"/>
    </row>
    <row r="31" ht="42" customHeight="1" spans="1:16">
      <c r="A31" s="27" t="s">
        <v>58</v>
      </c>
      <c r="B31" s="27"/>
      <c r="C31" s="64"/>
      <c r="D31" s="64"/>
      <c r="E31" s="64"/>
      <c r="F31" s="64"/>
      <c r="G31" s="64"/>
      <c r="H31" s="64"/>
      <c r="I31" s="27" t="s">
        <v>63</v>
      </c>
      <c r="J31" s="27"/>
      <c r="K31" s="64"/>
      <c r="L31" s="64"/>
      <c r="M31" s="64"/>
      <c r="N31" s="64"/>
      <c r="O31" s="64"/>
      <c r="P31" s="74"/>
    </row>
    <row r="35" spans="17:22">
      <c r="Q35" s="3"/>
      <c r="U35" s="3"/>
      <c r="V35" s="3"/>
    </row>
    <row r="36" s="3" customFormat="1"/>
    <row r="37" s="3" customFormat="1"/>
    <row r="38" s="3" customFormat="1" spans="2:22">
      <c r="B38"/>
      <c r="Q38" s="4"/>
      <c r="U38" s="4"/>
      <c r="V38" s="4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H31"/>
    <mergeCell ref="I31:J31"/>
    <mergeCell ref="K31:O31"/>
    <mergeCell ref="A5:A6"/>
    <mergeCell ref="A13:A14"/>
    <mergeCell ref="O7:O8"/>
    <mergeCell ref="O13:O14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4800（1）</vt:lpstr>
      <vt:lpstr>4800(2)</vt:lpstr>
      <vt:lpstr>4800(3)</vt:lpstr>
      <vt:lpstr>4800(4)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2017-06-02T02:49:00Z</cp:lastPrinted>
  <dcterms:modified xsi:type="dcterms:W3CDTF">2021-12-21T06:31:11Z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BCF867DAE24D435DAF2835AB48AF6E34</vt:lpwstr>
  </property>
</Properties>
</file>