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5"/>
  </bookViews>
  <sheets>
    <sheet name="4533-1" sheetId="2" r:id="rId1"/>
    <sheet name="4533-1 (2)" sheetId="3" r:id="rId2"/>
    <sheet name="4533-1 (3)" sheetId="4" r:id="rId3"/>
    <sheet name="4533- (4)" sheetId="5" r:id="rId4"/>
    <sheet name="5" sheetId="6" r:id="rId5"/>
    <sheet name="6" sheetId="7" r:id="rId6"/>
  </sheets>
  <calcPr calcId="144525"/>
</workbook>
</file>

<file path=xl/sharedStrings.xml><?xml version="1.0" encoding="utf-8"?>
<sst xmlns="http://schemas.openxmlformats.org/spreadsheetml/2006/main" count="525" uniqueCount="81">
  <si>
    <t xml:space="preserve"> 工程款支付证书  </t>
  </si>
  <si>
    <t>本次</t>
  </si>
  <si>
    <t>工程名称</t>
  </si>
  <si>
    <t>汤阴县乡道Y030伏道-宜沟段公路改建工程施工2标段</t>
  </si>
  <si>
    <t>档案编号</t>
  </si>
  <si>
    <t>CD2016-096</t>
  </si>
  <si>
    <t>合同金额</t>
  </si>
  <si>
    <t>中标日期</t>
  </si>
  <si>
    <t>2016.8.3</t>
  </si>
  <si>
    <t>合作单位</t>
  </si>
  <si>
    <t>河南 秦庆光13598112568</t>
  </si>
  <si>
    <t>汤阴县乡道Y7030伏道-宜沟段公路改建工程施工2标段</t>
  </si>
  <si>
    <t>阮 华</t>
  </si>
  <si>
    <t>120日历天</t>
  </si>
  <si>
    <t>安阳市
汤阴县</t>
  </si>
  <si>
    <t>河南公司孙健13635651222</t>
  </si>
  <si>
    <t>李红岩18537277777</t>
  </si>
  <si>
    <t>中标项目，中标通知书及施工合同原件在庐江</t>
  </si>
  <si>
    <t>√</t>
  </si>
  <si>
    <t>决算金额</t>
  </si>
  <si>
    <t>竣工日期</t>
  </si>
  <si>
    <t>ERP编号</t>
  </si>
  <si>
    <t>序号</t>
  </si>
  <si>
    <t>工程款到账</t>
  </si>
  <si>
    <t>开票情况</t>
  </si>
  <si>
    <t>成本发票</t>
  </si>
  <si>
    <t>扣管理费</t>
  </si>
  <si>
    <t>代扣税金</t>
  </si>
  <si>
    <t>其他扣款</t>
  </si>
  <si>
    <t>实际支付</t>
  </si>
  <si>
    <t>日期</t>
  </si>
  <si>
    <t>账户</t>
  </si>
  <si>
    <t>金额</t>
  </si>
  <si>
    <t>比例</t>
  </si>
  <si>
    <t>税率</t>
  </si>
  <si>
    <t>备注</t>
  </si>
  <si>
    <t>户名</t>
  </si>
  <si>
    <t>中</t>
  </si>
  <si>
    <t>合同额全扣1.5%</t>
  </si>
  <si>
    <t>增值税及附加</t>
  </si>
  <si>
    <t>2017.7.11办理外经证费用500</t>
  </si>
  <si>
    <t>秦庆光</t>
  </si>
  <si>
    <t>水利基金</t>
  </si>
  <si>
    <t>增值税及附加水利基金</t>
  </si>
  <si>
    <t>合计</t>
  </si>
  <si>
    <t>-</t>
  </si>
  <si>
    <t>完工证明？</t>
  </si>
  <si>
    <t>本次支付金额</t>
  </si>
  <si>
    <t xml:space="preserve"> 秦庆光  中国工商银行汤阴县人民路支行 6212  2617 0600 4218 278 </t>
  </si>
  <si>
    <t>工程款代转材料款；此次无</t>
  </si>
  <si>
    <t>申请部门
意见</t>
  </si>
  <si>
    <t>1、</t>
  </si>
  <si>
    <t>中标项目，中标通知书及施工合同原件在庐江；</t>
  </si>
  <si>
    <t xml:space="preserve"> 2、此次借条已提供 。？</t>
  </si>
  <si>
    <t>项目管理
意见</t>
  </si>
  <si>
    <t>何总、朱总已同意支付（附表背面截图）。</t>
  </si>
  <si>
    <t>财务审核
意见</t>
  </si>
  <si>
    <t>质安稽查
意见</t>
  </si>
  <si>
    <r>
      <rPr>
        <sz val="9"/>
        <color rgb="FFFF0000"/>
        <rFont val="宋体"/>
        <charset val="134"/>
      </rPr>
      <t>是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否</t>
    </r>
    <r>
      <rPr>
        <sz val="16"/>
        <color rgb="FFFF0000"/>
        <rFont val="宋体"/>
        <charset val="134"/>
      </rPr>
      <t>□</t>
    </r>
    <r>
      <rPr>
        <sz val="9"/>
        <color rgb="FFFF0000"/>
        <rFont val="宋体"/>
        <charset val="134"/>
      </rPr>
      <t>营改增项目，及材料款支付核实：</t>
    </r>
  </si>
  <si>
    <t>总经理审批</t>
  </si>
  <si>
    <t>董事长审批</t>
  </si>
  <si>
    <t>已扣</t>
  </si>
  <si>
    <t xml:space="preserve">供应商 </t>
  </si>
  <si>
    <t>1%预留损失准备金</t>
  </si>
  <si>
    <t>2018.1.31办理涉税事项报告表费用500  +2019.1.18办理涉税事项报告表费用500</t>
  </si>
  <si>
    <t>详见报销单</t>
  </si>
  <si>
    <t xml:space="preserve">                损失准备金累计：13296元</t>
  </si>
  <si>
    <t>中标项目，中标通知书及施工合同原件在庐江；项目部章2018.10.20已收回</t>
  </si>
  <si>
    <t>2018.8.22</t>
  </si>
  <si>
    <t>定海混凝土</t>
  </si>
  <si>
    <t>汤阴万创</t>
  </si>
  <si>
    <t>财务手续费</t>
  </si>
  <si>
    <t>余留账面</t>
  </si>
  <si>
    <t xml:space="preserve">                损失准备金累计：23479元</t>
  </si>
  <si>
    <t>支付账号</t>
  </si>
  <si>
    <t>详见委托支付函</t>
  </si>
  <si>
    <t>中标书、施工合同、投资协议、交工证书及审计报告原件，在公司。有项目部章一枚，于2020.1.19已销毁。</t>
  </si>
  <si>
    <t>转账费多扣100元手续费</t>
  </si>
  <si>
    <t>安阳盛鑫建材有限公司</t>
  </si>
  <si>
    <t>2020-1-8外经证费用</t>
  </si>
  <si>
    <t>中标书、施工合同、投资协议、交工证书及审计报告原件、终结结算承诺书原件，在公司。有项目部章一枚，于2020.1.19已销毁。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</si>
</sst>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/m/d;@"/>
    <numFmt numFmtId="178" formatCode="#,##0.00_ "/>
    <numFmt numFmtId="179" formatCode="m/d;@"/>
    <numFmt numFmtId="180" formatCode="0.00_ "/>
    <numFmt numFmtId="181" formatCode="[DBNum2][$-804]General"/>
  </numFmts>
  <fonts count="47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rgb="FFFF0000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rgb="FFFF0000"/>
      <name val="宋体"/>
      <charset val="134"/>
    </font>
    <font>
      <sz val="8"/>
      <name val="宋体"/>
      <charset val="134"/>
    </font>
    <font>
      <sz val="8"/>
      <color rgb="FFFF0000"/>
      <name val="宋体"/>
      <charset val="134"/>
    </font>
    <font>
      <sz val="9"/>
      <color theme="1"/>
      <name val="Arial"/>
      <charset val="134"/>
    </font>
    <font>
      <b/>
      <sz val="11"/>
      <color rgb="FFFF0000"/>
      <name val="宋体"/>
      <charset val="134"/>
    </font>
    <font>
      <b/>
      <sz val="9"/>
      <color theme="1"/>
      <name val="宋体"/>
      <charset val="134"/>
    </font>
    <font>
      <sz val="12"/>
      <color indexed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color rgb="FF7030A0"/>
      <name val="宋体"/>
      <charset val="134"/>
    </font>
    <font>
      <b/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6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11" borderId="14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15" borderId="17" applyNumberFormat="0" applyAlignment="0" applyProtection="0">
      <alignment vertical="center"/>
    </xf>
    <xf numFmtId="0" fontId="39" fillId="15" borderId="13" applyNumberFormat="0" applyAlignment="0" applyProtection="0">
      <alignment vertical="center"/>
    </xf>
    <xf numFmtId="0" fontId="40" fillId="16" borderId="18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8" fillId="0" borderId="0"/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0" fontId="3" fillId="0" borderId="0" xfId="55" applyFont="1" applyFill="1" applyBorder="1" applyAlignment="1">
      <alignment horizontal="center" vertical="center"/>
    </xf>
    <xf numFmtId="0" fontId="4" fillId="0" borderId="0" xfId="55" applyFont="1">
      <alignment vertical="center"/>
    </xf>
    <xf numFmtId="177" fontId="1" fillId="0" borderId="0" xfId="55" applyNumberFormat="1" applyFont="1" applyFill="1" applyBorder="1" applyAlignment="1">
      <alignment horizontal="center" vertical="center"/>
    </xf>
    <xf numFmtId="178" fontId="1" fillId="0" borderId="0" xfId="55" applyNumberFormat="1" applyFont="1" applyFill="1" applyBorder="1" applyAlignment="1">
      <alignment horizontal="center" vertical="center"/>
    </xf>
    <xf numFmtId="0" fontId="5" fillId="0" borderId="0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 wrapText="1"/>
    </xf>
    <xf numFmtId="0" fontId="6" fillId="0" borderId="2" xfId="55" applyFont="1" applyFill="1" applyBorder="1" applyAlignment="1">
      <alignment horizontal="center" vertical="center" shrinkToFit="1"/>
    </xf>
    <xf numFmtId="0" fontId="6" fillId="0" borderId="3" xfId="55" applyFont="1" applyFill="1" applyBorder="1" applyAlignment="1">
      <alignment horizontal="center" vertical="center" shrinkToFit="1"/>
    </xf>
    <xf numFmtId="178" fontId="7" fillId="0" borderId="2" xfId="55" applyNumberFormat="1" applyFont="1" applyFill="1" applyBorder="1" applyAlignment="1">
      <alignment horizontal="center" vertical="center" wrapText="1"/>
    </xf>
    <xf numFmtId="178" fontId="7" fillId="0" borderId="3" xfId="55" applyNumberFormat="1" applyFont="1" applyFill="1" applyBorder="1" applyAlignment="1">
      <alignment horizontal="center" vertical="center" wrapText="1"/>
    </xf>
    <xf numFmtId="178" fontId="7" fillId="0" borderId="4" xfId="55" applyNumberFormat="1" applyFont="1" applyFill="1" applyBorder="1" applyAlignment="1">
      <alignment horizontal="center" vertical="center" wrapText="1"/>
    </xf>
    <xf numFmtId="178" fontId="2" fillId="0" borderId="1" xfId="55" applyNumberFormat="1" applyFont="1" applyFill="1" applyBorder="1" applyAlignment="1">
      <alignment horizontal="center" vertical="center" shrinkToFit="1"/>
    </xf>
    <xf numFmtId="0" fontId="8" fillId="0" borderId="2" xfId="55" applyFont="1" applyFill="1" applyBorder="1" applyAlignment="1">
      <alignment horizontal="center" vertical="center"/>
    </xf>
    <xf numFmtId="178" fontId="9" fillId="0" borderId="2" xfId="55" applyNumberFormat="1" applyFont="1" applyFill="1" applyBorder="1" applyAlignment="1">
      <alignment horizontal="center" vertical="center" wrapText="1"/>
    </xf>
    <xf numFmtId="178" fontId="9" fillId="0" borderId="3" xfId="55" applyNumberFormat="1" applyFont="1" applyFill="1" applyBorder="1" applyAlignment="1">
      <alignment horizontal="center" vertical="center" wrapText="1"/>
    </xf>
    <xf numFmtId="178" fontId="9" fillId="0" borderId="4" xfId="55" applyNumberFormat="1" applyFont="1" applyFill="1" applyBorder="1" applyAlignment="1">
      <alignment horizontal="center" vertical="center" wrapText="1"/>
    </xf>
    <xf numFmtId="178" fontId="2" fillId="0" borderId="1" xfId="55" applyNumberFormat="1" applyFont="1" applyFill="1" applyBorder="1" applyAlignment="1">
      <alignment horizontal="center" vertical="center" wrapText="1"/>
    </xf>
    <xf numFmtId="177" fontId="2" fillId="0" borderId="1" xfId="55" applyNumberFormat="1" applyFont="1" applyFill="1" applyBorder="1" applyAlignment="1">
      <alignment horizontal="center" vertical="center" wrapText="1"/>
    </xf>
    <xf numFmtId="0" fontId="2" fillId="2" borderId="1" xfId="55" applyFont="1" applyFill="1" applyBorder="1" applyAlignment="1">
      <alignment horizontal="center" vertical="center" wrapText="1"/>
    </xf>
    <xf numFmtId="177" fontId="10" fillId="2" borderId="1" xfId="55" applyNumberFormat="1" applyFont="1" applyFill="1" applyBorder="1" applyAlignment="1">
      <alignment horizontal="center" vertical="center" shrinkToFit="1"/>
    </xf>
    <xf numFmtId="14" fontId="2" fillId="2" borderId="1" xfId="55" applyNumberFormat="1" applyFont="1" applyFill="1" applyBorder="1" applyAlignment="1">
      <alignment horizontal="center" vertical="center" wrapText="1"/>
    </xf>
    <xf numFmtId="178" fontId="2" fillId="2" borderId="1" xfId="55" applyNumberFormat="1" applyFont="1" applyFill="1" applyBorder="1" applyAlignment="1">
      <alignment horizontal="right" vertical="center" shrinkToFit="1"/>
    </xf>
    <xf numFmtId="179" fontId="2" fillId="2" borderId="1" xfId="55" applyNumberFormat="1" applyFont="1" applyFill="1" applyBorder="1" applyAlignment="1">
      <alignment horizontal="center" vertical="center" wrapText="1"/>
    </xf>
    <xf numFmtId="176" fontId="2" fillId="0" borderId="1" xfId="21" applyNumberFormat="1" applyFont="1" applyFill="1" applyBorder="1" applyAlignment="1">
      <alignment horizontal="center" vertical="center" wrapText="1"/>
    </xf>
    <xf numFmtId="177" fontId="10" fillId="0" borderId="1" xfId="55" applyNumberFormat="1" applyFont="1" applyFill="1" applyBorder="1" applyAlignment="1">
      <alignment horizontal="center" vertical="center" shrinkToFit="1"/>
    </xf>
    <xf numFmtId="14" fontId="2" fillId="0" borderId="1" xfId="55" applyNumberFormat="1" applyFont="1" applyFill="1" applyBorder="1" applyAlignment="1">
      <alignment horizontal="center" vertical="center" wrapText="1"/>
    </xf>
    <xf numFmtId="178" fontId="2" fillId="0" borderId="1" xfId="55" applyNumberFormat="1" applyFont="1" applyFill="1" applyBorder="1" applyAlignment="1">
      <alignment horizontal="right" vertical="center" shrinkToFit="1"/>
    </xf>
    <xf numFmtId="179" fontId="2" fillId="0" borderId="1" xfId="55" applyNumberFormat="1" applyFont="1" applyFill="1" applyBorder="1" applyAlignment="1">
      <alignment horizontal="center" vertical="center" wrapText="1"/>
    </xf>
    <xf numFmtId="9" fontId="2" fillId="0" borderId="1" xfId="21" applyFont="1" applyFill="1" applyBorder="1" applyAlignment="1">
      <alignment horizontal="center" vertical="center" wrapText="1"/>
    </xf>
    <xf numFmtId="0" fontId="1" fillId="2" borderId="1" xfId="55" applyFont="1" applyFill="1" applyBorder="1" applyAlignment="1">
      <alignment horizontal="center" vertical="center" wrapText="1"/>
    </xf>
    <xf numFmtId="14" fontId="9" fillId="0" borderId="1" xfId="55" applyNumberFormat="1" applyFont="1" applyBorder="1" applyAlignment="1">
      <alignment horizontal="center" vertical="center" wrapText="1"/>
    </xf>
    <xf numFmtId="14" fontId="1" fillId="2" borderId="1" xfId="55" applyNumberFormat="1" applyFont="1" applyFill="1" applyBorder="1" applyAlignment="1">
      <alignment horizontal="center" vertical="center" wrapText="1"/>
    </xf>
    <xf numFmtId="178" fontId="1" fillId="2" borderId="1" xfId="55" applyNumberFormat="1" applyFont="1" applyFill="1" applyBorder="1" applyAlignment="1">
      <alignment horizontal="right" vertical="center" shrinkToFit="1"/>
    </xf>
    <xf numFmtId="179" fontId="1" fillId="2" borderId="1" xfId="55" applyNumberFormat="1" applyFont="1" applyFill="1" applyBorder="1" applyAlignment="1">
      <alignment horizontal="center" vertical="center" wrapText="1"/>
    </xf>
    <xf numFmtId="9" fontId="1" fillId="0" borderId="1" xfId="21" applyFont="1" applyFill="1" applyBorder="1" applyAlignment="1">
      <alignment horizontal="center" vertical="center" wrapText="1"/>
    </xf>
    <xf numFmtId="14" fontId="7" fillId="0" borderId="1" xfId="55" applyNumberFormat="1" applyFont="1" applyBorder="1" applyAlignment="1">
      <alignment horizontal="center" vertical="center" wrapText="1"/>
    </xf>
    <xf numFmtId="177" fontId="11" fillId="2" borderId="1" xfId="55" applyNumberFormat="1" applyFont="1" applyFill="1" applyBorder="1" applyAlignment="1">
      <alignment horizontal="center" vertical="center" shrinkToFit="1"/>
    </xf>
    <xf numFmtId="176" fontId="1" fillId="0" borderId="1" xfId="21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177" fontId="11" fillId="0" borderId="1" xfId="55" applyNumberFormat="1" applyFont="1" applyFill="1" applyBorder="1" applyAlignment="1">
      <alignment horizontal="center" vertical="center" shrinkToFit="1"/>
    </xf>
    <xf numFmtId="14" fontId="1" fillId="0" borderId="1" xfId="55" applyNumberFormat="1" applyFont="1" applyFill="1" applyBorder="1" applyAlignment="1">
      <alignment horizontal="center" vertical="center" wrapText="1"/>
    </xf>
    <xf numFmtId="178" fontId="1" fillId="0" borderId="1" xfId="55" applyNumberFormat="1" applyFont="1" applyFill="1" applyBorder="1" applyAlignment="1">
      <alignment horizontal="right" vertical="center" shrinkToFit="1"/>
    </xf>
    <xf numFmtId="179" fontId="1" fillId="0" borderId="1" xfId="55" applyNumberFormat="1" applyFont="1" applyFill="1" applyBorder="1" applyAlignment="1">
      <alignment horizontal="center" vertical="center" wrapText="1"/>
    </xf>
    <xf numFmtId="178" fontId="1" fillId="0" borderId="1" xfId="55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3" borderId="1" xfId="55" applyFont="1" applyFill="1" applyBorder="1" applyAlignment="1">
      <alignment horizontal="center" vertical="center" shrinkToFit="1"/>
    </xf>
    <xf numFmtId="178" fontId="12" fillId="3" borderId="1" xfId="55" applyNumberFormat="1" applyFont="1" applyFill="1" applyBorder="1" applyAlignment="1">
      <alignment horizontal="right" vertical="center" shrinkToFit="1"/>
    </xf>
    <xf numFmtId="0" fontId="9" fillId="2" borderId="1" xfId="55" applyFont="1" applyFill="1" applyBorder="1" applyAlignment="1">
      <alignment horizontal="center" vertical="center" wrapText="1"/>
    </xf>
    <xf numFmtId="178" fontId="13" fillId="2" borderId="5" xfId="55" applyNumberFormat="1" applyFont="1" applyFill="1" applyBorder="1" applyAlignment="1">
      <alignment horizontal="center" vertical="center" wrapText="1"/>
    </xf>
    <xf numFmtId="178" fontId="13" fillId="2" borderId="6" xfId="55" applyNumberFormat="1" applyFont="1" applyFill="1" applyBorder="1" applyAlignment="1">
      <alignment horizontal="center" vertical="center" wrapText="1"/>
    </xf>
    <xf numFmtId="178" fontId="13" fillId="2" borderId="7" xfId="55" applyNumberFormat="1" applyFont="1" applyFill="1" applyBorder="1" applyAlignment="1">
      <alignment horizontal="center" vertical="center" wrapText="1"/>
    </xf>
    <xf numFmtId="178" fontId="13" fillId="2" borderId="8" xfId="55" applyNumberFormat="1" applyFont="1" applyFill="1" applyBorder="1" applyAlignment="1">
      <alignment horizontal="center" vertical="center" wrapText="1"/>
    </xf>
    <xf numFmtId="178" fontId="13" fillId="2" borderId="9" xfId="55" applyNumberFormat="1" applyFont="1" applyFill="1" applyBorder="1" applyAlignment="1">
      <alignment horizontal="center" vertical="center" wrapText="1"/>
    </xf>
    <xf numFmtId="178" fontId="13" fillId="2" borderId="10" xfId="55" applyNumberFormat="1" applyFont="1" applyFill="1" applyBorder="1" applyAlignment="1">
      <alignment horizontal="center" vertical="center" wrapText="1"/>
    </xf>
    <xf numFmtId="0" fontId="2" fillId="0" borderId="2" xfId="55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left" vertical="center" wrapText="1"/>
    </xf>
    <xf numFmtId="0" fontId="1" fillId="2" borderId="3" xfId="55" applyFont="1" applyFill="1" applyBorder="1" applyAlignment="1">
      <alignment horizontal="left" vertical="center" wrapText="1"/>
    </xf>
    <xf numFmtId="0" fontId="14" fillId="0" borderId="8" xfId="55" applyFont="1" applyFill="1" applyBorder="1" applyAlignment="1">
      <alignment horizontal="left" vertical="center" wrapText="1"/>
    </xf>
    <xf numFmtId="0" fontId="14" fillId="0" borderId="9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center" wrapText="1"/>
    </xf>
    <xf numFmtId="0" fontId="1" fillId="0" borderId="3" xfId="55" applyFont="1" applyFill="1" applyBorder="1" applyAlignment="1">
      <alignment horizontal="left" vertical="center" wrapText="1"/>
    </xf>
    <xf numFmtId="0" fontId="1" fillId="0" borderId="2" xfId="55" applyFont="1" applyFill="1" applyBorder="1" applyAlignment="1">
      <alignment horizontal="left" vertical="top" wrapText="1"/>
    </xf>
    <xf numFmtId="0" fontId="1" fillId="0" borderId="3" xfId="55" applyFont="1" applyFill="1" applyBorder="1" applyAlignment="1">
      <alignment horizontal="left" vertical="top" wrapText="1"/>
    </xf>
    <xf numFmtId="0" fontId="1" fillId="0" borderId="2" xfId="55" applyFont="1" applyFill="1" applyBorder="1" applyAlignment="1">
      <alignment horizontal="center" vertical="center" wrapText="1"/>
    </xf>
    <xf numFmtId="0" fontId="1" fillId="0" borderId="3" xfId="55" applyFont="1" applyFill="1" applyBorder="1" applyAlignment="1">
      <alignment horizontal="center" vertical="center" wrapText="1"/>
    </xf>
    <xf numFmtId="0" fontId="1" fillId="0" borderId="4" xfId="55" applyFont="1" applyFill="1" applyBorder="1" applyAlignment="1">
      <alignment horizontal="center" vertical="center" wrapText="1"/>
    </xf>
    <xf numFmtId="0" fontId="15" fillId="0" borderId="0" xfId="55" applyFont="1" applyBorder="1" applyAlignment="1">
      <alignment vertical="center"/>
    </xf>
    <xf numFmtId="0" fontId="6" fillId="0" borderId="4" xfId="55" applyFont="1" applyFill="1" applyBorder="1" applyAlignment="1">
      <alignment horizontal="center" vertical="center" shrinkToFit="1"/>
    </xf>
    <xf numFmtId="0" fontId="2" fillId="0" borderId="4" xfId="55" applyFont="1" applyFill="1" applyBorder="1" applyAlignment="1">
      <alignment horizontal="center" vertical="center" wrapText="1"/>
    </xf>
    <xf numFmtId="178" fontId="6" fillId="0" borderId="2" xfId="55" applyNumberFormat="1" applyFont="1" applyFill="1" applyBorder="1" applyAlignment="1">
      <alignment horizontal="center" vertical="center" shrinkToFit="1"/>
    </xf>
    <xf numFmtId="178" fontId="6" fillId="0" borderId="4" xfId="55" applyNumberFormat="1" applyFont="1" applyFill="1" applyBorder="1" applyAlignment="1">
      <alignment horizontal="center" vertical="center" shrinkToFit="1"/>
    </xf>
    <xf numFmtId="0" fontId="1" fillId="0" borderId="0" xfId="55" applyFont="1" applyFill="1" applyBorder="1" applyAlignment="1">
      <alignment horizontal="center" vertical="center" shrinkToFit="1"/>
    </xf>
    <xf numFmtId="0" fontId="8" fillId="0" borderId="3" xfId="55" applyFont="1" applyFill="1" applyBorder="1" applyAlignment="1">
      <alignment horizontal="center" vertical="center"/>
    </xf>
    <xf numFmtId="0" fontId="8" fillId="0" borderId="4" xfId="55" applyFont="1" applyFill="1" applyBorder="1" applyAlignment="1">
      <alignment horizontal="center" vertical="center"/>
    </xf>
    <xf numFmtId="178" fontId="16" fillId="0" borderId="2" xfId="55" applyNumberFormat="1" applyFont="1" applyFill="1" applyBorder="1" applyAlignment="1">
      <alignment horizontal="center" vertical="center" wrapText="1"/>
    </xf>
    <xf numFmtId="178" fontId="16" fillId="0" borderId="4" xfId="55" applyNumberFormat="1" applyFont="1" applyFill="1" applyBorder="1" applyAlignment="1">
      <alignment horizontal="center" vertical="center" wrapText="1"/>
    </xf>
    <xf numFmtId="0" fontId="1" fillId="0" borderId="0" xfId="55" applyFont="1" applyFill="1" applyBorder="1" applyAlignment="1">
      <alignment horizontal="center" vertical="center" wrapText="1"/>
    </xf>
    <xf numFmtId="0" fontId="6" fillId="0" borderId="2" xfId="55" applyFont="1" applyBorder="1" applyAlignment="1">
      <alignment horizontal="center" vertical="center" wrapText="1"/>
    </xf>
    <xf numFmtId="0" fontId="6" fillId="0" borderId="4" xfId="55" applyFont="1" applyBorder="1" applyAlignment="1">
      <alignment horizontal="center" vertical="center" wrapText="1"/>
    </xf>
    <xf numFmtId="178" fontId="17" fillId="0" borderId="1" xfId="55" applyNumberFormat="1" applyFont="1" applyFill="1" applyBorder="1" applyAlignment="1">
      <alignment horizontal="center" vertical="center" wrapText="1"/>
    </xf>
    <xf numFmtId="178" fontId="2" fillId="3" borderId="1" xfId="55" applyNumberFormat="1" applyFont="1" applyFill="1" applyBorder="1" applyAlignment="1">
      <alignment horizontal="right" vertical="center" shrinkToFit="1"/>
    </xf>
    <xf numFmtId="9" fontId="10" fillId="0" borderId="1" xfId="55" applyNumberFormat="1" applyFont="1" applyFill="1" applyBorder="1" applyAlignment="1">
      <alignment horizontal="center" vertical="center" wrapText="1"/>
    </xf>
    <xf numFmtId="178" fontId="2" fillId="3" borderId="1" xfId="55" applyNumberFormat="1" applyFont="1" applyFill="1" applyBorder="1" applyAlignment="1">
      <alignment horizontal="center" vertical="center" shrinkToFit="1"/>
    </xf>
    <xf numFmtId="0" fontId="2" fillId="0" borderId="0" xfId="55" applyFont="1" applyFill="1" applyBorder="1" applyAlignment="1">
      <alignment horizontal="center" vertical="center" wrapText="1"/>
    </xf>
    <xf numFmtId="178" fontId="2" fillId="0" borderId="1" xfId="55" applyNumberFormat="1" applyFont="1" applyFill="1" applyBorder="1" applyAlignment="1">
      <alignment horizontal="right" vertical="center"/>
    </xf>
    <xf numFmtId="178" fontId="2" fillId="0" borderId="1" xfId="55" applyNumberFormat="1" applyFont="1" applyFill="1" applyBorder="1" applyAlignment="1">
      <alignment vertical="center" wrapText="1"/>
    </xf>
    <xf numFmtId="178" fontId="1" fillId="3" borderId="1" xfId="55" applyNumberFormat="1" applyFont="1" applyFill="1" applyBorder="1" applyAlignment="1">
      <alignment horizontal="right" vertical="center" shrinkToFit="1"/>
    </xf>
    <xf numFmtId="9" fontId="1" fillId="0" borderId="1" xfId="55" applyNumberFormat="1" applyFont="1" applyFill="1" applyBorder="1" applyAlignment="1">
      <alignment horizontal="center" vertical="center" wrapText="1"/>
    </xf>
    <xf numFmtId="178" fontId="1" fillId="3" borderId="1" xfId="55" applyNumberFormat="1" applyFont="1" applyFill="1" applyBorder="1" applyAlignment="1">
      <alignment horizontal="center" vertical="center" shrinkToFit="1"/>
    </xf>
    <xf numFmtId="178" fontId="18" fillId="0" borderId="1" xfId="55" applyNumberFormat="1" applyFont="1" applyFill="1" applyBorder="1" applyAlignment="1">
      <alignment vertical="center" shrinkToFit="1"/>
    </xf>
    <xf numFmtId="178" fontId="18" fillId="0" borderId="11" xfId="55" applyNumberFormat="1" applyFont="1" applyFill="1" applyBorder="1" applyAlignment="1">
      <alignment horizontal="center" vertical="center" wrapText="1"/>
    </xf>
    <xf numFmtId="178" fontId="2" fillId="0" borderId="11" xfId="55" applyNumberFormat="1" applyFont="1" applyFill="1" applyBorder="1" applyAlignment="1">
      <alignment horizontal="center" vertical="center" wrapText="1"/>
    </xf>
    <xf numFmtId="178" fontId="2" fillId="0" borderId="11" xfId="55" applyNumberFormat="1" applyFont="1" applyFill="1" applyBorder="1" applyAlignment="1">
      <alignment horizontal="center" vertical="center" shrinkToFit="1"/>
    </xf>
    <xf numFmtId="9" fontId="2" fillId="0" borderId="1" xfId="55" applyNumberFormat="1" applyFont="1" applyFill="1" applyBorder="1" applyAlignment="1">
      <alignment horizontal="right" vertical="center"/>
    </xf>
    <xf numFmtId="178" fontId="2" fillId="0" borderId="1" xfId="55" applyNumberFormat="1" applyFont="1" applyFill="1" applyBorder="1" applyAlignment="1">
      <alignment vertical="center" shrinkToFit="1"/>
    </xf>
    <xf numFmtId="178" fontId="18" fillId="0" borderId="12" xfId="55" applyNumberFormat="1" applyFont="1" applyFill="1" applyBorder="1" applyAlignment="1">
      <alignment horizontal="center" vertical="center" wrapText="1"/>
    </xf>
    <xf numFmtId="178" fontId="2" fillId="0" borderId="12" xfId="55" applyNumberFormat="1" applyFont="1" applyFill="1" applyBorder="1" applyAlignment="1">
      <alignment horizontal="center" vertical="center" wrapText="1"/>
    </xf>
    <xf numFmtId="178" fontId="2" fillId="0" borderId="12" xfId="55" applyNumberFormat="1" applyFont="1" applyFill="1" applyBorder="1" applyAlignment="1">
      <alignment horizontal="center" vertical="center" shrinkToFit="1"/>
    </xf>
    <xf numFmtId="9" fontId="2" fillId="0" borderId="1" xfId="55" applyNumberFormat="1" applyFont="1" applyFill="1" applyBorder="1" applyAlignment="1">
      <alignment horizontal="center" vertical="center" wrapText="1"/>
    </xf>
    <xf numFmtId="9" fontId="1" fillId="0" borderId="1" xfId="55" applyNumberFormat="1" applyFont="1" applyFill="1" applyBorder="1" applyAlignment="1">
      <alignment horizontal="right" vertical="center"/>
    </xf>
    <xf numFmtId="178" fontId="1" fillId="0" borderId="1" xfId="55" applyNumberFormat="1" applyFont="1" applyFill="1" applyBorder="1" applyAlignment="1">
      <alignment vertical="center" shrinkToFit="1"/>
    </xf>
    <xf numFmtId="181" fontId="2" fillId="0" borderId="0" xfId="55" applyNumberFormat="1" applyFont="1" applyFill="1" applyBorder="1" applyAlignment="1">
      <alignment horizontal="center" vertical="center"/>
    </xf>
    <xf numFmtId="178" fontId="17" fillId="0" borderId="1" xfId="55" applyNumberFormat="1" applyFont="1" applyFill="1" applyBorder="1" applyAlignment="1">
      <alignment vertical="center" shrinkToFit="1"/>
    </xf>
    <xf numFmtId="178" fontId="17" fillId="0" borderId="11" xfId="55" applyNumberFormat="1" applyFont="1" applyFill="1" applyBorder="1" applyAlignment="1">
      <alignment horizontal="center" vertical="center" wrapText="1"/>
    </xf>
    <xf numFmtId="9" fontId="2" fillId="0" borderId="1" xfId="55" applyNumberFormat="1" applyFont="1" applyFill="1" applyBorder="1" applyAlignment="1">
      <alignment horizontal="left" vertical="center"/>
    </xf>
    <xf numFmtId="178" fontId="17" fillId="0" borderId="12" xfId="55" applyNumberFormat="1" applyFont="1" applyFill="1" applyBorder="1" applyAlignment="1">
      <alignment horizontal="center" vertical="center" wrapText="1"/>
    </xf>
    <xf numFmtId="0" fontId="2" fillId="4" borderId="0" xfId="55" applyFont="1" applyFill="1" applyBorder="1" applyAlignment="1">
      <alignment horizontal="center" vertical="center" wrapText="1"/>
    </xf>
    <xf numFmtId="178" fontId="19" fillId="0" borderId="12" xfId="55" applyNumberFormat="1" applyFont="1" applyFill="1" applyBorder="1" applyAlignment="1">
      <alignment horizontal="center" vertical="center" wrapText="1"/>
    </xf>
    <xf numFmtId="178" fontId="1" fillId="0" borderId="12" xfId="55" applyNumberFormat="1" applyFont="1" applyFill="1" applyBorder="1" applyAlignment="1">
      <alignment horizontal="center" vertical="center" wrapText="1"/>
    </xf>
    <xf numFmtId="178" fontId="1" fillId="0" borderId="12" xfId="55" applyNumberFormat="1" applyFont="1" applyFill="1" applyBorder="1" applyAlignment="1">
      <alignment horizontal="center" vertical="center" shrinkToFit="1"/>
    </xf>
    <xf numFmtId="179" fontId="1" fillId="2" borderId="1" xfId="55" applyNumberFormat="1" applyFont="1" applyFill="1" applyBorder="1" applyAlignment="1">
      <alignment horizontal="center" vertical="center"/>
    </xf>
    <xf numFmtId="178" fontId="12" fillId="0" borderId="0" xfId="55" applyNumberFormat="1" applyFont="1" applyFill="1" applyBorder="1" applyAlignment="1">
      <alignment horizontal="center" vertical="center" wrapText="1"/>
    </xf>
    <xf numFmtId="178" fontId="19" fillId="2" borderId="1" xfId="55" applyNumberFormat="1" applyFont="1" applyFill="1" applyBorder="1" applyAlignment="1">
      <alignment horizontal="center" vertical="center" wrapText="1"/>
    </xf>
    <xf numFmtId="0" fontId="16" fillId="2" borderId="1" xfId="55" applyFont="1" applyFill="1" applyBorder="1" applyAlignment="1">
      <alignment horizontal="center" vertical="center" wrapText="1"/>
    </xf>
    <xf numFmtId="0" fontId="1" fillId="2" borderId="4" xfId="55" applyFont="1" applyFill="1" applyBorder="1" applyAlignment="1">
      <alignment horizontal="left" vertical="center" wrapText="1"/>
    </xf>
    <xf numFmtId="0" fontId="14" fillId="0" borderId="3" xfId="55" applyFont="1" applyFill="1" applyBorder="1" applyAlignment="1">
      <alignment horizontal="left" vertical="center" wrapText="1"/>
    </xf>
    <xf numFmtId="0" fontId="14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center" wrapText="1"/>
    </xf>
    <xf numFmtId="0" fontId="1" fillId="0" borderId="4" xfId="55" applyFont="1" applyFill="1" applyBorder="1" applyAlignment="1">
      <alignment horizontal="left" vertical="top" wrapText="1"/>
    </xf>
    <xf numFmtId="0" fontId="1" fillId="0" borderId="0" xfId="55" applyFont="1" applyFill="1" applyBorder="1" applyAlignment="1">
      <alignment horizontal="left" vertical="center" shrinkToFit="1"/>
    </xf>
    <xf numFmtId="0" fontId="20" fillId="2" borderId="1" xfId="14" applyFont="1" applyFill="1" applyBorder="1" applyAlignment="1">
      <alignment horizontal="left" vertical="center"/>
    </xf>
    <xf numFmtId="0" fontId="21" fillId="0" borderId="1" xfId="14" applyFont="1" applyBorder="1" applyAlignment="1">
      <alignment horizontal="center" vertical="center"/>
    </xf>
    <xf numFmtId="0" fontId="21" fillId="0" borderId="1" xfId="14" applyFont="1" applyBorder="1" applyAlignment="1">
      <alignment vertical="center" wrapText="1"/>
    </xf>
    <xf numFmtId="0" fontId="22" fillId="2" borderId="1" xfId="14" applyFont="1" applyFill="1" applyBorder="1" applyAlignment="1">
      <alignment horizontal="center" vertical="center"/>
    </xf>
    <xf numFmtId="180" fontId="21" fillId="2" borderId="1" xfId="14" applyNumberFormat="1" applyFont="1" applyFill="1" applyBorder="1" applyAlignment="1">
      <alignment horizontal="center" vertical="center"/>
    </xf>
    <xf numFmtId="180" fontId="22" fillId="2" borderId="1" xfId="14" applyNumberFormat="1" applyFont="1" applyFill="1" applyBorder="1" applyAlignment="1">
      <alignment horizontal="center" vertical="center"/>
    </xf>
    <xf numFmtId="0" fontId="23" fillId="5" borderId="1" xfId="55" applyFont="1" applyFill="1" applyBorder="1" applyAlignment="1">
      <alignment horizontal="left" vertical="center"/>
    </xf>
    <xf numFmtId="0" fontId="24" fillId="0" borderId="0" xfId="55" applyFont="1">
      <alignment vertical="center"/>
    </xf>
    <xf numFmtId="181" fontId="1" fillId="0" borderId="0" xfId="55" applyNumberFormat="1" applyFont="1" applyFill="1" applyBorder="1" applyAlignment="1">
      <alignment horizontal="center" vertical="center"/>
    </xf>
    <xf numFmtId="181" fontId="2" fillId="4" borderId="0" xfId="55" applyNumberFormat="1" applyFont="1" applyFill="1" applyAlignment="1">
      <alignment horizontal="center" vertical="center"/>
    </xf>
    <xf numFmtId="178" fontId="2" fillId="4" borderId="1" xfId="55" applyNumberFormat="1" applyFont="1" applyFill="1" applyBorder="1" applyAlignment="1">
      <alignment horizontal="right" vertical="center" shrinkToFit="1"/>
    </xf>
    <xf numFmtId="10" fontId="4" fillId="5" borderId="0" xfId="55" applyNumberFormat="1" applyFont="1" applyFill="1">
      <alignment vertical="center"/>
    </xf>
    <xf numFmtId="181" fontId="1" fillId="5" borderId="0" xfId="55" applyNumberFormat="1" applyFont="1" applyFill="1" applyBorder="1" applyAlignment="1">
      <alignment horizontal="center" vertical="center"/>
    </xf>
    <xf numFmtId="0" fontId="4" fillId="0" borderId="0" xfId="55" applyFont="1" applyAlignment="1">
      <alignment horizontal="center" vertical="center"/>
    </xf>
    <xf numFmtId="0" fontId="22" fillId="0" borderId="1" xfId="14" applyFont="1" applyBorder="1" applyAlignment="1">
      <alignment horizontal="center" vertical="center" wrapText="1"/>
    </xf>
    <xf numFmtId="0" fontId="22" fillId="2" borderId="1" xfId="14" applyFont="1" applyFill="1" applyBorder="1" applyAlignment="1">
      <alignment horizontal="center" vertical="center" wrapText="1"/>
    </xf>
    <xf numFmtId="0" fontId="21" fillId="0" borderId="1" xfId="14" applyFont="1" applyFill="1" applyBorder="1" applyAlignment="1">
      <alignment horizontal="left" vertical="center" wrapText="1"/>
    </xf>
    <xf numFmtId="0" fontId="25" fillId="0" borderId="0" xfId="14" applyFont="1" applyAlignment="1">
      <alignment horizontal="center" vertical="center"/>
    </xf>
    <xf numFmtId="0" fontId="22" fillId="0" borderId="1" xfId="14" applyFont="1" applyBorder="1" applyAlignment="1">
      <alignment horizontal="left" vertical="center" wrapText="1"/>
    </xf>
    <xf numFmtId="9" fontId="11" fillId="0" borderId="1" xfId="55" applyNumberFormat="1" applyFont="1" applyFill="1" applyBorder="1" applyAlignment="1">
      <alignment horizontal="center" vertical="center" wrapText="1"/>
    </xf>
    <xf numFmtId="178" fontId="1" fillId="0" borderId="11" xfId="55" applyNumberFormat="1" applyFont="1" applyFill="1" applyBorder="1" applyAlignment="1">
      <alignment horizontal="center" vertical="center" wrapText="1"/>
    </xf>
    <xf numFmtId="178" fontId="1" fillId="0" borderId="11" xfId="55" applyNumberFormat="1" applyFont="1" applyFill="1" applyBorder="1" applyAlignment="1">
      <alignment horizontal="center" vertical="center" shrinkToFit="1"/>
    </xf>
    <xf numFmtId="9" fontId="1" fillId="0" borderId="1" xfId="55" applyNumberFormat="1" applyFont="1" applyFill="1" applyBorder="1" applyAlignment="1">
      <alignment horizontal="left" vertical="center"/>
    </xf>
    <xf numFmtId="0" fontId="1" fillId="4" borderId="0" xfId="55" applyFont="1" applyFill="1" applyBorder="1" applyAlignment="1">
      <alignment horizontal="center" vertical="center" wrapText="1"/>
    </xf>
    <xf numFmtId="181" fontId="1" fillId="4" borderId="0" xfId="55" applyNumberFormat="1" applyFont="1" applyFill="1" applyAlignment="1">
      <alignment horizontal="center" vertical="center"/>
    </xf>
    <xf numFmtId="178" fontId="1" fillId="4" borderId="1" xfId="55" applyNumberFormat="1" applyFont="1" applyFill="1" applyBorder="1" applyAlignment="1">
      <alignment horizontal="right" vertical="center" shrinkToFit="1"/>
    </xf>
    <xf numFmtId="0" fontId="2" fillId="0" borderId="3" xfId="55" applyFont="1" applyFill="1" applyBorder="1" applyAlignment="1">
      <alignment horizontal="center" vertical="center" wrapText="1"/>
    </xf>
    <xf numFmtId="0" fontId="13" fillId="2" borderId="6" xfId="55" applyFont="1" applyFill="1" applyBorder="1" applyAlignment="1">
      <alignment horizontal="center" vertical="center" wrapText="1"/>
    </xf>
    <xf numFmtId="0" fontId="13" fillId="2" borderId="7" xfId="55" applyFont="1" applyFill="1" applyBorder="1" applyAlignment="1">
      <alignment horizontal="center" vertical="center" wrapText="1"/>
    </xf>
    <xf numFmtId="178" fontId="9" fillId="2" borderId="1" xfId="55" applyNumberFormat="1" applyFont="1" applyFill="1" applyBorder="1" applyAlignment="1">
      <alignment horizontal="center" vertical="center" shrinkToFit="1"/>
    </xf>
    <xf numFmtId="0" fontId="13" fillId="2" borderId="8" xfId="55" applyFont="1" applyFill="1" applyBorder="1" applyAlignment="1">
      <alignment horizontal="center" vertical="center" wrapText="1"/>
    </xf>
    <xf numFmtId="0" fontId="13" fillId="2" borderId="9" xfId="55" applyFont="1" applyFill="1" applyBorder="1" applyAlignment="1">
      <alignment horizontal="center" vertical="center" wrapText="1"/>
    </xf>
    <xf numFmtId="0" fontId="13" fillId="2" borderId="10" xfId="55" applyFont="1" applyFill="1" applyBorder="1" applyAlignment="1">
      <alignment horizontal="center" vertical="center" wrapText="1"/>
    </xf>
    <xf numFmtId="181" fontId="1" fillId="0" borderId="0" xfId="55" applyNumberFormat="1" applyFont="1" applyFill="1" applyAlignment="1">
      <alignment horizontal="center" vertical="center"/>
    </xf>
    <xf numFmtId="178" fontId="18" fillId="0" borderId="1" xfId="55" applyNumberFormat="1" applyFont="1" applyFill="1" applyBorder="1" applyAlignment="1">
      <alignment vertical="center" wrapText="1"/>
    </xf>
    <xf numFmtId="178" fontId="1" fillId="0" borderId="1" xfId="55" applyNumberFormat="1" applyFont="1" applyFill="1" applyBorder="1" applyAlignment="1">
      <alignment horizontal="right" vertical="center"/>
    </xf>
    <xf numFmtId="0" fontId="1" fillId="2" borderId="2" xfId="55" applyFont="1" applyFill="1" applyBorder="1" applyAlignment="1">
      <alignment vertical="center" wrapText="1"/>
    </xf>
    <xf numFmtId="178" fontId="1" fillId="0" borderId="1" xfId="55" applyNumberFormat="1" applyFont="1" applyFill="1" applyBorder="1" applyAlignment="1">
      <alignment horizontal="center" vertical="center" shrinkToFit="1"/>
    </xf>
    <xf numFmtId="178" fontId="1" fillId="0" borderId="1" xfId="55" applyNumberFormat="1" applyFont="1" applyFill="1" applyBorder="1" applyAlignment="1">
      <alignment vertical="center" wrapText="1"/>
    </xf>
    <xf numFmtId="10" fontId="1" fillId="0" borderId="0" xfId="55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7" Type="http://schemas.openxmlformats.org/officeDocument/2006/relationships/image" Target="../media/image14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7.png"/><Relationship Id="rId8" Type="http://schemas.openxmlformats.org/officeDocument/2006/relationships/image" Target="../media/image16.png"/><Relationship Id="rId7" Type="http://schemas.openxmlformats.org/officeDocument/2006/relationships/image" Target="../media/image15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1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8.png"/><Relationship Id="rId8" Type="http://schemas.openxmlformats.org/officeDocument/2006/relationships/image" Target="../media/image17.png"/><Relationship Id="rId7" Type="http://schemas.openxmlformats.org/officeDocument/2006/relationships/image" Target="../media/image16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1.pn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647700</xdr:colOff>
      <xdr:row>2</xdr:row>
      <xdr:rowOff>154393</xdr:rowOff>
    </xdr:from>
    <xdr:to>
      <xdr:col>23</xdr:col>
      <xdr:colOff>495300</xdr:colOff>
      <xdr:row>14</xdr:row>
      <xdr:rowOff>104775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10725" y="788035"/>
          <a:ext cx="5981700" cy="3965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676275</xdr:colOff>
      <xdr:row>23</xdr:row>
      <xdr:rowOff>190500</xdr:rowOff>
    </xdr:from>
    <xdr:to>
      <xdr:col>20</xdr:col>
      <xdr:colOff>361950</xdr:colOff>
      <xdr:row>26</xdr:row>
      <xdr:rowOff>266700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1575" y="7136765"/>
          <a:ext cx="4276725" cy="105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123825</xdr:colOff>
      <xdr:row>13</xdr:row>
      <xdr:rowOff>49511</xdr:rowOff>
    </xdr:from>
    <xdr:to>
      <xdr:col>26</xdr:col>
      <xdr:colOff>1201397</xdr:colOff>
      <xdr:row>47</xdr:row>
      <xdr:rowOff>48386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630275" y="4442460"/>
          <a:ext cx="5058410" cy="909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1631618</xdr:colOff>
      <xdr:row>12</xdr:row>
      <xdr:rowOff>180975</xdr:rowOff>
    </xdr:from>
    <xdr:to>
      <xdr:col>32</xdr:col>
      <xdr:colOff>261265</xdr:colOff>
      <xdr:row>46</xdr:row>
      <xdr:rowOff>103650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19215" y="4319270"/>
          <a:ext cx="5059045" cy="910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295275</xdr:colOff>
      <xdr:row>7</xdr:row>
      <xdr:rowOff>0</xdr:rowOff>
    </xdr:from>
    <xdr:to>
      <xdr:col>9</xdr:col>
      <xdr:colOff>0</xdr:colOff>
      <xdr:row>11</xdr:row>
      <xdr:rowOff>152400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57475" y="2615565"/>
          <a:ext cx="2276475" cy="141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12</xdr:col>
      <xdr:colOff>228600</xdr:colOff>
      <xdr:row>73</xdr:row>
      <xdr:rowOff>142875</xdr:rowOff>
    </xdr:to>
    <xdr:pic>
      <xdr:nvPicPr>
        <xdr:cNvPr id="8" name="图片 7" descr="C:\Users\Administrator\AppData\Roaming\Tencent\Users\501232853\QQ\WinTemp\RichOle\S%X3@I_1_G~)~5IY_7XOWDE.png"/>
        <xdr:cNvPicPr>
          <a:picLocks noChangeAspect="1" noChangeArrowheads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57275" y="11774170"/>
          <a:ext cx="5743575" cy="631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676275</xdr:colOff>
      <xdr:row>21</xdr:row>
      <xdr:rowOff>190500</xdr:rowOff>
    </xdr:from>
    <xdr:to>
      <xdr:col>20</xdr:col>
      <xdr:colOff>361950</xdr:colOff>
      <xdr:row>24</xdr:row>
      <xdr:rowOff>266700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1575" y="6754495"/>
          <a:ext cx="4276725" cy="105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123825</xdr:colOff>
      <xdr:row>11</xdr:row>
      <xdr:rowOff>49511</xdr:rowOff>
    </xdr:from>
    <xdr:to>
      <xdr:col>26</xdr:col>
      <xdr:colOff>1200785</xdr:colOff>
      <xdr:row>45</xdr:row>
      <xdr:rowOff>61576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630275" y="4072890"/>
          <a:ext cx="5058410" cy="909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1631618</xdr:colOff>
      <xdr:row>10</xdr:row>
      <xdr:rowOff>180975</xdr:rowOff>
    </xdr:from>
    <xdr:to>
      <xdr:col>32</xdr:col>
      <xdr:colOff>261288</xdr:colOff>
      <xdr:row>44</xdr:row>
      <xdr:rowOff>117475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19215" y="3950970"/>
          <a:ext cx="5059045" cy="910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619125</xdr:colOff>
      <xdr:row>6</xdr:row>
      <xdr:rowOff>142875</xdr:rowOff>
    </xdr:from>
    <xdr:to>
      <xdr:col>24</xdr:col>
      <xdr:colOff>770255</xdr:colOff>
      <xdr:row>23</xdr:row>
      <xdr:rowOff>59690</xdr:rowOff>
    </xdr:to>
    <xdr:pic>
      <xdr:nvPicPr>
        <xdr:cNvPr id="8" name="图片 7" descr="(NN@W([TT7Y~{B2O}25]L}N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34425" y="2044065"/>
          <a:ext cx="7818755" cy="52279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38</xdr:row>
      <xdr:rowOff>9525</xdr:rowOff>
    </xdr:from>
    <xdr:to>
      <xdr:col>14</xdr:col>
      <xdr:colOff>408940</xdr:colOff>
      <xdr:row>78</xdr:row>
      <xdr:rowOff>123190</xdr:rowOff>
    </xdr:to>
    <xdr:pic>
      <xdr:nvPicPr>
        <xdr:cNvPr id="9" name="图片 8" descr="92AS@$CHSFZIW~6(OIIO}6K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85750" y="11915775"/>
          <a:ext cx="7533640" cy="69716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676275</xdr:colOff>
      <xdr:row>21</xdr:row>
      <xdr:rowOff>190500</xdr:rowOff>
    </xdr:from>
    <xdr:to>
      <xdr:col>20</xdr:col>
      <xdr:colOff>361950</xdr:colOff>
      <xdr:row>24</xdr:row>
      <xdr:rowOff>266700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1575" y="6881495"/>
          <a:ext cx="4276725" cy="105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123825</xdr:colOff>
      <xdr:row>11</xdr:row>
      <xdr:rowOff>49511</xdr:rowOff>
    </xdr:from>
    <xdr:to>
      <xdr:col>26</xdr:col>
      <xdr:colOff>1200785</xdr:colOff>
      <xdr:row>44</xdr:row>
      <xdr:rowOff>106026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630275" y="4072890"/>
          <a:ext cx="5058410" cy="909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1631618</xdr:colOff>
      <xdr:row>10</xdr:row>
      <xdr:rowOff>180975</xdr:rowOff>
    </xdr:from>
    <xdr:to>
      <xdr:col>32</xdr:col>
      <xdr:colOff>261288</xdr:colOff>
      <xdr:row>43</xdr:row>
      <xdr:rowOff>161925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19215" y="3950970"/>
          <a:ext cx="5059045" cy="910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695325</xdr:colOff>
      <xdr:row>5</xdr:row>
      <xdr:rowOff>161925</xdr:rowOff>
    </xdr:from>
    <xdr:to>
      <xdr:col>25</xdr:col>
      <xdr:colOff>47625</xdr:colOff>
      <xdr:row>21</xdr:row>
      <xdr:rowOff>212090</xdr:rowOff>
    </xdr:to>
    <xdr:pic>
      <xdr:nvPicPr>
        <xdr:cNvPr id="7" name="图片 6" descr="TH})B%5)P%ML76$DR)}{JU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10625" y="1746250"/>
          <a:ext cx="7867650" cy="5156835"/>
        </a:xfrm>
        <a:prstGeom prst="rect">
          <a:avLst/>
        </a:prstGeom>
      </xdr:spPr>
    </xdr:pic>
    <xdr:clientData/>
  </xdr:twoCellAnchor>
  <xdr:twoCellAnchor editAs="oneCell">
    <xdr:from>
      <xdr:col>8</xdr:col>
      <xdr:colOff>695325</xdr:colOff>
      <xdr:row>13</xdr:row>
      <xdr:rowOff>76200</xdr:rowOff>
    </xdr:from>
    <xdr:to>
      <xdr:col>13</xdr:col>
      <xdr:colOff>85725</xdr:colOff>
      <xdr:row>16</xdr:row>
      <xdr:rowOff>9525</xdr:rowOff>
    </xdr:to>
    <xdr:pic>
      <xdr:nvPicPr>
        <xdr:cNvPr id="8" name="图片 7" descr="S]]_WKN98UUE0%H1`R4`~TJ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886325" y="4735195"/>
          <a:ext cx="2190750" cy="69532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39</xdr:row>
      <xdr:rowOff>76200</xdr:rowOff>
    </xdr:from>
    <xdr:to>
      <xdr:col>11</xdr:col>
      <xdr:colOff>238125</xdr:colOff>
      <xdr:row>71</xdr:row>
      <xdr:rowOff>104775</xdr:rowOff>
    </xdr:to>
    <xdr:pic>
      <xdr:nvPicPr>
        <xdr:cNvPr id="9" name="图片 8" descr="`X)BN{}Y{`L_5LQFIU~9DFN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38250" y="12280900"/>
          <a:ext cx="4991100" cy="5514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676275</xdr:colOff>
      <xdr:row>21</xdr:row>
      <xdr:rowOff>190500</xdr:rowOff>
    </xdr:from>
    <xdr:to>
      <xdr:col>20</xdr:col>
      <xdr:colOff>361950</xdr:colOff>
      <xdr:row>24</xdr:row>
      <xdr:rowOff>266700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791575" y="7021195"/>
          <a:ext cx="4276725" cy="105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123825</xdr:colOff>
      <xdr:row>11</xdr:row>
      <xdr:rowOff>49511</xdr:rowOff>
    </xdr:from>
    <xdr:to>
      <xdr:col>26</xdr:col>
      <xdr:colOff>1200785</xdr:colOff>
      <xdr:row>43</xdr:row>
      <xdr:rowOff>137776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630275" y="4072890"/>
          <a:ext cx="5058410" cy="909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1631618</xdr:colOff>
      <xdr:row>10</xdr:row>
      <xdr:rowOff>180975</xdr:rowOff>
    </xdr:from>
    <xdr:to>
      <xdr:col>32</xdr:col>
      <xdr:colOff>261288</xdr:colOff>
      <xdr:row>43</xdr:row>
      <xdr:rowOff>22225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119215" y="3950970"/>
          <a:ext cx="5059045" cy="910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257175</xdr:colOff>
      <xdr:row>36</xdr:row>
      <xdr:rowOff>161925</xdr:rowOff>
    </xdr:from>
    <xdr:to>
      <xdr:col>23</xdr:col>
      <xdr:colOff>390525</xdr:colOff>
      <xdr:row>69</xdr:row>
      <xdr:rowOff>19050</xdr:rowOff>
    </xdr:to>
    <xdr:pic>
      <xdr:nvPicPr>
        <xdr:cNvPr id="7" name="图片 6" descr="`X)BN{}Y{`L_5LQFIU~9DFN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496550" y="11991975"/>
          <a:ext cx="4991100" cy="5514975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4</xdr:row>
      <xdr:rowOff>38100</xdr:rowOff>
    </xdr:from>
    <xdr:to>
      <xdr:col>25</xdr:col>
      <xdr:colOff>266700</xdr:colOff>
      <xdr:row>19</xdr:row>
      <xdr:rowOff>52070</xdr:rowOff>
    </xdr:to>
    <xdr:pic>
      <xdr:nvPicPr>
        <xdr:cNvPr id="8" name="图片 7" descr="}HV1C$TOLGOMZ60}NBN2E4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058275" y="1305560"/>
          <a:ext cx="7839075" cy="506920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49</xdr:row>
      <xdr:rowOff>28575</xdr:rowOff>
    </xdr:from>
    <xdr:to>
      <xdr:col>10</xdr:col>
      <xdr:colOff>733425</xdr:colOff>
      <xdr:row>81</xdr:row>
      <xdr:rowOff>66675</xdr:rowOff>
    </xdr:to>
    <xdr:pic>
      <xdr:nvPicPr>
        <xdr:cNvPr id="5" name="图片 4" descr="B})[JY[~7KX3@Y[2F7OT4HU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04900" y="14087475"/>
          <a:ext cx="4876800" cy="552450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33</xdr:row>
      <xdr:rowOff>76200</xdr:rowOff>
    </xdr:from>
    <xdr:to>
      <xdr:col>12</xdr:col>
      <xdr:colOff>190500</xdr:colOff>
      <xdr:row>46</xdr:row>
      <xdr:rowOff>161925</xdr:rowOff>
    </xdr:to>
    <xdr:pic>
      <xdr:nvPicPr>
        <xdr:cNvPr id="6" name="图片 5" descr="P{Y3)WJ}}Z@8E@IKOJ`T1`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19175" y="11391900"/>
          <a:ext cx="5743575" cy="2314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228600</xdr:colOff>
      <xdr:row>27</xdr:row>
      <xdr:rowOff>38100</xdr:rowOff>
    </xdr:from>
    <xdr:to>
      <xdr:col>20</xdr:col>
      <xdr:colOff>247650</xdr:colOff>
      <xdr:row>35</xdr:row>
      <xdr:rowOff>8255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296400" y="8698230"/>
          <a:ext cx="4276725" cy="105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123825</xdr:colOff>
      <xdr:row>11</xdr:row>
      <xdr:rowOff>49511</xdr:rowOff>
    </xdr:from>
    <xdr:to>
      <xdr:col>26</xdr:col>
      <xdr:colOff>1200785</xdr:colOff>
      <xdr:row>54</xdr:row>
      <xdr:rowOff>164446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249400" y="4072890"/>
          <a:ext cx="5058410" cy="909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1631618</xdr:colOff>
      <xdr:row>10</xdr:row>
      <xdr:rowOff>180975</xdr:rowOff>
    </xdr:from>
    <xdr:to>
      <xdr:col>32</xdr:col>
      <xdr:colOff>261288</xdr:colOff>
      <xdr:row>54</xdr:row>
      <xdr:rowOff>48895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738340" y="3950970"/>
          <a:ext cx="5059045" cy="910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257175</xdr:colOff>
      <xdr:row>39</xdr:row>
      <xdr:rowOff>161925</xdr:rowOff>
    </xdr:from>
    <xdr:to>
      <xdr:col>23</xdr:col>
      <xdr:colOff>390525</xdr:colOff>
      <xdr:row>72</xdr:row>
      <xdr:rowOff>19050</xdr:rowOff>
    </xdr:to>
    <xdr:pic>
      <xdr:nvPicPr>
        <xdr:cNvPr id="5" name="图片 4" descr="`X)BN{}Y{`L_5LQFIU~9DFN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15675" y="10593705"/>
          <a:ext cx="4991100" cy="551497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52</xdr:row>
      <xdr:rowOff>28575</xdr:rowOff>
    </xdr:from>
    <xdr:to>
      <xdr:col>10</xdr:col>
      <xdr:colOff>733425</xdr:colOff>
      <xdr:row>84</xdr:row>
      <xdr:rowOff>66675</xdr:rowOff>
    </xdr:to>
    <xdr:pic>
      <xdr:nvPicPr>
        <xdr:cNvPr id="7" name="图片 6" descr="B})[JY[~7KX3@Y[2F7OT4HU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4900" y="12689205"/>
          <a:ext cx="4876800" cy="55245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42</xdr:row>
      <xdr:rowOff>142875</xdr:rowOff>
    </xdr:from>
    <xdr:to>
      <xdr:col>10</xdr:col>
      <xdr:colOff>504825</xdr:colOff>
      <xdr:row>56</xdr:row>
      <xdr:rowOff>57150</xdr:rowOff>
    </xdr:to>
    <xdr:pic>
      <xdr:nvPicPr>
        <xdr:cNvPr id="8" name="图片 7" descr="P{Y3)WJ}}Z@8E@IKOJ`T1`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11089005"/>
          <a:ext cx="5743575" cy="2314575"/>
        </a:xfrm>
        <a:prstGeom prst="rect">
          <a:avLst/>
        </a:prstGeom>
      </xdr:spPr>
    </xdr:pic>
    <xdr:clientData/>
  </xdr:twoCellAnchor>
  <xdr:twoCellAnchor editAs="oneCell">
    <xdr:from>
      <xdr:col>19</xdr:col>
      <xdr:colOff>278765</xdr:colOff>
      <xdr:row>7</xdr:row>
      <xdr:rowOff>247650</xdr:rowOff>
    </xdr:from>
    <xdr:to>
      <xdr:col>27</xdr:col>
      <xdr:colOff>323850</xdr:colOff>
      <xdr:row>25</xdr:row>
      <xdr:rowOff>220345</xdr:rowOff>
    </xdr:to>
    <xdr:pic>
      <xdr:nvPicPr>
        <xdr:cNvPr id="9" name="图片 8" descr="ef84a020e499ca41f0727f6d595886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794490" y="2863215"/>
          <a:ext cx="8693785" cy="543179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16</xdr:row>
      <xdr:rowOff>19050</xdr:rowOff>
    </xdr:from>
    <xdr:to>
      <xdr:col>13</xdr:col>
      <xdr:colOff>314325</xdr:colOff>
      <xdr:row>17</xdr:row>
      <xdr:rowOff>9525</xdr:rowOff>
    </xdr:to>
    <xdr:pic>
      <xdr:nvPicPr>
        <xdr:cNvPr id="10" name="图片 9" descr="8$D${RWC9O7UK9MYTJN}YVU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314950" y="5579745"/>
          <a:ext cx="1990725" cy="2444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32</xdr:row>
      <xdr:rowOff>95250</xdr:rowOff>
    </xdr:from>
    <xdr:to>
      <xdr:col>8</xdr:col>
      <xdr:colOff>561975</xdr:colOff>
      <xdr:row>41</xdr:row>
      <xdr:rowOff>161925</xdr:rowOff>
    </xdr:to>
    <xdr:pic>
      <xdr:nvPicPr>
        <xdr:cNvPr id="6" name="图片 5" descr="JZ49)IJF7IV}{_$~YRPRXGI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66700" y="9326880"/>
          <a:ext cx="4486275" cy="1609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228600</xdr:colOff>
      <xdr:row>27</xdr:row>
      <xdr:rowOff>38100</xdr:rowOff>
    </xdr:from>
    <xdr:to>
      <xdr:col>20</xdr:col>
      <xdr:colOff>247650</xdr:colOff>
      <xdr:row>35</xdr:row>
      <xdr:rowOff>36830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848850" y="9130030"/>
          <a:ext cx="4276725" cy="1056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123825</xdr:colOff>
      <xdr:row>11</xdr:row>
      <xdr:rowOff>49511</xdr:rowOff>
    </xdr:from>
    <xdr:to>
      <xdr:col>26</xdr:col>
      <xdr:colOff>1200785</xdr:colOff>
      <xdr:row>52</xdr:row>
      <xdr:rowOff>104121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801850" y="4072890"/>
          <a:ext cx="5058410" cy="9094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1631618</xdr:colOff>
      <xdr:row>10</xdr:row>
      <xdr:rowOff>180975</xdr:rowOff>
    </xdr:from>
    <xdr:to>
      <xdr:col>32</xdr:col>
      <xdr:colOff>261288</xdr:colOff>
      <xdr:row>51</xdr:row>
      <xdr:rowOff>160020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290790" y="3950970"/>
          <a:ext cx="5059045" cy="91014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257175</xdr:colOff>
      <xdr:row>39</xdr:row>
      <xdr:rowOff>161925</xdr:rowOff>
    </xdr:from>
    <xdr:to>
      <xdr:col>23</xdr:col>
      <xdr:colOff>390525</xdr:colOff>
      <xdr:row>72</xdr:row>
      <xdr:rowOff>19050</xdr:rowOff>
    </xdr:to>
    <xdr:pic>
      <xdr:nvPicPr>
        <xdr:cNvPr id="5" name="图片 4" descr="`X)BN{}Y{`L_5LQFIU~9DFN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668125" y="10996930"/>
          <a:ext cx="4991100" cy="551497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52</xdr:row>
      <xdr:rowOff>28575</xdr:rowOff>
    </xdr:from>
    <xdr:to>
      <xdr:col>10</xdr:col>
      <xdr:colOff>733425</xdr:colOff>
      <xdr:row>84</xdr:row>
      <xdr:rowOff>66675</xdr:rowOff>
    </xdr:to>
    <xdr:pic>
      <xdr:nvPicPr>
        <xdr:cNvPr id="6" name="图片 5" descr="B})[JY[~7KX3@Y[2F7OT4HU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4900" y="13092430"/>
          <a:ext cx="4876800" cy="55245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42</xdr:row>
      <xdr:rowOff>142875</xdr:rowOff>
    </xdr:from>
    <xdr:to>
      <xdr:col>10</xdr:col>
      <xdr:colOff>504825</xdr:colOff>
      <xdr:row>56</xdr:row>
      <xdr:rowOff>57150</xdr:rowOff>
    </xdr:to>
    <xdr:pic>
      <xdr:nvPicPr>
        <xdr:cNvPr id="7" name="图片 6" descr="P{Y3)WJ}}Z@8E@IKOJ`T1`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525" y="11492230"/>
          <a:ext cx="5743575" cy="2314575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16</xdr:row>
      <xdr:rowOff>19050</xdr:rowOff>
    </xdr:from>
    <xdr:to>
      <xdr:col>13</xdr:col>
      <xdr:colOff>180975</xdr:colOff>
      <xdr:row>17</xdr:row>
      <xdr:rowOff>9525</xdr:rowOff>
    </xdr:to>
    <xdr:pic>
      <xdr:nvPicPr>
        <xdr:cNvPr id="9" name="图片 8" descr="8$D${RWC9O7UK9MYTJN}YVU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314950" y="5579745"/>
          <a:ext cx="1990725" cy="24447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32</xdr:row>
      <xdr:rowOff>95250</xdr:rowOff>
    </xdr:from>
    <xdr:to>
      <xdr:col>8</xdr:col>
      <xdr:colOff>561975</xdr:colOff>
      <xdr:row>42</xdr:row>
      <xdr:rowOff>19050</xdr:rowOff>
    </xdr:to>
    <xdr:pic>
      <xdr:nvPicPr>
        <xdr:cNvPr id="10" name="图片 9" descr="JZ49)IJF7IV}{_$~YRPRXGI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66700" y="9758680"/>
          <a:ext cx="4486275" cy="1609725"/>
        </a:xfrm>
        <a:prstGeom prst="rect">
          <a:avLst/>
        </a:prstGeom>
      </xdr:spPr>
    </xdr:pic>
    <xdr:clientData/>
  </xdr:twoCellAnchor>
  <xdr:twoCellAnchor editAs="oneCell">
    <xdr:from>
      <xdr:col>15</xdr:col>
      <xdr:colOff>638175</xdr:colOff>
      <xdr:row>4</xdr:row>
      <xdr:rowOff>144145</xdr:rowOff>
    </xdr:from>
    <xdr:to>
      <xdr:col>19</xdr:col>
      <xdr:colOff>1423670</xdr:colOff>
      <xdr:row>11</xdr:row>
      <xdr:rowOff>62230</xdr:rowOff>
    </xdr:to>
    <xdr:pic>
      <xdr:nvPicPr>
        <xdr:cNvPr id="11" name="图片 10" descr="$NS[%HH~IAPYEIA}T@`BO(S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410700" y="1411605"/>
          <a:ext cx="4081145" cy="2674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8"/>
  <sheetViews>
    <sheetView workbookViewId="0">
      <selection activeCell="F16" sqref="F1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7.5" style="6" customWidth="1"/>
    <col min="8" max="8" width="5.125" style="1" customWidth="1"/>
    <col min="9" max="9" width="9.75" style="6" customWidth="1"/>
    <col min="10" max="10" width="4.125" style="1" customWidth="1"/>
    <col min="11" max="11" width="9.75" style="6" customWidth="1"/>
    <col min="12" max="12" width="7.6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9"/>
      <c r="Q1" s="33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70"/>
      <c r="L2" s="57" t="s">
        <v>4</v>
      </c>
      <c r="M2" s="71"/>
      <c r="N2" s="72" t="s">
        <v>5</v>
      </c>
      <c r="O2" s="73"/>
      <c r="P2" s="74"/>
      <c r="Q2" s="74"/>
      <c r="R2" s="122"/>
      <c r="S2" s="122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ht="24.95" customHeight="1" spans="1:36">
      <c r="A3" s="8" t="s">
        <v>6</v>
      </c>
      <c r="B3" s="8"/>
      <c r="C3" s="11">
        <v>5774803.67</v>
      </c>
      <c r="D3" s="12"/>
      <c r="E3" s="12"/>
      <c r="F3" s="13"/>
      <c r="G3" s="14" t="s">
        <v>7</v>
      </c>
      <c r="H3" s="15" t="s">
        <v>8</v>
      </c>
      <c r="I3" s="75"/>
      <c r="J3" s="75"/>
      <c r="K3" s="76"/>
      <c r="L3" s="8" t="s">
        <v>9</v>
      </c>
      <c r="M3" s="8"/>
      <c r="N3" s="77" t="s">
        <v>10</v>
      </c>
      <c r="O3" s="78"/>
      <c r="P3" s="79"/>
      <c r="Q3" s="123" t="s">
        <v>5</v>
      </c>
      <c r="R3" s="124">
        <v>104</v>
      </c>
      <c r="S3" s="124">
        <v>4533</v>
      </c>
      <c r="T3" s="125" t="s">
        <v>11</v>
      </c>
      <c r="U3" s="126" t="s">
        <v>8</v>
      </c>
      <c r="V3" s="127">
        <v>5774803.67</v>
      </c>
      <c r="W3" s="128" t="s">
        <v>12</v>
      </c>
      <c r="X3" s="126" t="s">
        <v>13</v>
      </c>
      <c r="Y3" s="137" t="s">
        <v>14</v>
      </c>
      <c r="Z3" s="138" t="s">
        <v>15</v>
      </c>
      <c r="AA3" s="138" t="s">
        <v>16</v>
      </c>
      <c r="AB3" s="139" t="s">
        <v>17</v>
      </c>
      <c r="AC3" s="140" t="s">
        <v>18</v>
      </c>
      <c r="AD3" s="141"/>
      <c r="AE3" s="79"/>
      <c r="AF3" s="79"/>
      <c r="AG3" s="79"/>
      <c r="AH3" s="79"/>
      <c r="AI3" s="79"/>
      <c r="AJ3" s="79"/>
    </row>
    <row r="4" ht="24.95" customHeight="1" spans="1:20">
      <c r="A4" s="8" t="s">
        <v>19</v>
      </c>
      <c r="B4" s="8"/>
      <c r="C4" s="57"/>
      <c r="D4" s="149"/>
      <c r="E4" s="149"/>
      <c r="F4" s="71"/>
      <c r="G4" s="14" t="s">
        <v>20</v>
      </c>
      <c r="H4" s="11"/>
      <c r="I4" s="12"/>
      <c r="J4" s="12"/>
      <c r="K4" s="13"/>
      <c r="L4" s="8" t="s">
        <v>21</v>
      </c>
      <c r="M4" s="8"/>
      <c r="N4" s="80">
        <v>4533</v>
      </c>
      <c r="O4" s="81"/>
      <c r="P4" s="79"/>
      <c r="Q4" s="129"/>
      <c r="R4" s="1"/>
      <c r="S4" s="1"/>
      <c r="T4" s="1"/>
    </row>
    <row r="5" ht="24.95" customHeight="1" spans="1:16">
      <c r="A5" s="8" t="s">
        <v>22</v>
      </c>
      <c r="B5" s="8" t="s">
        <v>23</v>
      </c>
      <c r="C5" s="8"/>
      <c r="D5" s="8"/>
      <c r="E5" s="8" t="s">
        <v>24</v>
      </c>
      <c r="F5" s="8"/>
      <c r="G5" s="19" t="s">
        <v>25</v>
      </c>
      <c r="H5" s="8" t="s">
        <v>26</v>
      </c>
      <c r="I5" s="8"/>
      <c r="J5" s="8" t="s">
        <v>27</v>
      </c>
      <c r="K5" s="8"/>
      <c r="L5" s="8" t="s">
        <v>28</v>
      </c>
      <c r="M5" s="8"/>
      <c r="N5" s="82" t="s">
        <v>29</v>
      </c>
      <c r="O5" s="82"/>
      <c r="P5" s="79"/>
    </row>
    <row r="6" ht="24.95" customHeight="1" spans="1:18">
      <c r="A6" s="8"/>
      <c r="B6" s="20" t="s">
        <v>30</v>
      </c>
      <c r="C6" s="8" t="s">
        <v>31</v>
      </c>
      <c r="D6" s="19" t="s">
        <v>32</v>
      </c>
      <c r="E6" s="20" t="s">
        <v>30</v>
      </c>
      <c r="F6" s="19" t="s">
        <v>32</v>
      </c>
      <c r="G6" s="19" t="s">
        <v>32</v>
      </c>
      <c r="H6" s="8" t="s">
        <v>33</v>
      </c>
      <c r="I6" s="19" t="s">
        <v>32</v>
      </c>
      <c r="J6" s="8" t="s">
        <v>34</v>
      </c>
      <c r="K6" s="14" t="s">
        <v>32</v>
      </c>
      <c r="L6" s="19" t="s">
        <v>32</v>
      </c>
      <c r="M6" s="8" t="s">
        <v>35</v>
      </c>
      <c r="N6" s="82" t="s">
        <v>36</v>
      </c>
      <c r="O6" s="82" t="s">
        <v>32</v>
      </c>
      <c r="P6" s="79"/>
      <c r="R6" s="1"/>
    </row>
    <row r="7" ht="56.25" customHeight="1" spans="1:18">
      <c r="A7" s="32">
        <v>1</v>
      </c>
      <c r="B7" s="39">
        <v>42975</v>
      </c>
      <c r="C7" s="34" t="s">
        <v>37</v>
      </c>
      <c r="D7" s="35">
        <v>1137636.32</v>
      </c>
      <c r="E7" s="36">
        <v>42933</v>
      </c>
      <c r="F7" s="35">
        <v>1137636.32</v>
      </c>
      <c r="G7" s="35"/>
      <c r="H7" s="40" t="s">
        <v>38</v>
      </c>
      <c r="I7" s="89">
        <f>ROUNDDOWN(C3*0.015,2)</f>
        <v>86622.05</v>
      </c>
      <c r="J7" s="142" t="s">
        <v>39</v>
      </c>
      <c r="K7" s="89">
        <v>101464.86</v>
      </c>
      <c r="L7" s="44">
        <v>500</v>
      </c>
      <c r="M7" s="46" t="s">
        <v>40</v>
      </c>
      <c r="N7" s="46" t="s">
        <v>41</v>
      </c>
      <c r="O7" s="91">
        <f>ROUNDUP(D7-I7-K7-L7-K8,2)</f>
        <v>948434.47</v>
      </c>
      <c r="P7" s="79"/>
      <c r="R7" s="1"/>
    </row>
    <row r="8" ht="24.95" customHeight="1" spans="1:18">
      <c r="A8" s="41"/>
      <c r="B8" s="42"/>
      <c r="C8" s="43"/>
      <c r="D8" s="44"/>
      <c r="E8" s="45"/>
      <c r="F8" s="44"/>
      <c r="G8" s="44"/>
      <c r="H8" s="37"/>
      <c r="I8" s="89"/>
      <c r="J8" s="41" t="s">
        <v>42</v>
      </c>
      <c r="K8" s="89">
        <v>614.94</v>
      </c>
      <c r="L8" s="44"/>
      <c r="M8" s="158"/>
      <c r="N8" s="161"/>
      <c r="O8" s="91"/>
      <c r="P8" s="79"/>
      <c r="R8" s="1"/>
    </row>
    <row r="9" ht="24.95" customHeight="1" spans="1:18">
      <c r="A9" s="32"/>
      <c r="B9" s="39"/>
      <c r="C9" s="34"/>
      <c r="D9" s="35"/>
      <c r="E9" s="36"/>
      <c r="F9" s="35"/>
      <c r="G9" s="35"/>
      <c r="H9" s="37"/>
      <c r="I9" s="89"/>
      <c r="J9" s="90"/>
      <c r="K9" s="89"/>
      <c r="L9" s="44"/>
      <c r="M9" s="46"/>
      <c r="N9" s="46"/>
      <c r="O9" s="91"/>
      <c r="P9" s="162"/>
      <c r="R9" s="1"/>
    </row>
    <row r="10" ht="24.95" customHeight="1" spans="1:18">
      <c r="A10" s="32"/>
      <c r="B10" s="39"/>
      <c r="C10" s="34"/>
      <c r="D10" s="35"/>
      <c r="E10" s="36"/>
      <c r="F10" s="35"/>
      <c r="G10" s="35"/>
      <c r="H10" s="37"/>
      <c r="I10" s="89"/>
      <c r="J10" s="90"/>
      <c r="K10" s="89"/>
      <c r="L10" s="44"/>
      <c r="M10" s="46"/>
      <c r="N10" s="46"/>
      <c r="O10" s="91"/>
      <c r="P10" s="79"/>
      <c r="R10" s="1"/>
    </row>
    <row r="11" ht="24.95" customHeight="1" spans="1:18">
      <c r="A11" s="32"/>
      <c r="B11" s="39"/>
      <c r="C11" s="34"/>
      <c r="D11" s="35"/>
      <c r="E11" s="36"/>
      <c r="F11" s="35"/>
      <c r="G11" s="35"/>
      <c r="H11" s="37"/>
      <c r="I11" s="89"/>
      <c r="J11" s="90"/>
      <c r="K11" s="89"/>
      <c r="L11" s="44"/>
      <c r="M11" s="46"/>
      <c r="N11" s="46"/>
      <c r="O11" s="91"/>
      <c r="P11" s="79"/>
      <c r="R11" s="1"/>
    </row>
    <row r="12" ht="20.1" customHeight="1" spans="1:18">
      <c r="A12" s="32"/>
      <c r="B12" s="39"/>
      <c r="C12" s="34"/>
      <c r="D12" s="35"/>
      <c r="E12" s="36"/>
      <c r="F12" s="35"/>
      <c r="G12" s="35"/>
      <c r="H12" s="37"/>
      <c r="I12" s="89"/>
      <c r="J12" s="90"/>
      <c r="K12" s="89"/>
      <c r="L12" s="44"/>
      <c r="M12" s="46"/>
      <c r="N12" s="46"/>
      <c r="O12" s="91"/>
      <c r="P12" s="79"/>
      <c r="R12" s="1"/>
    </row>
    <row r="13" ht="20.1" customHeight="1" spans="1:18">
      <c r="A13" s="32"/>
      <c r="B13" s="39"/>
      <c r="C13" s="34"/>
      <c r="D13" s="35"/>
      <c r="E13" s="36"/>
      <c r="F13" s="35"/>
      <c r="G13" s="35"/>
      <c r="H13" s="37"/>
      <c r="I13" s="89"/>
      <c r="J13" s="90"/>
      <c r="K13" s="89"/>
      <c r="L13" s="44"/>
      <c r="M13" s="46"/>
      <c r="N13" s="46"/>
      <c r="O13" s="91"/>
      <c r="P13" s="79"/>
      <c r="R13" s="1"/>
    </row>
    <row r="14" ht="20.1" customHeight="1" spans="1:18">
      <c r="A14" s="32"/>
      <c r="B14" s="39"/>
      <c r="C14" s="34"/>
      <c r="D14" s="35"/>
      <c r="E14" s="36"/>
      <c r="F14" s="35"/>
      <c r="G14" s="35"/>
      <c r="H14" s="37"/>
      <c r="I14" s="89"/>
      <c r="J14" s="90"/>
      <c r="K14" s="89"/>
      <c r="L14" s="44"/>
      <c r="M14" s="46"/>
      <c r="N14" s="46"/>
      <c r="O14" s="91"/>
      <c r="P14" s="79"/>
      <c r="R14" s="1"/>
    </row>
    <row r="15" ht="20.1" customHeight="1" spans="1:18">
      <c r="A15" s="32"/>
      <c r="B15" s="39"/>
      <c r="C15" s="34"/>
      <c r="D15" s="35"/>
      <c r="E15" s="36"/>
      <c r="F15" s="35"/>
      <c r="G15" s="35"/>
      <c r="H15" s="37"/>
      <c r="I15" s="89"/>
      <c r="J15" s="90"/>
      <c r="K15" s="89"/>
      <c r="L15" s="44"/>
      <c r="M15" s="46"/>
      <c r="N15" s="46"/>
      <c r="O15" s="91"/>
      <c r="P15" s="79"/>
      <c r="R15" s="1"/>
    </row>
    <row r="16" ht="20.1" customHeight="1" spans="1:18">
      <c r="A16" s="32"/>
      <c r="B16" s="39"/>
      <c r="C16" s="34"/>
      <c r="D16" s="35"/>
      <c r="E16" s="36"/>
      <c r="F16" s="35"/>
      <c r="G16" s="35"/>
      <c r="H16" s="37"/>
      <c r="I16" s="89"/>
      <c r="J16" s="90"/>
      <c r="K16" s="89"/>
      <c r="L16" s="44"/>
      <c r="M16" s="46"/>
      <c r="N16" s="46"/>
      <c r="O16" s="91"/>
      <c r="P16" s="79"/>
      <c r="R16" s="1"/>
    </row>
    <row r="17" ht="20.1" customHeight="1" spans="1:20">
      <c r="A17" s="32"/>
      <c r="B17" s="39"/>
      <c r="C17" s="34"/>
      <c r="D17" s="35"/>
      <c r="E17" s="36"/>
      <c r="F17" s="35"/>
      <c r="G17" s="35"/>
      <c r="H17" s="37"/>
      <c r="I17" s="89"/>
      <c r="J17" s="90"/>
      <c r="K17" s="89"/>
      <c r="L17" s="44"/>
      <c r="M17" s="46"/>
      <c r="N17" s="46"/>
      <c r="O17" s="91"/>
      <c r="P17" s="79"/>
      <c r="R17" s="1"/>
      <c r="T17" s="4" t="s">
        <v>43</v>
      </c>
    </row>
    <row r="18" ht="20.1" customHeight="1" spans="1:18">
      <c r="A18" s="32"/>
      <c r="B18" s="39"/>
      <c r="C18" s="34"/>
      <c r="D18" s="35"/>
      <c r="E18" s="36"/>
      <c r="F18" s="35"/>
      <c r="G18" s="35"/>
      <c r="H18" s="37"/>
      <c r="I18" s="89"/>
      <c r="J18" s="90"/>
      <c r="K18" s="89"/>
      <c r="L18" s="44"/>
      <c r="M18" s="46"/>
      <c r="N18" s="46"/>
      <c r="O18" s="91"/>
      <c r="P18" s="79"/>
      <c r="R18" s="1"/>
    </row>
    <row r="19" ht="20.1" customHeight="1" spans="1:16">
      <c r="A19" s="32"/>
      <c r="B19" s="39"/>
      <c r="C19" s="34"/>
      <c r="D19" s="35"/>
      <c r="E19" s="36"/>
      <c r="F19" s="35"/>
      <c r="G19" s="35"/>
      <c r="H19" s="37"/>
      <c r="I19" s="89"/>
      <c r="J19" s="90"/>
      <c r="K19" s="89"/>
      <c r="L19" s="44"/>
      <c r="M19" s="46"/>
      <c r="N19" s="46"/>
      <c r="O19" s="91"/>
      <c r="P19" s="79"/>
    </row>
    <row r="20" ht="20.1" customHeight="1" spans="1:18">
      <c r="A20" s="41"/>
      <c r="B20" s="42"/>
      <c r="C20" s="43"/>
      <c r="D20" s="44"/>
      <c r="E20" s="45"/>
      <c r="F20" s="44"/>
      <c r="G20" s="44"/>
      <c r="H20" s="46"/>
      <c r="I20" s="89"/>
      <c r="J20" s="41"/>
      <c r="K20" s="89"/>
      <c r="L20" s="44"/>
      <c r="M20" s="158"/>
      <c r="N20" s="158"/>
      <c r="O20" s="89"/>
      <c r="P20" s="79"/>
      <c r="Q20" s="131"/>
      <c r="R20" s="131"/>
    </row>
    <row r="21" ht="20.1" customHeight="1" spans="1:16">
      <c r="A21" s="41"/>
      <c r="B21" s="42"/>
      <c r="C21" s="43"/>
      <c r="D21" s="44"/>
      <c r="E21" s="45"/>
      <c r="F21" s="44"/>
      <c r="G21" s="44"/>
      <c r="H21" s="46"/>
      <c r="I21" s="89"/>
      <c r="J21" s="41"/>
      <c r="K21" s="89"/>
      <c r="L21" s="44"/>
      <c r="M21" s="46"/>
      <c r="N21" s="46"/>
      <c r="O21" s="89"/>
      <c r="P21" s="79"/>
    </row>
    <row r="22" ht="20.1" customHeight="1" spans="1:16">
      <c r="A22" s="41"/>
      <c r="B22" s="42"/>
      <c r="C22" s="43"/>
      <c r="D22" s="44"/>
      <c r="E22" s="45"/>
      <c r="F22" s="44"/>
      <c r="G22" s="44"/>
      <c r="H22" s="46"/>
      <c r="I22" s="89"/>
      <c r="J22" s="41"/>
      <c r="K22" s="89"/>
      <c r="L22" s="44"/>
      <c r="M22" s="46"/>
      <c r="N22" s="46"/>
      <c r="O22" s="89"/>
      <c r="P22" s="79"/>
    </row>
    <row r="23" ht="20.1" customHeight="1" spans="1:31">
      <c r="A23" s="41"/>
      <c r="B23" s="42"/>
      <c r="C23" s="43"/>
      <c r="D23" s="44"/>
      <c r="E23" s="45"/>
      <c r="F23" s="44"/>
      <c r="G23" s="44"/>
      <c r="H23" s="46"/>
      <c r="I23" s="89"/>
      <c r="J23" s="41"/>
      <c r="K23" s="89"/>
      <c r="L23" s="44"/>
      <c r="M23" s="46"/>
      <c r="N23" s="46"/>
      <c r="O23" s="89"/>
      <c r="P23" s="79"/>
      <c r="Q23" s="134" t="e">
        <f>#REF!/C3</f>
        <v>#REF!</v>
      </c>
      <c r="W23" s="3"/>
      <c r="X23" s="3"/>
      <c r="Y23" s="3"/>
      <c r="Z23" s="3"/>
      <c r="AA23" s="3"/>
      <c r="AB23" s="3"/>
      <c r="AC23" s="3"/>
      <c r="AD23" s="3"/>
      <c r="AE23" s="3"/>
    </row>
    <row r="24" s="3" customFormat="1" ht="24.95" customHeight="1" spans="1:31">
      <c r="A24" s="47" t="s">
        <v>44</v>
      </c>
      <c r="B24" s="47"/>
      <c r="C24" s="48" t="s">
        <v>45</v>
      </c>
      <c r="D24" s="49">
        <f>SUM(D7:D23)</f>
        <v>1137636.32</v>
      </c>
      <c r="E24" s="48" t="s">
        <v>45</v>
      </c>
      <c r="F24" s="49">
        <f>SUM(F7:F23)</f>
        <v>1137636.32</v>
      </c>
      <c r="G24" s="49">
        <f>SUM(G7:G23)</f>
        <v>0</v>
      </c>
      <c r="H24" s="48" t="s">
        <v>45</v>
      </c>
      <c r="I24" s="49">
        <f>SUM(I7:I23)</f>
        <v>86622.05</v>
      </c>
      <c r="J24" s="48" t="s">
        <v>45</v>
      </c>
      <c r="K24" s="49">
        <f>SUM(K7:K23)</f>
        <v>102079.8</v>
      </c>
      <c r="L24" s="49">
        <f>SUM(L7:L23)</f>
        <v>500</v>
      </c>
      <c r="M24" s="48" t="s">
        <v>45</v>
      </c>
      <c r="N24" s="48"/>
      <c r="O24" s="49">
        <f>SUM(O7:O23)</f>
        <v>948434.47</v>
      </c>
      <c r="P24" s="114"/>
      <c r="Q24" s="135" t="s">
        <v>46</v>
      </c>
      <c r="R24" s="4"/>
      <c r="S24" s="4"/>
      <c r="T24" s="4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ht="26.1" customHeight="1" spans="1:17">
      <c r="A25" s="50" t="s">
        <v>47</v>
      </c>
      <c r="B25" s="50"/>
      <c r="C25" s="51">
        <f>F25+F26</f>
        <v>948434.47</v>
      </c>
      <c r="D25" s="150"/>
      <c r="E25" s="151"/>
      <c r="F25" s="152">
        <f>O7</f>
        <v>948434.47</v>
      </c>
      <c r="G25" s="152"/>
      <c r="H25" s="32" t="s">
        <v>48</v>
      </c>
      <c r="I25" s="32"/>
      <c r="J25" s="32"/>
      <c r="K25" s="32"/>
      <c r="L25" s="32"/>
      <c r="M25" s="32"/>
      <c r="N25" s="32"/>
      <c r="O25" s="32"/>
      <c r="P25" s="79"/>
      <c r="Q25" s="135" t="s">
        <v>46</v>
      </c>
    </row>
    <row r="26" ht="26.1" customHeight="1" spans="1:18">
      <c r="A26" s="50"/>
      <c r="B26" s="50"/>
      <c r="C26" s="153"/>
      <c r="D26" s="154"/>
      <c r="E26" s="155"/>
      <c r="F26" s="152">
        <v>0</v>
      </c>
      <c r="G26" s="152"/>
      <c r="H26" s="32" t="s">
        <v>49</v>
      </c>
      <c r="I26" s="32"/>
      <c r="J26" s="32"/>
      <c r="K26" s="32"/>
      <c r="L26" s="32"/>
      <c r="M26" s="32"/>
      <c r="N26" s="32"/>
      <c r="O26" s="32"/>
      <c r="P26" s="79"/>
      <c r="R26" s="1"/>
    </row>
    <row r="27" ht="45" customHeight="1" spans="1:16">
      <c r="A27" s="8" t="s">
        <v>50</v>
      </c>
      <c r="B27" s="57"/>
      <c r="C27" s="159" t="s">
        <v>51</v>
      </c>
      <c r="D27" s="59" t="s">
        <v>52</v>
      </c>
      <c r="E27" s="59"/>
      <c r="F27" s="59"/>
      <c r="G27" s="59"/>
      <c r="H27" s="59"/>
      <c r="I27" s="59"/>
      <c r="J27" s="59" t="s">
        <v>53</v>
      </c>
      <c r="K27" s="59"/>
      <c r="L27" s="59"/>
      <c r="M27" s="59"/>
      <c r="N27" s="59"/>
      <c r="O27" s="117"/>
      <c r="P27" s="79"/>
    </row>
    <row r="28" ht="45" customHeight="1" spans="1:16">
      <c r="A28" s="47" t="s">
        <v>54</v>
      </c>
      <c r="B28" s="47"/>
      <c r="C28" s="60" t="s">
        <v>55</v>
      </c>
      <c r="D28" s="61"/>
      <c r="E28" s="61"/>
      <c r="F28" s="61"/>
      <c r="G28" s="61"/>
      <c r="H28" s="61"/>
      <c r="I28" s="61"/>
      <c r="J28" s="118"/>
      <c r="K28" s="118"/>
      <c r="L28" s="118"/>
      <c r="M28" s="118"/>
      <c r="N28" s="118"/>
      <c r="O28" s="119"/>
      <c r="P28" s="79"/>
    </row>
    <row r="29" ht="45" customHeight="1" spans="1:20">
      <c r="A29" s="47" t="s">
        <v>56</v>
      </c>
      <c r="B29" s="47"/>
      <c r="C29" s="62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120"/>
      <c r="P29" s="79"/>
      <c r="T29" s="136"/>
    </row>
    <row r="30" ht="45" customHeight="1" spans="1:16">
      <c r="A30" s="47" t="s">
        <v>57</v>
      </c>
      <c r="B30" s="47"/>
      <c r="C30" s="64" t="s">
        <v>58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121"/>
      <c r="P30" s="79"/>
    </row>
    <row r="31" ht="42" customHeight="1" spans="1:16">
      <c r="A31" s="47" t="s">
        <v>59</v>
      </c>
      <c r="B31" s="47"/>
      <c r="C31" s="66"/>
      <c r="D31" s="67"/>
      <c r="E31" s="67"/>
      <c r="F31" s="67"/>
      <c r="G31" s="68"/>
      <c r="H31" s="47" t="s">
        <v>60</v>
      </c>
      <c r="I31" s="47"/>
      <c r="J31" s="66"/>
      <c r="K31" s="67"/>
      <c r="L31" s="67"/>
      <c r="M31" s="67"/>
      <c r="N31" s="67"/>
      <c r="O31" s="68"/>
      <c r="P31" s="79"/>
    </row>
    <row r="33" spans="17:22">
      <c r="Q33" s="4"/>
      <c r="U33" s="4"/>
      <c r="V33" s="4"/>
    </row>
    <row r="34" spans="2:31">
      <c r="B34" s="1"/>
      <c r="D34" s="1"/>
      <c r="E34" s="1"/>
      <c r="F34" s="1"/>
      <c r="G34" s="1"/>
      <c r="I34" s="1"/>
      <c r="K34" s="1"/>
      <c r="L34" s="1"/>
      <c r="O34" s="1"/>
      <c r="Q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</row>
    <row r="35" s="4" customFormat="1"/>
    <row r="36" s="4" customFormat="1" spans="17:22">
      <c r="Q36" s="1"/>
      <c r="U36" s="1"/>
      <c r="V36" s="1"/>
    </row>
    <row r="37" s="4" customFormat="1" spans="17:31">
      <c r="Q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4:4">
      <c r="D38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4:B24"/>
    <mergeCell ref="F25:G25"/>
    <mergeCell ref="H25:O25"/>
    <mergeCell ref="F26:G26"/>
    <mergeCell ref="H26:O26"/>
    <mergeCell ref="A27:B27"/>
    <mergeCell ref="D27:I27"/>
    <mergeCell ref="J27:O27"/>
    <mergeCell ref="A28:B28"/>
    <mergeCell ref="C28:O28"/>
    <mergeCell ref="A29:B29"/>
    <mergeCell ref="C29:O29"/>
    <mergeCell ref="A30:B30"/>
    <mergeCell ref="C30:O30"/>
    <mergeCell ref="A31:B31"/>
    <mergeCell ref="C31:G31"/>
    <mergeCell ref="H31:I31"/>
    <mergeCell ref="J31:O31"/>
    <mergeCell ref="A5:A6"/>
    <mergeCell ref="A25:B26"/>
    <mergeCell ref="C25:E26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6"/>
  <sheetViews>
    <sheetView workbookViewId="0">
      <selection activeCell="F16" sqref="F1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7.5" style="6" customWidth="1"/>
    <col min="8" max="8" width="5.125" style="1" customWidth="1"/>
    <col min="9" max="9" width="9.75" style="6" customWidth="1"/>
    <col min="10" max="10" width="4.125" style="1" customWidth="1"/>
    <col min="11" max="11" width="9.75" style="6" customWidth="1"/>
    <col min="12" max="12" width="7.6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9"/>
      <c r="Q1" s="33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70"/>
      <c r="L2" s="57" t="s">
        <v>4</v>
      </c>
      <c r="M2" s="71"/>
      <c r="N2" s="72" t="s">
        <v>5</v>
      </c>
      <c r="O2" s="73"/>
      <c r="P2" s="74"/>
      <c r="Q2" s="74"/>
      <c r="R2" s="122"/>
      <c r="S2" s="122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ht="24.95" customHeight="1" spans="1:36">
      <c r="A3" s="8" t="s">
        <v>6</v>
      </c>
      <c r="B3" s="8"/>
      <c r="C3" s="11">
        <v>5774803.67</v>
      </c>
      <c r="D3" s="12"/>
      <c r="E3" s="12"/>
      <c r="F3" s="13"/>
      <c r="G3" s="14" t="s">
        <v>7</v>
      </c>
      <c r="H3" s="15" t="s">
        <v>8</v>
      </c>
      <c r="I3" s="75"/>
      <c r="J3" s="75"/>
      <c r="K3" s="76"/>
      <c r="L3" s="8" t="s">
        <v>9</v>
      </c>
      <c r="M3" s="8"/>
      <c r="N3" s="77" t="s">
        <v>10</v>
      </c>
      <c r="O3" s="78"/>
      <c r="P3" s="79"/>
      <c r="Q3" s="123" t="s">
        <v>5</v>
      </c>
      <c r="R3" s="124">
        <v>104</v>
      </c>
      <c r="S3" s="124">
        <v>4533</v>
      </c>
      <c r="T3" s="125" t="s">
        <v>11</v>
      </c>
      <c r="U3" s="126" t="s">
        <v>8</v>
      </c>
      <c r="V3" s="127">
        <v>5774803.67</v>
      </c>
      <c r="W3" s="128" t="s">
        <v>12</v>
      </c>
      <c r="X3" s="126" t="s">
        <v>13</v>
      </c>
      <c r="Y3" s="137" t="s">
        <v>14</v>
      </c>
      <c r="Z3" s="138" t="s">
        <v>15</v>
      </c>
      <c r="AA3" s="138" t="s">
        <v>16</v>
      </c>
      <c r="AB3" s="139" t="s">
        <v>17</v>
      </c>
      <c r="AC3" s="140" t="s">
        <v>18</v>
      </c>
      <c r="AD3" s="141"/>
      <c r="AE3" s="79"/>
      <c r="AF3" s="79"/>
      <c r="AG3" s="79"/>
      <c r="AH3" s="79"/>
      <c r="AI3" s="79"/>
      <c r="AJ3" s="79"/>
    </row>
    <row r="4" ht="24.95" customHeight="1" spans="1:20">
      <c r="A4" s="8" t="s">
        <v>19</v>
      </c>
      <c r="B4" s="8"/>
      <c r="C4" s="57"/>
      <c r="D4" s="149"/>
      <c r="E4" s="149"/>
      <c r="F4" s="71"/>
      <c r="G4" s="14" t="s">
        <v>20</v>
      </c>
      <c r="H4" s="11"/>
      <c r="I4" s="12"/>
      <c r="J4" s="12"/>
      <c r="K4" s="13"/>
      <c r="L4" s="8" t="s">
        <v>21</v>
      </c>
      <c r="M4" s="8"/>
      <c r="N4" s="80">
        <v>4533</v>
      </c>
      <c r="O4" s="81"/>
      <c r="P4" s="79"/>
      <c r="Q4" s="129"/>
      <c r="R4" s="1"/>
      <c r="S4" s="1"/>
      <c r="T4" s="1"/>
    </row>
    <row r="5" ht="24.95" customHeight="1" spans="1:16">
      <c r="A5" s="8" t="s">
        <v>22</v>
      </c>
      <c r="B5" s="8" t="s">
        <v>23</v>
      </c>
      <c r="C5" s="8"/>
      <c r="D5" s="8"/>
      <c r="E5" s="8" t="s">
        <v>24</v>
      </c>
      <c r="F5" s="8"/>
      <c r="G5" s="19" t="s">
        <v>25</v>
      </c>
      <c r="H5" s="8" t="s">
        <v>26</v>
      </c>
      <c r="I5" s="8"/>
      <c r="J5" s="8" t="s">
        <v>27</v>
      </c>
      <c r="K5" s="8"/>
      <c r="L5" s="8" t="s">
        <v>28</v>
      </c>
      <c r="M5" s="8"/>
      <c r="N5" s="82" t="s">
        <v>29</v>
      </c>
      <c r="O5" s="82"/>
      <c r="P5" s="79"/>
    </row>
    <row r="6" ht="24.95" customHeight="1" spans="1:18">
      <c r="A6" s="8"/>
      <c r="B6" s="20" t="s">
        <v>30</v>
      </c>
      <c r="C6" s="8" t="s">
        <v>31</v>
      </c>
      <c r="D6" s="19" t="s">
        <v>32</v>
      </c>
      <c r="E6" s="20" t="s">
        <v>30</v>
      </c>
      <c r="F6" s="19" t="s">
        <v>32</v>
      </c>
      <c r="G6" s="19" t="s">
        <v>32</v>
      </c>
      <c r="H6" s="8" t="s">
        <v>33</v>
      </c>
      <c r="I6" s="19" t="s">
        <v>32</v>
      </c>
      <c r="J6" s="8" t="s">
        <v>34</v>
      </c>
      <c r="K6" s="14" t="s">
        <v>32</v>
      </c>
      <c r="L6" s="19" t="s">
        <v>32</v>
      </c>
      <c r="M6" s="8" t="s">
        <v>35</v>
      </c>
      <c r="N6" s="82" t="s">
        <v>36</v>
      </c>
      <c r="O6" s="82" t="s">
        <v>32</v>
      </c>
      <c r="P6" s="79"/>
      <c r="R6" s="1"/>
    </row>
    <row r="7" s="2" customFormat="1" ht="56.25" customHeight="1" spans="1:20">
      <c r="A7" s="21">
        <v>1</v>
      </c>
      <c r="B7" s="22">
        <v>42975</v>
      </c>
      <c r="C7" s="23" t="s">
        <v>37</v>
      </c>
      <c r="D7" s="24">
        <v>1137636.32</v>
      </c>
      <c r="E7" s="25">
        <v>42933</v>
      </c>
      <c r="F7" s="24">
        <v>1137636.32</v>
      </c>
      <c r="G7" s="24"/>
      <c r="H7" s="26" t="s">
        <v>38</v>
      </c>
      <c r="I7" s="83">
        <f>ROUNDDOWN(C3*0.015,2)</f>
        <v>86622.05</v>
      </c>
      <c r="J7" s="84" t="s">
        <v>39</v>
      </c>
      <c r="K7" s="83">
        <v>101464.86</v>
      </c>
      <c r="L7" s="29">
        <v>500</v>
      </c>
      <c r="M7" s="19" t="s">
        <v>40</v>
      </c>
      <c r="N7" s="19" t="s">
        <v>41</v>
      </c>
      <c r="O7" s="85">
        <f>ROUNDUP(D7-I7-K7-L7-K8,2)</f>
        <v>948434.47</v>
      </c>
      <c r="P7" s="86"/>
      <c r="S7" s="130"/>
      <c r="T7" s="130"/>
    </row>
    <row r="8" s="2" customFormat="1" ht="24.95" customHeight="1" spans="1:20">
      <c r="A8" s="8"/>
      <c r="B8" s="27"/>
      <c r="C8" s="28"/>
      <c r="D8" s="29"/>
      <c r="E8" s="30"/>
      <c r="F8" s="29"/>
      <c r="G8" s="29"/>
      <c r="H8" s="31"/>
      <c r="I8" s="83"/>
      <c r="J8" s="8" t="s">
        <v>42</v>
      </c>
      <c r="K8" s="83">
        <v>614.94</v>
      </c>
      <c r="L8" s="29"/>
      <c r="M8" s="87"/>
      <c r="N8" s="88"/>
      <c r="O8" s="85"/>
      <c r="P8" s="86"/>
      <c r="S8" s="130"/>
      <c r="T8" s="130"/>
    </row>
    <row r="9" ht="24.95" customHeight="1" spans="1:18">
      <c r="A9" s="32"/>
      <c r="B9" s="33" t="s">
        <v>1</v>
      </c>
      <c r="C9" s="34"/>
      <c r="D9" s="35"/>
      <c r="E9" s="36"/>
      <c r="F9" s="35"/>
      <c r="G9" s="35"/>
      <c r="H9" s="37"/>
      <c r="I9" s="89"/>
      <c r="J9" s="90"/>
      <c r="K9" s="89"/>
      <c r="L9" s="44"/>
      <c r="M9" s="46"/>
      <c r="N9" s="46"/>
      <c r="O9" s="91"/>
      <c r="P9" s="79"/>
      <c r="R9" s="1"/>
    </row>
    <row r="10" ht="41" customHeight="1" spans="1:18">
      <c r="A10" s="32">
        <v>2</v>
      </c>
      <c r="B10" s="39">
        <v>43144</v>
      </c>
      <c r="C10" s="34" t="s">
        <v>37</v>
      </c>
      <c r="D10" s="35">
        <v>1796900</v>
      </c>
      <c r="E10" s="36"/>
      <c r="F10" s="35"/>
      <c r="G10" s="35"/>
      <c r="H10" s="40" t="s">
        <v>61</v>
      </c>
      <c r="I10" s="89">
        <f>ROUNDDOWN(C8*0.015,2)</f>
        <v>0</v>
      </c>
      <c r="J10" s="142" t="s">
        <v>39</v>
      </c>
      <c r="K10" s="89">
        <v>102700</v>
      </c>
      <c r="L10" s="44">
        <v>0</v>
      </c>
      <c r="M10" s="46"/>
      <c r="N10" s="46" t="s">
        <v>62</v>
      </c>
      <c r="O10" s="160">
        <f>ROUNDUP(D10-I10-K10-L10-K11,2)</f>
        <v>1694200</v>
      </c>
      <c r="P10" s="79"/>
      <c r="R10" s="1"/>
    </row>
    <row r="11" ht="20" customHeight="1" spans="1:18">
      <c r="A11" s="32"/>
      <c r="B11" s="39"/>
      <c r="C11" s="34"/>
      <c r="D11" s="35"/>
      <c r="E11" s="36"/>
      <c r="F11" s="35"/>
      <c r="G11" s="35"/>
      <c r="H11" s="37"/>
      <c r="I11" s="89"/>
      <c r="J11" s="90"/>
      <c r="K11" s="89"/>
      <c r="L11" s="44"/>
      <c r="M11" s="46"/>
      <c r="N11" s="46"/>
      <c r="O11" s="91"/>
      <c r="P11" s="79"/>
      <c r="R11" s="1"/>
    </row>
    <row r="12" ht="20" customHeight="1" spans="1:18">
      <c r="A12" s="32"/>
      <c r="B12" s="39"/>
      <c r="C12" s="34"/>
      <c r="D12" s="35"/>
      <c r="E12" s="36"/>
      <c r="F12" s="35"/>
      <c r="G12" s="35"/>
      <c r="H12" s="37"/>
      <c r="I12" s="89"/>
      <c r="J12" s="90"/>
      <c r="K12" s="89"/>
      <c r="L12" s="44"/>
      <c r="M12" s="46"/>
      <c r="N12" s="46"/>
      <c r="O12" s="91"/>
      <c r="P12" s="79"/>
      <c r="R12" s="1"/>
    </row>
    <row r="13" ht="20" customHeight="1" spans="1:18">
      <c r="A13" s="32"/>
      <c r="B13" s="39"/>
      <c r="C13" s="34"/>
      <c r="D13" s="35"/>
      <c r="E13" s="36"/>
      <c r="F13" s="35"/>
      <c r="G13" s="35"/>
      <c r="H13" s="37"/>
      <c r="I13" s="89"/>
      <c r="J13" s="90"/>
      <c r="K13" s="89"/>
      <c r="L13" s="44"/>
      <c r="M13" s="46"/>
      <c r="N13" s="46"/>
      <c r="O13" s="91"/>
      <c r="P13" s="79"/>
      <c r="R13" s="1"/>
    </row>
    <row r="14" ht="20" customHeight="1" spans="1:18">
      <c r="A14" s="32"/>
      <c r="B14" s="39"/>
      <c r="C14" s="34"/>
      <c r="D14" s="35"/>
      <c r="E14" s="36"/>
      <c r="F14" s="35"/>
      <c r="G14" s="35"/>
      <c r="H14" s="37"/>
      <c r="I14" s="89"/>
      <c r="J14" s="90"/>
      <c r="K14" s="89"/>
      <c r="L14" s="44"/>
      <c r="M14" s="46"/>
      <c r="N14" s="46"/>
      <c r="O14" s="91"/>
      <c r="P14" s="79"/>
      <c r="R14" s="1"/>
    </row>
    <row r="15" ht="20" customHeight="1" spans="1:20">
      <c r="A15" s="32"/>
      <c r="B15" s="39"/>
      <c r="C15" s="34"/>
      <c r="D15" s="35"/>
      <c r="E15" s="36"/>
      <c r="F15" s="35"/>
      <c r="G15" s="35"/>
      <c r="H15" s="37"/>
      <c r="I15" s="89"/>
      <c r="J15" s="90"/>
      <c r="K15" s="89"/>
      <c r="L15" s="44"/>
      <c r="M15" s="46"/>
      <c r="N15" s="46"/>
      <c r="O15" s="91"/>
      <c r="P15" s="79"/>
      <c r="R15" s="1"/>
      <c r="T15" s="4" t="s">
        <v>43</v>
      </c>
    </row>
    <row r="16" ht="20" customHeight="1" spans="1:18">
      <c r="A16" s="32"/>
      <c r="B16" s="39"/>
      <c r="C16" s="34"/>
      <c r="D16" s="35"/>
      <c r="E16" s="36"/>
      <c r="F16" s="35"/>
      <c r="G16" s="35"/>
      <c r="H16" s="37"/>
      <c r="I16" s="89"/>
      <c r="J16" s="90"/>
      <c r="K16" s="89"/>
      <c r="L16" s="44"/>
      <c r="M16" s="46"/>
      <c r="N16" s="46"/>
      <c r="O16" s="91"/>
      <c r="P16" s="79"/>
      <c r="R16" s="1"/>
    </row>
    <row r="17" ht="20" customHeight="1" spans="1:16">
      <c r="A17" s="32"/>
      <c r="B17" s="39"/>
      <c r="C17" s="34"/>
      <c r="D17" s="35"/>
      <c r="E17" s="36"/>
      <c r="F17" s="35"/>
      <c r="G17" s="35"/>
      <c r="H17" s="37"/>
      <c r="I17" s="89"/>
      <c r="J17" s="90"/>
      <c r="K17" s="89"/>
      <c r="L17" s="44"/>
      <c r="M17" s="46"/>
      <c r="N17" s="46"/>
      <c r="O17" s="91"/>
      <c r="P17" s="79"/>
    </row>
    <row r="18" ht="20" customHeight="1" spans="1:18">
      <c r="A18" s="41"/>
      <c r="B18" s="42"/>
      <c r="C18" s="43"/>
      <c r="D18" s="44"/>
      <c r="E18" s="45"/>
      <c r="F18" s="44"/>
      <c r="G18" s="44"/>
      <c r="H18" s="46"/>
      <c r="I18" s="89"/>
      <c r="J18" s="41"/>
      <c r="K18" s="89"/>
      <c r="L18" s="44"/>
      <c r="M18" s="158"/>
      <c r="N18" s="158"/>
      <c r="O18" s="89"/>
      <c r="P18" s="79"/>
      <c r="Q18" s="131"/>
      <c r="R18" s="131"/>
    </row>
    <row r="19" ht="20" customHeight="1" spans="1:16">
      <c r="A19" s="41"/>
      <c r="B19" s="42"/>
      <c r="C19" s="43"/>
      <c r="D19" s="44"/>
      <c r="E19" s="45"/>
      <c r="F19" s="44"/>
      <c r="G19" s="44"/>
      <c r="H19" s="46"/>
      <c r="I19" s="89"/>
      <c r="J19" s="41"/>
      <c r="K19" s="89"/>
      <c r="L19" s="44"/>
      <c r="M19" s="46"/>
      <c r="N19" s="46"/>
      <c r="O19" s="89"/>
      <c r="P19" s="79"/>
    </row>
    <row r="20" ht="20" customHeight="1" spans="1:16">
      <c r="A20" s="41"/>
      <c r="B20" s="42"/>
      <c r="C20" s="43"/>
      <c r="D20" s="44"/>
      <c r="E20" s="45"/>
      <c r="F20" s="44"/>
      <c r="G20" s="44"/>
      <c r="H20" s="46"/>
      <c r="I20" s="89"/>
      <c r="J20" s="41"/>
      <c r="K20" s="89"/>
      <c r="L20" s="44"/>
      <c r="M20" s="46"/>
      <c r="N20" s="46"/>
      <c r="O20" s="89"/>
      <c r="P20" s="79"/>
    </row>
    <row r="21" ht="20" customHeight="1" spans="1:31">
      <c r="A21" s="41"/>
      <c r="B21" s="42"/>
      <c r="C21" s="43"/>
      <c r="D21" s="44"/>
      <c r="E21" s="45"/>
      <c r="F21" s="44"/>
      <c r="G21" s="44"/>
      <c r="H21" s="46"/>
      <c r="I21" s="89"/>
      <c r="J21" s="41"/>
      <c r="K21" s="89"/>
      <c r="L21" s="44"/>
      <c r="M21" s="46"/>
      <c r="N21" s="46"/>
      <c r="O21" s="89"/>
      <c r="P21" s="79"/>
      <c r="Q21" s="134" t="e">
        <f>#REF!/C3</f>
        <v>#REF!</v>
      </c>
      <c r="W21" s="3"/>
      <c r="X21" s="3"/>
      <c r="Y21" s="3"/>
      <c r="Z21" s="3"/>
      <c r="AA21" s="3"/>
      <c r="AB21" s="3"/>
      <c r="AC21" s="3"/>
      <c r="AD21" s="3"/>
      <c r="AE21" s="3"/>
    </row>
    <row r="22" s="3" customFormat="1" ht="24.95" customHeight="1" spans="1:31">
      <c r="A22" s="47" t="s">
        <v>44</v>
      </c>
      <c r="B22" s="47"/>
      <c r="C22" s="48" t="s">
        <v>45</v>
      </c>
      <c r="D22" s="49">
        <f>SUM(D7:D21)</f>
        <v>2934536.32</v>
      </c>
      <c r="E22" s="48" t="s">
        <v>45</v>
      </c>
      <c r="F22" s="49">
        <f>SUM(F7:F21)</f>
        <v>1137636.32</v>
      </c>
      <c r="G22" s="49">
        <f>SUM(G7:G21)</f>
        <v>0</v>
      </c>
      <c r="H22" s="48" t="s">
        <v>45</v>
      </c>
      <c r="I22" s="49">
        <f>SUM(I7:I21)</f>
        <v>86622.05</v>
      </c>
      <c r="J22" s="48" t="s">
        <v>45</v>
      </c>
      <c r="K22" s="49">
        <f>SUM(K7:K21)</f>
        <v>204779.8</v>
      </c>
      <c r="L22" s="49">
        <f>SUM(L7:L21)</f>
        <v>500</v>
      </c>
      <c r="M22" s="48" t="s">
        <v>45</v>
      </c>
      <c r="N22" s="48"/>
      <c r="O22" s="49">
        <f>SUM(O7:O21)</f>
        <v>2642634.47</v>
      </c>
      <c r="P22" s="114"/>
      <c r="Q22" s="135" t="s">
        <v>46</v>
      </c>
      <c r="R22" s="4"/>
      <c r="S22" s="4"/>
      <c r="T22" s="4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ht="26.1" customHeight="1" spans="1:17">
      <c r="A23" s="50" t="s">
        <v>47</v>
      </c>
      <c r="B23" s="50"/>
      <c r="C23" s="51">
        <f>F23+F24</f>
        <v>1694200</v>
      </c>
      <c r="D23" s="150"/>
      <c r="E23" s="151"/>
      <c r="F23" s="152">
        <v>0</v>
      </c>
      <c r="G23" s="152"/>
      <c r="H23" s="32" t="s">
        <v>48</v>
      </c>
      <c r="I23" s="32"/>
      <c r="J23" s="32"/>
      <c r="K23" s="32"/>
      <c r="L23" s="32"/>
      <c r="M23" s="32"/>
      <c r="N23" s="32"/>
      <c r="O23" s="32"/>
      <c r="P23" s="79"/>
      <c r="Q23" s="135" t="s">
        <v>46</v>
      </c>
    </row>
    <row r="24" ht="26.1" customHeight="1" spans="1:18">
      <c r="A24" s="50"/>
      <c r="B24" s="50"/>
      <c r="C24" s="153"/>
      <c r="D24" s="154"/>
      <c r="E24" s="155"/>
      <c r="F24" s="152">
        <f>O10</f>
        <v>1694200</v>
      </c>
      <c r="G24" s="152"/>
      <c r="H24" s="32" t="s">
        <v>62</v>
      </c>
      <c r="I24" s="32"/>
      <c r="J24" s="32"/>
      <c r="K24" s="32"/>
      <c r="L24" s="32"/>
      <c r="M24" s="32"/>
      <c r="N24" s="32"/>
      <c r="O24" s="32"/>
      <c r="P24" s="79"/>
      <c r="R24" s="1"/>
    </row>
    <row r="25" ht="45" customHeight="1" spans="1:16">
      <c r="A25" s="8" t="s">
        <v>50</v>
      </c>
      <c r="B25" s="57"/>
      <c r="C25" s="159" t="s">
        <v>51</v>
      </c>
      <c r="D25" s="59" t="s">
        <v>52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117"/>
      <c r="P25" s="79"/>
    </row>
    <row r="26" ht="45" customHeight="1" spans="1:16">
      <c r="A26" s="47" t="s">
        <v>54</v>
      </c>
      <c r="B26" s="47"/>
      <c r="C26" s="60" t="s">
        <v>55</v>
      </c>
      <c r="D26" s="61"/>
      <c r="E26" s="61"/>
      <c r="F26" s="61"/>
      <c r="G26" s="61"/>
      <c r="H26" s="61"/>
      <c r="I26" s="61"/>
      <c r="J26" s="118"/>
      <c r="K26" s="118"/>
      <c r="L26" s="118"/>
      <c r="M26" s="118"/>
      <c r="N26" s="118"/>
      <c r="O26" s="119"/>
      <c r="P26" s="79"/>
    </row>
    <row r="27" ht="45" customHeight="1" spans="1:20">
      <c r="A27" s="47" t="s">
        <v>56</v>
      </c>
      <c r="B27" s="47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120"/>
      <c r="P27" s="79"/>
      <c r="T27" s="136"/>
    </row>
    <row r="28" ht="45" customHeight="1" spans="1:16">
      <c r="A28" s="47" t="s">
        <v>57</v>
      </c>
      <c r="B28" s="47"/>
      <c r="C28" s="64" t="s">
        <v>58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121"/>
      <c r="P28" s="79"/>
    </row>
    <row r="29" ht="42" customHeight="1" spans="1:16">
      <c r="A29" s="47" t="s">
        <v>59</v>
      </c>
      <c r="B29" s="47"/>
      <c r="C29" s="66"/>
      <c r="D29" s="67"/>
      <c r="E29" s="67"/>
      <c r="F29" s="67"/>
      <c r="G29" s="68"/>
      <c r="H29" s="47" t="s">
        <v>60</v>
      </c>
      <c r="I29" s="47"/>
      <c r="J29" s="66"/>
      <c r="K29" s="67"/>
      <c r="L29" s="67"/>
      <c r="M29" s="67"/>
      <c r="N29" s="67"/>
      <c r="O29" s="68"/>
      <c r="P29" s="79"/>
    </row>
    <row r="31" spans="17:22">
      <c r="Q31" s="4"/>
      <c r="U31" s="4"/>
      <c r="V31" s="4"/>
    </row>
    <row r="32" spans="2:31">
      <c r="B32" s="1"/>
      <c r="D32" s="1"/>
      <c r="E32" s="1"/>
      <c r="F32" s="1"/>
      <c r="G32" s="1"/>
      <c r="I32" s="1"/>
      <c r="K32" s="1"/>
      <c r="L32" s="1"/>
      <c r="O32" s="1"/>
      <c r="Q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="4" customFormat="1"/>
    <row r="34" s="4" customFormat="1" spans="17:22">
      <c r="Q34" s="1"/>
      <c r="U34" s="1"/>
      <c r="V34" s="1"/>
    </row>
    <row r="35" s="4" customFormat="1" spans="17:31">
      <c r="Q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4:4">
      <c r="D36"/>
    </row>
  </sheetData>
  <mergeCells count="43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2:B22"/>
    <mergeCell ref="F23:G23"/>
    <mergeCell ref="H23:O23"/>
    <mergeCell ref="F24:G24"/>
    <mergeCell ref="H24:O24"/>
    <mergeCell ref="A25:B25"/>
    <mergeCell ref="D25:I25"/>
    <mergeCell ref="J25:O25"/>
    <mergeCell ref="A26:B26"/>
    <mergeCell ref="C26:O26"/>
    <mergeCell ref="A27:B27"/>
    <mergeCell ref="C27:O27"/>
    <mergeCell ref="A28:B28"/>
    <mergeCell ref="C28:O28"/>
    <mergeCell ref="A29:B29"/>
    <mergeCell ref="C29:G29"/>
    <mergeCell ref="H29:I29"/>
    <mergeCell ref="J29:O29"/>
    <mergeCell ref="A5:A6"/>
    <mergeCell ref="A23:B24"/>
    <mergeCell ref="C23:E24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6"/>
  <sheetViews>
    <sheetView topLeftCell="A10" workbookViewId="0">
      <selection activeCell="P5" sqref="P5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7.5" style="6" customWidth="1"/>
    <col min="8" max="8" width="5.125" style="1" customWidth="1"/>
    <col min="9" max="9" width="9.75" style="6" customWidth="1"/>
    <col min="10" max="10" width="4.125" style="1" customWidth="1"/>
    <col min="11" max="11" width="9.75" style="6" customWidth="1"/>
    <col min="12" max="12" width="7.6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9"/>
      <c r="Q1" s="33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70"/>
      <c r="L2" s="57" t="s">
        <v>4</v>
      </c>
      <c r="M2" s="71"/>
      <c r="N2" s="72" t="s">
        <v>5</v>
      </c>
      <c r="O2" s="73"/>
      <c r="P2" s="74"/>
      <c r="Q2" s="74"/>
      <c r="R2" s="122"/>
      <c r="S2" s="122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ht="24.95" customHeight="1" spans="1:36">
      <c r="A3" s="8" t="s">
        <v>6</v>
      </c>
      <c r="B3" s="8"/>
      <c r="C3" s="11">
        <v>5774803.67</v>
      </c>
      <c r="D3" s="12"/>
      <c r="E3" s="12"/>
      <c r="F3" s="13"/>
      <c r="G3" s="14" t="s">
        <v>7</v>
      </c>
      <c r="H3" s="15" t="s">
        <v>8</v>
      </c>
      <c r="I3" s="75"/>
      <c r="J3" s="75"/>
      <c r="K3" s="76"/>
      <c r="L3" s="8" t="s">
        <v>9</v>
      </c>
      <c r="M3" s="8"/>
      <c r="N3" s="77" t="s">
        <v>10</v>
      </c>
      <c r="O3" s="78"/>
      <c r="P3" s="79"/>
      <c r="Q3" s="123" t="s">
        <v>5</v>
      </c>
      <c r="R3" s="124">
        <v>104</v>
      </c>
      <c r="S3" s="124">
        <v>4533</v>
      </c>
      <c r="T3" s="125" t="s">
        <v>11</v>
      </c>
      <c r="U3" s="126" t="s">
        <v>8</v>
      </c>
      <c r="V3" s="127">
        <v>5774803.67</v>
      </c>
      <c r="W3" s="128" t="s">
        <v>12</v>
      </c>
      <c r="X3" s="126" t="s">
        <v>13</v>
      </c>
      <c r="Y3" s="137" t="s">
        <v>14</v>
      </c>
      <c r="Z3" s="138" t="s">
        <v>15</v>
      </c>
      <c r="AA3" s="138" t="s">
        <v>16</v>
      </c>
      <c r="AB3" s="139" t="s">
        <v>17</v>
      </c>
      <c r="AC3" s="140" t="s">
        <v>18</v>
      </c>
      <c r="AD3" s="141"/>
      <c r="AE3" s="79"/>
      <c r="AF3" s="79"/>
      <c r="AG3" s="79"/>
      <c r="AH3" s="79"/>
      <c r="AI3" s="79"/>
      <c r="AJ3" s="79"/>
    </row>
    <row r="4" ht="24.95" customHeight="1" spans="1:20">
      <c r="A4" s="8" t="s">
        <v>19</v>
      </c>
      <c r="B4" s="8"/>
      <c r="C4" s="57"/>
      <c r="D4" s="149"/>
      <c r="E4" s="149"/>
      <c r="F4" s="71"/>
      <c r="G4" s="14" t="s">
        <v>20</v>
      </c>
      <c r="H4" s="11"/>
      <c r="I4" s="12"/>
      <c r="J4" s="12"/>
      <c r="K4" s="13"/>
      <c r="L4" s="8" t="s">
        <v>21</v>
      </c>
      <c r="M4" s="8"/>
      <c r="N4" s="80">
        <v>4533</v>
      </c>
      <c r="O4" s="81"/>
      <c r="P4" s="79"/>
      <c r="Q4" s="129"/>
      <c r="R4" s="1"/>
      <c r="S4" s="1"/>
      <c r="T4" s="1"/>
    </row>
    <row r="5" ht="24.95" customHeight="1" spans="1:16">
      <c r="A5" s="8" t="s">
        <v>22</v>
      </c>
      <c r="B5" s="8" t="s">
        <v>23</v>
      </c>
      <c r="C5" s="8"/>
      <c r="D5" s="8"/>
      <c r="E5" s="8" t="s">
        <v>24</v>
      </c>
      <c r="F5" s="8"/>
      <c r="G5" s="19" t="s">
        <v>25</v>
      </c>
      <c r="H5" s="8" t="s">
        <v>26</v>
      </c>
      <c r="I5" s="8"/>
      <c r="J5" s="8" t="s">
        <v>27</v>
      </c>
      <c r="K5" s="8"/>
      <c r="L5" s="8" t="s">
        <v>28</v>
      </c>
      <c r="M5" s="8"/>
      <c r="N5" s="82" t="s">
        <v>29</v>
      </c>
      <c r="O5" s="82"/>
      <c r="P5" s="79"/>
    </row>
    <row r="6" ht="24.95" customHeight="1" spans="1:18">
      <c r="A6" s="8"/>
      <c r="B6" s="20" t="s">
        <v>30</v>
      </c>
      <c r="C6" s="8" t="s">
        <v>31</v>
      </c>
      <c r="D6" s="19" t="s">
        <v>32</v>
      </c>
      <c r="E6" s="20" t="s">
        <v>30</v>
      </c>
      <c r="F6" s="19" t="s">
        <v>32</v>
      </c>
      <c r="G6" s="19" t="s">
        <v>32</v>
      </c>
      <c r="H6" s="8" t="s">
        <v>33</v>
      </c>
      <c r="I6" s="19" t="s">
        <v>32</v>
      </c>
      <c r="J6" s="8" t="s">
        <v>34</v>
      </c>
      <c r="K6" s="14" t="s">
        <v>32</v>
      </c>
      <c r="L6" s="19" t="s">
        <v>32</v>
      </c>
      <c r="M6" s="8" t="s">
        <v>35</v>
      </c>
      <c r="N6" s="82" t="s">
        <v>36</v>
      </c>
      <c r="O6" s="82" t="s">
        <v>32</v>
      </c>
      <c r="P6" s="79"/>
      <c r="R6" s="1"/>
    </row>
    <row r="7" s="2" customFormat="1" ht="56.25" customHeight="1" spans="1:20">
      <c r="A7" s="21">
        <v>1</v>
      </c>
      <c r="B7" s="22">
        <v>42975</v>
      </c>
      <c r="C7" s="23" t="s">
        <v>37</v>
      </c>
      <c r="D7" s="24">
        <v>1137636.32</v>
      </c>
      <c r="E7" s="25">
        <v>42933</v>
      </c>
      <c r="F7" s="24">
        <v>1137636.32</v>
      </c>
      <c r="G7" s="24"/>
      <c r="H7" s="26" t="s">
        <v>38</v>
      </c>
      <c r="I7" s="83">
        <f>ROUNDDOWN(C3*0.015,2)</f>
        <v>86622.05</v>
      </c>
      <c r="J7" s="84" t="s">
        <v>39</v>
      </c>
      <c r="K7" s="83">
        <v>101464.86</v>
      </c>
      <c r="L7" s="29">
        <v>500</v>
      </c>
      <c r="M7" s="19" t="s">
        <v>40</v>
      </c>
      <c r="N7" s="19" t="s">
        <v>41</v>
      </c>
      <c r="O7" s="85">
        <f>ROUNDUP(D7-I7-K7-L7-K8,2)</f>
        <v>948434.47</v>
      </c>
      <c r="P7" s="86"/>
      <c r="S7" s="130"/>
      <c r="T7" s="130"/>
    </row>
    <row r="8" s="2" customFormat="1" ht="24.95" customHeight="1" spans="1:20">
      <c r="A8" s="8"/>
      <c r="B8" s="27"/>
      <c r="C8" s="28"/>
      <c r="D8" s="29"/>
      <c r="E8" s="30"/>
      <c r="F8" s="29"/>
      <c r="G8" s="29"/>
      <c r="H8" s="31"/>
      <c r="I8" s="83"/>
      <c r="J8" s="8" t="s">
        <v>42</v>
      </c>
      <c r="K8" s="83">
        <v>614.94</v>
      </c>
      <c r="L8" s="29"/>
      <c r="M8" s="87"/>
      <c r="N8" s="88"/>
      <c r="O8" s="85"/>
      <c r="P8" s="86"/>
      <c r="S8" s="130"/>
      <c r="T8" s="130"/>
    </row>
    <row r="9" ht="24.95" customHeight="1" spans="1:18">
      <c r="A9" s="32"/>
      <c r="B9" s="33"/>
      <c r="C9" s="34"/>
      <c r="D9" s="35"/>
      <c r="E9" s="36"/>
      <c r="F9" s="35"/>
      <c r="G9" s="35"/>
      <c r="H9" s="37"/>
      <c r="I9" s="89"/>
      <c r="J9" s="90"/>
      <c r="K9" s="89"/>
      <c r="L9" s="44"/>
      <c r="M9" s="46"/>
      <c r="N9" s="46"/>
      <c r="O9" s="91"/>
      <c r="P9" s="79"/>
      <c r="R9" s="1"/>
    </row>
    <row r="10" ht="41" customHeight="1" spans="1:18">
      <c r="A10" s="21">
        <v>2</v>
      </c>
      <c r="B10" s="22">
        <v>43144</v>
      </c>
      <c r="C10" s="23" t="s">
        <v>37</v>
      </c>
      <c r="D10" s="24">
        <v>1796900</v>
      </c>
      <c r="E10" s="25">
        <v>43137</v>
      </c>
      <c r="F10" s="24">
        <v>1796900</v>
      </c>
      <c r="G10" s="24"/>
      <c r="H10" s="26" t="s">
        <v>61</v>
      </c>
      <c r="I10" s="83">
        <f>ROUNDDOWN(C8*0.015,2)</f>
        <v>0</v>
      </c>
      <c r="J10" s="84" t="s">
        <v>39</v>
      </c>
      <c r="K10" s="83">
        <v>102700</v>
      </c>
      <c r="L10" s="29">
        <v>0</v>
      </c>
      <c r="M10" s="19"/>
      <c r="N10" s="19" t="s">
        <v>62</v>
      </c>
      <c r="O10" s="14">
        <f>ROUNDUP(D10-I10-K10-L10-K11,2)</f>
        <v>1694200</v>
      </c>
      <c r="P10" s="79"/>
      <c r="R10" s="1"/>
    </row>
    <row r="11" ht="20" customHeight="1" spans="1:18">
      <c r="A11" s="32"/>
      <c r="B11" s="33" t="s">
        <v>1</v>
      </c>
      <c r="C11" s="34"/>
      <c r="D11" s="35"/>
      <c r="E11" s="36"/>
      <c r="F11" s="35"/>
      <c r="G11" s="35"/>
      <c r="H11" s="37"/>
      <c r="I11" s="89"/>
      <c r="J11" s="90"/>
      <c r="K11" s="89"/>
      <c r="L11" s="44"/>
      <c r="M11" s="46"/>
      <c r="N11" s="46"/>
      <c r="O11" s="91"/>
      <c r="P11" s="79"/>
      <c r="R11" s="1"/>
    </row>
    <row r="12" ht="30" customHeight="1" spans="1:18">
      <c r="A12" s="32">
        <v>3</v>
      </c>
      <c r="B12" s="39">
        <v>43498</v>
      </c>
      <c r="C12" s="34" t="s">
        <v>37</v>
      </c>
      <c r="D12" s="35">
        <v>568300</v>
      </c>
      <c r="E12" s="36">
        <v>43488</v>
      </c>
      <c r="F12" s="35">
        <v>1329600</v>
      </c>
      <c r="G12" s="35"/>
      <c r="H12" s="40" t="s">
        <v>61</v>
      </c>
      <c r="I12" s="89">
        <v>0</v>
      </c>
      <c r="J12" s="142" t="s">
        <v>39</v>
      </c>
      <c r="K12" s="89">
        <v>107094</v>
      </c>
      <c r="L12" s="92">
        <f>ROUNDUP(D12*1%,0)</f>
        <v>5683</v>
      </c>
      <c r="M12" s="157" t="s">
        <v>63</v>
      </c>
      <c r="N12" s="143" t="s">
        <v>62</v>
      </c>
      <c r="O12" s="144">
        <f>ROUNDUP(D12-I12-K12-L12-K13-L13,2)</f>
        <v>454523</v>
      </c>
      <c r="P12" s="79"/>
      <c r="R12" s="1"/>
    </row>
    <row r="13" ht="20" customHeight="1" spans="1:18">
      <c r="A13" s="32"/>
      <c r="B13" s="39"/>
      <c r="C13" s="34"/>
      <c r="D13" s="35"/>
      <c r="E13" s="36"/>
      <c r="F13" s="35"/>
      <c r="G13" s="35"/>
      <c r="H13" s="37"/>
      <c r="I13" s="89"/>
      <c r="J13" s="102" t="s">
        <v>64</v>
      </c>
      <c r="K13" s="89"/>
      <c r="L13" s="103">
        <v>1000</v>
      </c>
      <c r="M13" s="46"/>
      <c r="N13" s="111"/>
      <c r="O13" s="112"/>
      <c r="P13" s="79"/>
      <c r="R13" s="1"/>
    </row>
    <row r="14" ht="20" customHeight="1" spans="1:18">
      <c r="A14" s="32"/>
      <c r="B14" s="39"/>
      <c r="C14" s="34"/>
      <c r="D14" s="35"/>
      <c r="E14" s="36"/>
      <c r="F14" s="35"/>
      <c r="G14" s="35"/>
      <c r="H14" s="37"/>
      <c r="I14" s="89"/>
      <c r="J14" s="90"/>
      <c r="K14" s="89"/>
      <c r="L14" s="44"/>
      <c r="M14" s="46"/>
      <c r="N14" s="46"/>
      <c r="O14" s="91"/>
      <c r="P14" s="79"/>
      <c r="R14" s="1"/>
    </row>
    <row r="15" ht="20" customHeight="1" spans="1:18">
      <c r="A15" s="32"/>
      <c r="B15" s="39"/>
      <c r="C15" s="34"/>
      <c r="D15" s="35"/>
      <c r="E15" s="36"/>
      <c r="F15" s="35"/>
      <c r="G15" s="35"/>
      <c r="H15" s="37"/>
      <c r="I15" s="89"/>
      <c r="J15" s="90"/>
      <c r="K15" s="89"/>
      <c r="L15" s="44"/>
      <c r="M15" s="46"/>
      <c r="N15" s="46"/>
      <c r="O15" s="91"/>
      <c r="P15" s="79"/>
      <c r="R15" s="1"/>
    </row>
    <row r="16" ht="20" customHeight="1" spans="1:18">
      <c r="A16" s="32"/>
      <c r="B16" s="39"/>
      <c r="C16" s="34"/>
      <c r="D16" s="35"/>
      <c r="E16" s="36"/>
      <c r="F16" s="35"/>
      <c r="G16" s="35"/>
      <c r="H16" s="37"/>
      <c r="I16" s="89"/>
      <c r="J16" s="90"/>
      <c r="K16" s="89"/>
      <c r="L16" s="44"/>
      <c r="M16" s="46"/>
      <c r="N16" s="46"/>
      <c r="O16" s="91"/>
      <c r="P16" s="79"/>
      <c r="R16" s="1"/>
    </row>
    <row r="17" ht="20" customHeight="1" spans="1:16">
      <c r="A17" s="32"/>
      <c r="B17" s="39"/>
      <c r="C17" s="34"/>
      <c r="D17" s="35"/>
      <c r="E17" s="36"/>
      <c r="F17" s="35"/>
      <c r="G17" s="35"/>
      <c r="H17" s="37"/>
      <c r="I17" s="89"/>
      <c r="J17" s="90"/>
      <c r="K17" s="89"/>
      <c r="L17" s="44"/>
      <c r="M17" s="46"/>
      <c r="N17" s="46"/>
      <c r="O17" s="91"/>
      <c r="P17" s="79"/>
    </row>
    <row r="18" ht="20" customHeight="1" spans="1:18">
      <c r="A18" s="41"/>
      <c r="B18" s="42"/>
      <c r="C18" s="43"/>
      <c r="D18" s="44"/>
      <c r="E18" s="45"/>
      <c r="F18" s="44"/>
      <c r="G18" s="44"/>
      <c r="H18" s="46"/>
      <c r="I18" s="89"/>
      <c r="J18" s="41"/>
      <c r="K18" s="89"/>
      <c r="L18" s="44"/>
      <c r="M18" s="158"/>
      <c r="N18" s="158"/>
      <c r="O18" s="89"/>
      <c r="P18" s="79"/>
      <c r="Q18" s="131"/>
      <c r="R18" s="131"/>
    </row>
    <row r="19" ht="20" customHeight="1" spans="1:16">
      <c r="A19" s="41"/>
      <c r="B19" s="42"/>
      <c r="C19" s="43"/>
      <c r="D19" s="44"/>
      <c r="E19" s="45"/>
      <c r="F19" s="44"/>
      <c r="G19" s="44"/>
      <c r="H19" s="46"/>
      <c r="I19" s="89"/>
      <c r="J19" s="41"/>
      <c r="K19" s="89"/>
      <c r="L19" s="44"/>
      <c r="M19" s="46"/>
      <c r="N19" s="46"/>
      <c r="O19" s="89"/>
      <c r="P19" s="79"/>
    </row>
    <row r="20" ht="20" customHeight="1" spans="1:16">
      <c r="A20" s="41"/>
      <c r="B20" s="42"/>
      <c r="C20" s="43"/>
      <c r="D20" s="44"/>
      <c r="E20" s="45"/>
      <c r="F20" s="44"/>
      <c r="G20" s="44"/>
      <c r="H20" s="46"/>
      <c r="I20" s="89"/>
      <c r="J20" s="41"/>
      <c r="K20" s="89"/>
      <c r="L20" s="44"/>
      <c r="M20" s="46"/>
      <c r="N20" s="46"/>
      <c r="O20" s="89"/>
      <c r="P20" s="79"/>
    </row>
    <row r="21" ht="20" customHeight="1" spans="1:31">
      <c r="A21" s="41"/>
      <c r="B21" s="42"/>
      <c r="C21" s="43"/>
      <c r="D21" s="44"/>
      <c r="E21" s="45"/>
      <c r="F21" s="44"/>
      <c r="G21" s="44"/>
      <c r="H21" s="46"/>
      <c r="I21" s="89"/>
      <c r="J21" s="41"/>
      <c r="K21" s="89"/>
      <c r="L21" s="44"/>
      <c r="M21" s="46"/>
      <c r="N21" s="46"/>
      <c r="O21" s="89"/>
      <c r="P21" s="79"/>
      <c r="Q21" s="134" t="e">
        <f>#REF!/C3</f>
        <v>#REF!</v>
      </c>
      <c r="W21" s="3"/>
      <c r="X21" s="3"/>
      <c r="Y21" s="3"/>
      <c r="Z21" s="3"/>
      <c r="AA21" s="3"/>
      <c r="AB21" s="3"/>
      <c r="AC21" s="3"/>
      <c r="AD21" s="3"/>
      <c r="AE21" s="3"/>
    </row>
    <row r="22" s="3" customFormat="1" ht="24.95" customHeight="1" spans="1:31">
      <c r="A22" s="47" t="s">
        <v>44</v>
      </c>
      <c r="B22" s="47"/>
      <c r="C22" s="48" t="s">
        <v>45</v>
      </c>
      <c r="D22" s="49">
        <f t="shared" ref="D22:G22" si="0">SUM(D7:D21)</f>
        <v>3502836.32</v>
      </c>
      <c r="E22" s="48" t="s">
        <v>45</v>
      </c>
      <c r="F22" s="49">
        <f t="shared" si="0"/>
        <v>4264136.32</v>
      </c>
      <c r="G22" s="49">
        <f t="shared" si="0"/>
        <v>0</v>
      </c>
      <c r="H22" s="48" t="s">
        <v>45</v>
      </c>
      <c r="I22" s="49">
        <f t="shared" ref="I22:L22" si="1">SUM(I7:I21)</f>
        <v>86622.05</v>
      </c>
      <c r="J22" s="48" t="s">
        <v>45</v>
      </c>
      <c r="K22" s="49">
        <f t="shared" si="1"/>
        <v>311873.8</v>
      </c>
      <c r="L22" s="49">
        <f t="shared" si="1"/>
        <v>7183</v>
      </c>
      <c r="M22" s="48" t="s">
        <v>45</v>
      </c>
      <c r="N22" s="48"/>
      <c r="O22" s="49">
        <f>SUM(O7:O21)</f>
        <v>3097157.47</v>
      </c>
      <c r="P22" s="114"/>
      <c r="Q22" s="135" t="s">
        <v>46</v>
      </c>
      <c r="R22" s="4"/>
      <c r="S22" s="4"/>
      <c r="T22" s="4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ht="26.1" customHeight="1" spans="1:17">
      <c r="A23" s="50" t="s">
        <v>47</v>
      </c>
      <c r="B23" s="50"/>
      <c r="C23" s="51">
        <f>F23+F24</f>
        <v>454523</v>
      </c>
      <c r="D23" s="150"/>
      <c r="E23" s="151"/>
      <c r="F23" s="152">
        <v>0</v>
      </c>
      <c r="G23" s="152"/>
      <c r="H23" s="32" t="s">
        <v>48</v>
      </c>
      <c r="I23" s="32"/>
      <c r="J23" s="32"/>
      <c r="K23" s="32"/>
      <c r="L23" s="32"/>
      <c r="M23" s="32"/>
      <c r="N23" s="32"/>
      <c r="O23" s="32"/>
      <c r="P23" s="79"/>
      <c r="Q23" s="135" t="s">
        <v>46</v>
      </c>
    </row>
    <row r="24" ht="26.1" customHeight="1" spans="1:18">
      <c r="A24" s="50"/>
      <c r="B24" s="50"/>
      <c r="C24" s="153"/>
      <c r="D24" s="154"/>
      <c r="E24" s="155"/>
      <c r="F24" s="152">
        <f>O12</f>
        <v>454523</v>
      </c>
      <c r="G24" s="152"/>
      <c r="H24" s="32" t="s">
        <v>65</v>
      </c>
      <c r="I24" s="32"/>
      <c r="J24" s="32"/>
      <c r="K24" s="32"/>
      <c r="L24" s="32"/>
      <c r="M24" s="32"/>
      <c r="N24" s="32"/>
      <c r="O24" s="32"/>
      <c r="P24" s="79"/>
      <c r="R24" s="1"/>
    </row>
    <row r="25" ht="45" customHeight="1" spans="1:16">
      <c r="A25" s="8" t="s">
        <v>50</v>
      </c>
      <c r="B25" s="57"/>
      <c r="C25" s="58" t="s">
        <v>52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117"/>
      <c r="P25" s="79"/>
    </row>
    <row r="26" ht="45" customHeight="1" spans="1:16">
      <c r="A26" s="47" t="s">
        <v>54</v>
      </c>
      <c r="B26" s="47"/>
      <c r="C26" s="60" t="s">
        <v>55</v>
      </c>
      <c r="D26" s="61"/>
      <c r="E26" s="61"/>
      <c r="F26" s="61"/>
      <c r="G26" s="61"/>
      <c r="H26" s="61"/>
      <c r="I26" s="61"/>
      <c r="J26" s="118"/>
      <c r="K26" s="118"/>
      <c r="L26" s="118"/>
      <c r="M26" s="118"/>
      <c r="N26" s="118"/>
      <c r="O26" s="119"/>
      <c r="P26" s="79"/>
    </row>
    <row r="27" ht="45" customHeight="1" spans="1:20">
      <c r="A27" s="47" t="s">
        <v>56</v>
      </c>
      <c r="B27" s="47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120"/>
      <c r="P27" s="79"/>
      <c r="T27" s="136"/>
    </row>
    <row r="28" ht="45" customHeight="1" spans="1:16">
      <c r="A28" s="47" t="s">
        <v>57</v>
      </c>
      <c r="B28" s="47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121"/>
      <c r="P28" s="79"/>
    </row>
    <row r="29" ht="42" customHeight="1" spans="1:16">
      <c r="A29" s="47" t="s">
        <v>59</v>
      </c>
      <c r="B29" s="47"/>
      <c r="C29" s="66"/>
      <c r="D29" s="67"/>
      <c r="E29" s="67"/>
      <c r="F29" s="67"/>
      <c r="G29" s="68"/>
      <c r="H29" s="47" t="s">
        <v>60</v>
      </c>
      <c r="I29" s="47"/>
      <c r="J29" s="66"/>
      <c r="K29" s="67"/>
      <c r="L29" s="67"/>
      <c r="M29" s="67"/>
      <c r="N29" s="67"/>
      <c r="O29" s="68"/>
      <c r="P29" s="79"/>
    </row>
    <row r="31" spans="17:22">
      <c r="Q31" s="4"/>
      <c r="U31" s="4"/>
      <c r="V31" s="4"/>
    </row>
    <row r="32" spans="2:31">
      <c r="B32" s="1"/>
      <c r="D32" s="1"/>
      <c r="E32" s="1"/>
      <c r="F32" s="1"/>
      <c r="G32" s="1"/>
      <c r="I32" s="1"/>
      <c r="K32" s="1"/>
      <c r="L32" s="1"/>
      <c r="O32" s="1"/>
      <c r="Q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="4" customFormat="1"/>
    <row r="34" s="4" customFormat="1" spans="17:22">
      <c r="Q34" s="1"/>
      <c r="U34" s="1"/>
      <c r="V34" s="1"/>
    </row>
    <row r="35" s="4" customFormat="1" spans="17:31">
      <c r="Q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4:4">
      <c r="D36"/>
    </row>
  </sheetData>
  <mergeCells count="45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2:B22"/>
    <mergeCell ref="F23:G23"/>
    <mergeCell ref="H23:O23"/>
    <mergeCell ref="F24:G24"/>
    <mergeCell ref="H24:O24"/>
    <mergeCell ref="A25:B25"/>
    <mergeCell ref="C25:I25"/>
    <mergeCell ref="J25:O25"/>
    <mergeCell ref="A26:B26"/>
    <mergeCell ref="C26:O26"/>
    <mergeCell ref="A27:B27"/>
    <mergeCell ref="C27:O27"/>
    <mergeCell ref="A28:B28"/>
    <mergeCell ref="C28:O28"/>
    <mergeCell ref="A29:B29"/>
    <mergeCell ref="C29:G29"/>
    <mergeCell ref="H29:I29"/>
    <mergeCell ref="J29:O29"/>
    <mergeCell ref="A5:A6"/>
    <mergeCell ref="N12:N13"/>
    <mergeCell ref="O12:O13"/>
    <mergeCell ref="A23:B24"/>
    <mergeCell ref="C23:E24"/>
  </mergeCells>
  <printOptions horizontalCentered="1" verticalCentered="1"/>
  <pageMargins left="0" right="0" top="0" bottom="0" header="0" footer="0"/>
  <pageSetup paperSize="9" scale="9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6"/>
  <sheetViews>
    <sheetView topLeftCell="A4" workbookViewId="0">
      <selection activeCell="O46" sqref="O4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7.5" style="6" customWidth="1"/>
    <col min="8" max="8" width="5.125" style="1" customWidth="1"/>
    <col min="9" max="9" width="9.75" style="6" customWidth="1"/>
    <col min="10" max="10" width="4.125" style="1" customWidth="1"/>
    <col min="11" max="11" width="9.75" style="6" customWidth="1"/>
    <col min="12" max="12" width="7.625" style="6" customWidth="1"/>
    <col min="13" max="14" width="5.5" style="1" customWidth="1"/>
    <col min="15" max="15" width="9.25" style="6" customWidth="1"/>
    <col min="16" max="16" width="11.125" style="1" customWidth="1"/>
    <col min="17" max="17" width="10.5" style="1" customWidth="1"/>
    <col min="18" max="18" width="6.2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9"/>
      <c r="Q1" s="33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70"/>
      <c r="L2" s="57" t="s">
        <v>4</v>
      </c>
      <c r="M2" s="71"/>
      <c r="N2" s="72" t="s">
        <v>5</v>
      </c>
      <c r="O2" s="73"/>
      <c r="P2" s="74"/>
      <c r="Q2" s="74"/>
      <c r="R2" s="122"/>
      <c r="S2" s="122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ht="24.95" customHeight="1" spans="1:36">
      <c r="A3" s="8" t="s">
        <v>6</v>
      </c>
      <c r="B3" s="8"/>
      <c r="C3" s="11">
        <v>5774803.67</v>
      </c>
      <c r="D3" s="12"/>
      <c r="E3" s="12"/>
      <c r="F3" s="13"/>
      <c r="G3" s="14" t="s">
        <v>7</v>
      </c>
      <c r="H3" s="15" t="s">
        <v>8</v>
      </c>
      <c r="I3" s="75"/>
      <c r="J3" s="75"/>
      <c r="K3" s="76"/>
      <c r="L3" s="8" t="s">
        <v>9</v>
      </c>
      <c r="M3" s="8"/>
      <c r="N3" s="77" t="s">
        <v>10</v>
      </c>
      <c r="O3" s="78"/>
      <c r="P3" s="79"/>
      <c r="Q3" s="123" t="s">
        <v>5</v>
      </c>
      <c r="R3" s="124">
        <v>104</v>
      </c>
      <c r="S3" s="124">
        <v>4533</v>
      </c>
      <c r="T3" s="125" t="s">
        <v>11</v>
      </c>
      <c r="U3" s="126" t="s">
        <v>8</v>
      </c>
      <c r="V3" s="127">
        <v>5774803.67</v>
      </c>
      <c r="W3" s="128" t="s">
        <v>12</v>
      </c>
      <c r="X3" s="126" t="s">
        <v>13</v>
      </c>
      <c r="Y3" s="137" t="s">
        <v>14</v>
      </c>
      <c r="Z3" s="138" t="s">
        <v>15</v>
      </c>
      <c r="AA3" s="138" t="s">
        <v>16</v>
      </c>
      <c r="AB3" s="139" t="s">
        <v>17</v>
      </c>
      <c r="AC3" s="140" t="s">
        <v>18</v>
      </c>
      <c r="AD3" s="141"/>
      <c r="AE3" s="79"/>
      <c r="AF3" s="79"/>
      <c r="AG3" s="79"/>
      <c r="AH3" s="79"/>
      <c r="AI3" s="79"/>
      <c r="AJ3" s="79"/>
    </row>
    <row r="4" ht="24.95" customHeight="1" spans="1:20">
      <c r="A4" s="8" t="s">
        <v>19</v>
      </c>
      <c r="B4" s="8"/>
      <c r="C4" s="57"/>
      <c r="D4" s="149"/>
      <c r="E4" s="149"/>
      <c r="F4" s="71"/>
      <c r="G4" s="14" t="s">
        <v>20</v>
      </c>
      <c r="H4" s="11"/>
      <c r="I4" s="12"/>
      <c r="J4" s="12"/>
      <c r="K4" s="13"/>
      <c r="L4" s="8" t="s">
        <v>21</v>
      </c>
      <c r="M4" s="8"/>
      <c r="N4" s="80">
        <v>4533</v>
      </c>
      <c r="O4" s="81"/>
      <c r="P4" s="79"/>
      <c r="Q4" s="129"/>
      <c r="R4" s="1"/>
      <c r="S4" s="1"/>
      <c r="T4" s="1"/>
    </row>
    <row r="5" ht="24.95" customHeight="1" spans="1:16">
      <c r="A5" s="8" t="s">
        <v>22</v>
      </c>
      <c r="B5" s="8" t="s">
        <v>23</v>
      </c>
      <c r="C5" s="8"/>
      <c r="D5" s="8"/>
      <c r="E5" s="8" t="s">
        <v>24</v>
      </c>
      <c r="F5" s="8"/>
      <c r="G5" s="19" t="s">
        <v>25</v>
      </c>
      <c r="H5" s="8" t="s">
        <v>26</v>
      </c>
      <c r="I5" s="8"/>
      <c r="J5" s="8" t="s">
        <v>27</v>
      </c>
      <c r="K5" s="8"/>
      <c r="L5" s="8" t="s">
        <v>28</v>
      </c>
      <c r="M5" s="8"/>
      <c r="N5" s="82" t="s">
        <v>29</v>
      </c>
      <c r="O5" s="82"/>
      <c r="P5" s="79"/>
    </row>
    <row r="6" ht="24.95" customHeight="1" spans="1:18">
      <c r="A6" s="8"/>
      <c r="B6" s="20" t="s">
        <v>30</v>
      </c>
      <c r="C6" s="8" t="s">
        <v>31</v>
      </c>
      <c r="D6" s="19" t="s">
        <v>32</v>
      </c>
      <c r="E6" s="20" t="s">
        <v>30</v>
      </c>
      <c r="F6" s="19" t="s">
        <v>32</v>
      </c>
      <c r="G6" s="19" t="s">
        <v>32</v>
      </c>
      <c r="H6" s="8" t="s">
        <v>33</v>
      </c>
      <c r="I6" s="19" t="s">
        <v>32</v>
      </c>
      <c r="J6" s="8" t="s">
        <v>34</v>
      </c>
      <c r="K6" s="14" t="s">
        <v>32</v>
      </c>
      <c r="L6" s="19" t="s">
        <v>32</v>
      </c>
      <c r="M6" s="8" t="s">
        <v>35</v>
      </c>
      <c r="N6" s="82" t="s">
        <v>36</v>
      </c>
      <c r="O6" s="82" t="s">
        <v>32</v>
      </c>
      <c r="P6" s="79"/>
      <c r="R6" s="1"/>
    </row>
    <row r="7" s="2" customFormat="1" ht="56.25" customHeight="1" spans="1:20">
      <c r="A7" s="21">
        <v>1</v>
      </c>
      <c r="B7" s="22">
        <v>42975</v>
      </c>
      <c r="C7" s="23" t="s">
        <v>37</v>
      </c>
      <c r="D7" s="24">
        <v>1137636.32</v>
      </c>
      <c r="E7" s="25">
        <v>42933</v>
      </c>
      <c r="F7" s="24">
        <v>1137636.32</v>
      </c>
      <c r="G7" s="24"/>
      <c r="H7" s="26" t="s">
        <v>38</v>
      </c>
      <c r="I7" s="83">
        <f>ROUNDDOWN(C3*0.015,2)</f>
        <v>86622.05</v>
      </c>
      <c r="J7" s="84" t="s">
        <v>39</v>
      </c>
      <c r="K7" s="83">
        <v>101464.86</v>
      </c>
      <c r="L7" s="29">
        <v>500</v>
      </c>
      <c r="M7" s="19" t="s">
        <v>40</v>
      </c>
      <c r="N7" s="19" t="s">
        <v>41</v>
      </c>
      <c r="O7" s="85">
        <f>ROUNDUP(D7-I7-K7-L7-K8,2)</f>
        <v>948434.47</v>
      </c>
      <c r="P7" s="86"/>
      <c r="S7" s="130"/>
      <c r="T7" s="130"/>
    </row>
    <row r="8" s="2" customFormat="1" ht="24.95" customHeight="1" spans="1:20">
      <c r="A8" s="8"/>
      <c r="B8" s="27"/>
      <c r="C8" s="28"/>
      <c r="D8" s="29"/>
      <c r="E8" s="30"/>
      <c r="F8" s="29"/>
      <c r="G8" s="29"/>
      <c r="H8" s="31"/>
      <c r="I8" s="83"/>
      <c r="J8" s="8" t="s">
        <v>42</v>
      </c>
      <c r="K8" s="83">
        <v>614.94</v>
      </c>
      <c r="L8" s="29"/>
      <c r="M8" s="87"/>
      <c r="N8" s="88"/>
      <c r="O8" s="85"/>
      <c r="P8" s="86"/>
      <c r="S8" s="130"/>
      <c r="T8" s="130"/>
    </row>
    <row r="9" ht="24.95" customHeight="1" spans="1:18">
      <c r="A9" s="32"/>
      <c r="B9" s="33"/>
      <c r="C9" s="34"/>
      <c r="D9" s="35"/>
      <c r="E9" s="36"/>
      <c r="F9" s="35"/>
      <c r="G9" s="35"/>
      <c r="H9" s="37"/>
      <c r="I9" s="89"/>
      <c r="J9" s="90"/>
      <c r="K9" s="89"/>
      <c r="L9" s="44"/>
      <c r="M9" s="46"/>
      <c r="N9" s="46"/>
      <c r="O9" s="91"/>
      <c r="P9" s="79"/>
      <c r="R9" s="1"/>
    </row>
    <row r="10" ht="41" customHeight="1" spans="1:18">
      <c r="A10" s="21">
        <v>2</v>
      </c>
      <c r="B10" s="22">
        <v>43144</v>
      </c>
      <c r="C10" s="23" t="s">
        <v>37</v>
      </c>
      <c r="D10" s="24">
        <v>1796900</v>
      </c>
      <c r="E10" s="25">
        <v>43137</v>
      </c>
      <c r="F10" s="24">
        <v>1796900</v>
      </c>
      <c r="G10" s="24"/>
      <c r="H10" s="26" t="s">
        <v>61</v>
      </c>
      <c r="I10" s="83">
        <f>ROUNDDOWN(C8*0.015,2)</f>
        <v>0</v>
      </c>
      <c r="J10" s="84" t="s">
        <v>39</v>
      </c>
      <c r="K10" s="83">
        <v>102700</v>
      </c>
      <c r="L10" s="29">
        <v>0</v>
      </c>
      <c r="M10" s="19"/>
      <c r="N10" s="19" t="s">
        <v>62</v>
      </c>
      <c r="O10" s="14">
        <f>ROUNDUP(D10-I10-K10-L10-K11,2)</f>
        <v>1694200</v>
      </c>
      <c r="P10" s="79"/>
      <c r="R10" s="1"/>
    </row>
    <row r="11" ht="20" customHeight="1" spans="1:18">
      <c r="A11" s="32"/>
      <c r="B11" s="33"/>
      <c r="C11" s="34"/>
      <c r="D11" s="35"/>
      <c r="E11" s="36"/>
      <c r="F11" s="35"/>
      <c r="G11" s="35"/>
      <c r="H11" s="37"/>
      <c r="I11" s="89"/>
      <c r="J11" s="90"/>
      <c r="K11" s="89"/>
      <c r="L11" s="44"/>
      <c r="M11" s="46"/>
      <c r="N11" s="46"/>
      <c r="O11" s="91"/>
      <c r="P11" s="79"/>
      <c r="R11" s="1"/>
    </row>
    <row r="12" ht="30" customHeight="1" spans="1:18">
      <c r="A12" s="21">
        <v>3</v>
      </c>
      <c r="B12" s="22">
        <v>43498</v>
      </c>
      <c r="C12" s="23" t="s">
        <v>37</v>
      </c>
      <c r="D12" s="24">
        <v>568300</v>
      </c>
      <c r="E12" s="25">
        <v>43488</v>
      </c>
      <c r="F12" s="24">
        <v>1329600</v>
      </c>
      <c r="G12" s="24"/>
      <c r="H12" s="26" t="s">
        <v>61</v>
      </c>
      <c r="I12" s="83">
        <v>0</v>
      </c>
      <c r="J12" s="84" t="s">
        <v>39</v>
      </c>
      <c r="K12" s="83">
        <v>107094</v>
      </c>
      <c r="L12" s="92">
        <f>ROUNDUP(D12*1%,0)</f>
        <v>5683</v>
      </c>
      <c r="M12" s="93" t="s">
        <v>63</v>
      </c>
      <c r="N12" s="94" t="s">
        <v>62</v>
      </c>
      <c r="O12" s="95">
        <f>ROUNDUP(D12-I12-K12-L12-K13-L13,2)</f>
        <v>454523</v>
      </c>
      <c r="P12" s="79"/>
      <c r="R12" s="1"/>
    </row>
    <row r="13" ht="20" customHeight="1" spans="1:18">
      <c r="A13" s="21"/>
      <c r="B13" s="22"/>
      <c r="C13" s="23"/>
      <c r="D13" s="24"/>
      <c r="E13" s="25"/>
      <c r="F13" s="24"/>
      <c r="G13" s="24"/>
      <c r="H13" s="31"/>
      <c r="I13" s="83"/>
      <c r="J13" s="96" t="s">
        <v>64</v>
      </c>
      <c r="K13" s="83"/>
      <c r="L13" s="97">
        <v>1000</v>
      </c>
      <c r="M13" s="98"/>
      <c r="N13" s="99"/>
      <c r="O13" s="100"/>
      <c r="P13" s="79"/>
      <c r="R13" s="1"/>
    </row>
    <row r="14" ht="20" customHeight="1" spans="1:18">
      <c r="A14" s="32"/>
      <c r="B14" s="33" t="s">
        <v>1</v>
      </c>
      <c r="C14" s="34"/>
      <c r="D14" s="35"/>
      <c r="E14" s="36"/>
      <c r="F14" s="35"/>
      <c r="G14" s="35"/>
      <c r="H14" s="37"/>
      <c r="I14" s="89"/>
      <c r="J14" s="90"/>
      <c r="K14" s="89"/>
      <c r="L14" s="44"/>
      <c r="M14" s="46"/>
      <c r="N14" s="46"/>
      <c r="O14" s="91"/>
      <c r="P14" s="79"/>
      <c r="R14" s="1"/>
    </row>
    <row r="15" ht="31" customHeight="1" spans="1:16">
      <c r="A15" s="32">
        <v>4</v>
      </c>
      <c r="B15" s="39">
        <v>43565</v>
      </c>
      <c r="C15" s="34" t="s">
        <v>37</v>
      </c>
      <c r="D15" s="35">
        <v>761300</v>
      </c>
      <c r="E15" s="36"/>
      <c r="F15" s="35"/>
      <c r="G15" s="35"/>
      <c r="H15" s="40" t="s">
        <v>61</v>
      </c>
      <c r="I15" s="89">
        <v>0</v>
      </c>
      <c r="J15" s="142" t="s">
        <v>39</v>
      </c>
      <c r="K15" s="89">
        <v>0</v>
      </c>
      <c r="L15" s="92">
        <f>ROUNDUP(D15*1%,0)</f>
        <v>7613</v>
      </c>
      <c r="M15" s="93" t="s">
        <v>63</v>
      </c>
      <c r="N15" s="143" t="s">
        <v>62</v>
      </c>
      <c r="O15" s="144">
        <f>ROUNDUP(D15-I15-K15-L15-K16-L16,2)</f>
        <v>753687</v>
      </c>
      <c r="P15" s="79"/>
    </row>
    <row r="16" ht="20" customHeight="1" spans="1:18">
      <c r="A16" s="32"/>
      <c r="B16" s="39"/>
      <c r="C16" s="34"/>
      <c r="D16" s="35"/>
      <c r="E16" s="36"/>
      <c r="F16" s="35"/>
      <c r="G16" s="35"/>
      <c r="H16" s="37"/>
      <c r="I16" s="89"/>
      <c r="J16" s="102"/>
      <c r="K16" s="89"/>
      <c r="L16" s="103"/>
      <c r="M16" s="98"/>
      <c r="N16" s="111"/>
      <c r="O16" s="112"/>
      <c r="P16" s="79"/>
      <c r="Q16" s="131"/>
      <c r="R16" s="131"/>
    </row>
    <row r="17" ht="20" customHeight="1" spans="1:18">
      <c r="A17" s="32"/>
      <c r="B17" s="39"/>
      <c r="C17" s="34"/>
      <c r="D17" s="35"/>
      <c r="E17" s="36"/>
      <c r="F17" s="35"/>
      <c r="G17" s="35"/>
      <c r="H17" s="37"/>
      <c r="I17" s="89"/>
      <c r="J17" s="102"/>
      <c r="K17" s="89"/>
      <c r="L17" s="103"/>
      <c r="M17" s="46"/>
      <c r="N17" s="111"/>
      <c r="O17" s="89"/>
      <c r="P17" s="79"/>
      <c r="Q17" s="131"/>
      <c r="R17" s="156"/>
    </row>
    <row r="18" ht="20" customHeight="1" spans="1:18">
      <c r="A18" s="32"/>
      <c r="B18" s="39"/>
      <c r="C18" s="34"/>
      <c r="D18" s="35"/>
      <c r="E18" s="36"/>
      <c r="F18" s="35"/>
      <c r="G18" s="35"/>
      <c r="H18" s="37"/>
      <c r="I18" s="89"/>
      <c r="J18" s="102"/>
      <c r="K18" s="89"/>
      <c r="L18" s="103"/>
      <c r="M18" s="46"/>
      <c r="N18" s="111"/>
      <c r="O18" s="89"/>
      <c r="P18" s="79"/>
      <c r="Q18" s="131"/>
      <c r="R18" s="156"/>
    </row>
    <row r="19" ht="20" customHeight="1" spans="1:16">
      <c r="A19" s="41"/>
      <c r="B19" s="42"/>
      <c r="C19" s="43"/>
      <c r="D19" s="44"/>
      <c r="E19" s="45"/>
      <c r="F19" s="44"/>
      <c r="G19" s="44"/>
      <c r="H19" s="46"/>
      <c r="I19" s="89"/>
      <c r="J19" s="41"/>
      <c r="K19" s="89"/>
      <c r="L19" s="44"/>
      <c r="M19" s="46"/>
      <c r="N19" s="46"/>
      <c r="O19" s="89"/>
      <c r="P19" s="79"/>
    </row>
    <row r="20" ht="20" customHeight="1" spans="1:16">
      <c r="A20" s="41"/>
      <c r="B20" s="42"/>
      <c r="C20" s="43"/>
      <c r="D20" s="44"/>
      <c r="E20" s="45"/>
      <c r="F20" s="44"/>
      <c r="G20" s="44"/>
      <c r="H20" s="46"/>
      <c r="I20" s="89"/>
      <c r="J20" s="41"/>
      <c r="K20" s="89"/>
      <c r="L20" s="44"/>
      <c r="M20" s="46"/>
      <c r="N20" s="46"/>
      <c r="O20" s="89"/>
      <c r="P20" s="79"/>
    </row>
    <row r="21" ht="20" customHeight="1" spans="1:31">
      <c r="A21" s="41"/>
      <c r="B21" s="42"/>
      <c r="C21" s="43"/>
      <c r="D21" s="44"/>
      <c r="E21" s="45"/>
      <c r="F21" s="44"/>
      <c r="G21" s="44"/>
      <c r="H21" s="46"/>
      <c r="I21" s="89"/>
      <c r="J21" s="41"/>
      <c r="K21" s="113" t="s">
        <v>66</v>
      </c>
      <c r="L21" s="44"/>
      <c r="M21" s="46"/>
      <c r="N21" s="46"/>
      <c r="O21" s="89"/>
      <c r="P21" s="79"/>
      <c r="Q21" s="134" t="e">
        <f>#REF!/C3</f>
        <v>#REF!</v>
      </c>
      <c r="W21" s="3"/>
      <c r="X21" s="3"/>
      <c r="Y21" s="3"/>
      <c r="Z21" s="3"/>
      <c r="AA21" s="3"/>
      <c r="AB21" s="3"/>
      <c r="AC21" s="3"/>
      <c r="AD21" s="3"/>
      <c r="AE21" s="3"/>
    </row>
    <row r="22" s="3" customFormat="1" ht="24.95" customHeight="1" spans="1:31">
      <c r="A22" s="47" t="s">
        <v>44</v>
      </c>
      <c r="B22" s="47"/>
      <c r="C22" s="48" t="s">
        <v>45</v>
      </c>
      <c r="D22" s="49">
        <f>SUM(D7:D21)</f>
        <v>4264136.32</v>
      </c>
      <c r="E22" s="48" t="s">
        <v>45</v>
      </c>
      <c r="F22" s="49">
        <f>SUM(F7:F21)</f>
        <v>4264136.32</v>
      </c>
      <c r="G22" s="49">
        <f>SUM(G7:G21)</f>
        <v>0</v>
      </c>
      <c r="H22" s="48" t="s">
        <v>45</v>
      </c>
      <c r="I22" s="49">
        <f>SUM(I7:I21)</f>
        <v>86622.05</v>
      </c>
      <c r="J22" s="48" t="s">
        <v>45</v>
      </c>
      <c r="K22" s="49">
        <f>SUM(K7:K21)</f>
        <v>311873.8</v>
      </c>
      <c r="L22" s="49">
        <f>SUM(L7:L21)</f>
        <v>14796</v>
      </c>
      <c r="M22" s="48" t="s">
        <v>45</v>
      </c>
      <c r="N22" s="48"/>
      <c r="O22" s="49">
        <f>SUM(O7:O21)</f>
        <v>3850844.47</v>
      </c>
      <c r="P22" s="114"/>
      <c r="Q22" s="135" t="s">
        <v>46</v>
      </c>
      <c r="R22" s="4"/>
      <c r="S22" s="4"/>
      <c r="T22" s="4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ht="26.1" customHeight="1" spans="1:17">
      <c r="A23" s="50" t="s">
        <v>47</v>
      </c>
      <c r="B23" s="50"/>
      <c r="C23" s="51">
        <f>F23+F24</f>
        <v>753687</v>
      </c>
      <c r="D23" s="150"/>
      <c r="E23" s="151"/>
      <c r="F23" s="152">
        <v>0</v>
      </c>
      <c r="G23" s="152"/>
      <c r="H23" s="32" t="s">
        <v>48</v>
      </c>
      <c r="I23" s="32"/>
      <c r="J23" s="32"/>
      <c r="K23" s="32"/>
      <c r="L23" s="32"/>
      <c r="M23" s="32"/>
      <c r="N23" s="32"/>
      <c r="O23" s="32"/>
      <c r="P23" s="79"/>
      <c r="Q23" s="135" t="s">
        <v>46</v>
      </c>
    </row>
    <row r="24" ht="26.1" customHeight="1" spans="1:18">
      <c r="A24" s="50"/>
      <c r="B24" s="50"/>
      <c r="C24" s="153"/>
      <c r="D24" s="154"/>
      <c r="E24" s="155"/>
      <c r="F24" s="152">
        <f>O15</f>
        <v>753687</v>
      </c>
      <c r="G24" s="152"/>
      <c r="H24" s="32" t="s">
        <v>65</v>
      </c>
      <c r="I24" s="32"/>
      <c r="J24" s="32"/>
      <c r="K24" s="32"/>
      <c r="L24" s="32"/>
      <c r="M24" s="32"/>
      <c r="N24" s="32"/>
      <c r="O24" s="32"/>
      <c r="P24" s="79"/>
      <c r="R24" s="1"/>
    </row>
    <row r="25" ht="45" customHeight="1" spans="1:16">
      <c r="A25" s="8" t="s">
        <v>50</v>
      </c>
      <c r="B25" s="57"/>
      <c r="C25" s="58" t="s">
        <v>67</v>
      </c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117"/>
      <c r="P25" s="79"/>
    </row>
    <row r="26" ht="45" customHeight="1" spans="1:16">
      <c r="A26" s="47" t="s">
        <v>54</v>
      </c>
      <c r="B26" s="47"/>
      <c r="C26" s="60" t="s">
        <v>55</v>
      </c>
      <c r="D26" s="61"/>
      <c r="E26" s="61"/>
      <c r="F26" s="61"/>
      <c r="G26" s="61"/>
      <c r="H26" s="61"/>
      <c r="I26" s="61"/>
      <c r="J26" s="118"/>
      <c r="K26" s="118"/>
      <c r="L26" s="118"/>
      <c r="M26" s="118"/>
      <c r="N26" s="118"/>
      <c r="O26" s="119"/>
      <c r="P26" s="79"/>
    </row>
    <row r="27" ht="45" customHeight="1" spans="1:20">
      <c r="A27" s="47" t="s">
        <v>56</v>
      </c>
      <c r="B27" s="47"/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120"/>
      <c r="P27" s="79"/>
      <c r="T27" s="136"/>
    </row>
    <row r="28" ht="45" customHeight="1" spans="1:16">
      <c r="A28" s="47" t="s">
        <v>57</v>
      </c>
      <c r="B28" s="47"/>
      <c r="C28" s="64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121"/>
      <c r="P28" s="79"/>
    </row>
    <row r="29" ht="42" customHeight="1" spans="1:16">
      <c r="A29" s="47" t="s">
        <v>59</v>
      </c>
      <c r="B29" s="47"/>
      <c r="C29" s="66"/>
      <c r="D29" s="67"/>
      <c r="E29" s="67"/>
      <c r="F29" s="67"/>
      <c r="G29" s="68"/>
      <c r="H29" s="47" t="s">
        <v>60</v>
      </c>
      <c r="I29" s="47"/>
      <c r="J29" s="66"/>
      <c r="K29" s="67"/>
      <c r="L29" s="67"/>
      <c r="M29" s="67"/>
      <c r="N29" s="67"/>
      <c r="O29" s="68"/>
      <c r="P29" s="79"/>
    </row>
    <row r="31" spans="17:22">
      <c r="Q31" s="4"/>
      <c r="U31" s="4"/>
      <c r="V31" s="4"/>
    </row>
    <row r="32" spans="2:31">
      <c r="B32" s="1"/>
      <c r="D32" s="1"/>
      <c r="E32" s="1"/>
      <c r="F32" s="1"/>
      <c r="G32" s="1"/>
      <c r="I32" s="1"/>
      <c r="K32" s="1"/>
      <c r="L32" s="1"/>
      <c r="O32" s="1"/>
      <c r="Q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</row>
    <row r="33" s="4" customFormat="1"/>
    <row r="34" s="4" customFormat="1" spans="17:22">
      <c r="Q34" s="1"/>
      <c r="U34" s="1"/>
      <c r="V34" s="1"/>
    </row>
    <row r="35" s="4" customFormat="1" spans="17:31">
      <c r="Q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4:4">
      <c r="D36"/>
    </row>
  </sheetData>
  <mergeCells count="49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2:B22"/>
    <mergeCell ref="F23:G23"/>
    <mergeCell ref="H23:O23"/>
    <mergeCell ref="F24:G24"/>
    <mergeCell ref="H24:O24"/>
    <mergeCell ref="A25:B25"/>
    <mergeCell ref="C25:I25"/>
    <mergeCell ref="J25:O25"/>
    <mergeCell ref="A26:B26"/>
    <mergeCell ref="C26:O26"/>
    <mergeCell ref="A27:B27"/>
    <mergeCell ref="C27:O27"/>
    <mergeCell ref="A28:B28"/>
    <mergeCell ref="C28:O28"/>
    <mergeCell ref="A29:B29"/>
    <mergeCell ref="C29:G29"/>
    <mergeCell ref="H29:I29"/>
    <mergeCell ref="J29:O29"/>
    <mergeCell ref="A5:A6"/>
    <mergeCell ref="M12:M13"/>
    <mergeCell ref="M15:M16"/>
    <mergeCell ref="N12:N13"/>
    <mergeCell ref="N15:N16"/>
    <mergeCell ref="O12:O13"/>
    <mergeCell ref="O15:O16"/>
    <mergeCell ref="A23:B24"/>
    <mergeCell ref="C23:E24"/>
  </mergeCells>
  <printOptions horizontalCentered="1"/>
  <pageMargins left="0" right="0" top="0" bottom="0" header="0" footer="0"/>
  <pageSetup paperSize="9" scale="90" orientation="portrait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J39"/>
  <sheetViews>
    <sheetView topLeftCell="A4" workbookViewId="0">
      <selection activeCell="A4" sqref="$A1:$XFD1048576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7.5" style="6" customWidth="1"/>
    <col min="8" max="8" width="5.125" style="1" customWidth="1"/>
    <col min="9" max="9" width="9.75" style="6" customWidth="1"/>
    <col min="10" max="10" width="4.125" style="1" customWidth="1"/>
    <col min="11" max="11" width="9.75" style="6" customWidth="1"/>
    <col min="12" max="12" width="7.625" style="6" customWidth="1"/>
    <col min="13" max="14" width="5.5" style="1" customWidth="1"/>
    <col min="15" max="15" width="10.625" style="6" customWidth="1"/>
    <col min="16" max="16" width="11.125" style="1" customWidth="1"/>
    <col min="17" max="17" width="11" style="1" customWidth="1"/>
    <col min="18" max="18" width="12.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ht="24.95" customHeight="1" spans="1:1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9"/>
      <c r="Q1" s="33" t="s">
        <v>1</v>
      </c>
    </row>
    <row r="2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70"/>
      <c r="L2" s="57" t="s">
        <v>4</v>
      </c>
      <c r="M2" s="71"/>
      <c r="N2" s="72" t="s">
        <v>5</v>
      </c>
      <c r="O2" s="73"/>
      <c r="P2" s="74"/>
      <c r="Q2" s="74"/>
      <c r="R2" s="122"/>
      <c r="S2" s="122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ht="24.95" customHeight="1" spans="1:36">
      <c r="A3" s="8" t="s">
        <v>6</v>
      </c>
      <c r="B3" s="8"/>
      <c r="C3" s="11">
        <v>5774803.67</v>
      </c>
      <c r="D3" s="12"/>
      <c r="E3" s="12"/>
      <c r="F3" s="13"/>
      <c r="G3" s="14" t="s">
        <v>7</v>
      </c>
      <c r="H3" s="15" t="s">
        <v>8</v>
      </c>
      <c r="I3" s="75"/>
      <c r="J3" s="75"/>
      <c r="K3" s="76"/>
      <c r="L3" s="8" t="s">
        <v>9</v>
      </c>
      <c r="M3" s="8"/>
      <c r="N3" s="77" t="s">
        <v>10</v>
      </c>
      <c r="O3" s="78"/>
      <c r="P3" s="79"/>
      <c r="Q3" s="123" t="s">
        <v>5</v>
      </c>
      <c r="R3" s="124">
        <v>104</v>
      </c>
      <c r="S3" s="124">
        <v>4533</v>
      </c>
      <c r="T3" s="125" t="s">
        <v>11</v>
      </c>
      <c r="U3" s="126" t="s">
        <v>8</v>
      </c>
      <c r="V3" s="127">
        <v>5774803.67</v>
      </c>
      <c r="W3" s="128" t="s">
        <v>12</v>
      </c>
      <c r="X3" s="126" t="s">
        <v>13</v>
      </c>
      <c r="Y3" s="137" t="s">
        <v>14</v>
      </c>
      <c r="Z3" s="138" t="s">
        <v>15</v>
      </c>
      <c r="AA3" s="138" t="s">
        <v>16</v>
      </c>
      <c r="AB3" s="139" t="s">
        <v>17</v>
      </c>
      <c r="AC3" s="140" t="s">
        <v>18</v>
      </c>
      <c r="AD3" s="141"/>
      <c r="AE3" s="79"/>
      <c r="AF3" s="79"/>
      <c r="AG3" s="79"/>
      <c r="AH3" s="79"/>
      <c r="AI3" s="79"/>
      <c r="AJ3" s="79"/>
    </row>
    <row r="4" ht="24.95" customHeight="1" spans="1:20">
      <c r="A4" s="8" t="s">
        <v>19</v>
      </c>
      <c r="B4" s="8"/>
      <c r="C4" s="16">
        <v>5961459.44</v>
      </c>
      <c r="D4" s="17"/>
      <c r="E4" s="17"/>
      <c r="F4" s="18"/>
      <c r="G4" s="14" t="s">
        <v>20</v>
      </c>
      <c r="H4" s="15" t="s">
        <v>68</v>
      </c>
      <c r="I4" s="75"/>
      <c r="J4" s="75"/>
      <c r="K4" s="76"/>
      <c r="L4" s="8" t="s">
        <v>21</v>
      </c>
      <c r="M4" s="8"/>
      <c r="N4" s="80">
        <v>4533</v>
      </c>
      <c r="O4" s="81"/>
      <c r="P4" s="79"/>
      <c r="Q4" s="129"/>
      <c r="R4" s="1"/>
      <c r="S4" s="1"/>
      <c r="T4" s="1"/>
    </row>
    <row r="5" ht="24.95" customHeight="1" spans="1:16">
      <c r="A5" s="8" t="s">
        <v>22</v>
      </c>
      <c r="B5" s="8" t="s">
        <v>23</v>
      </c>
      <c r="C5" s="8"/>
      <c r="D5" s="8"/>
      <c r="E5" s="8" t="s">
        <v>24</v>
      </c>
      <c r="F5" s="8"/>
      <c r="G5" s="19" t="s">
        <v>25</v>
      </c>
      <c r="H5" s="8" t="s">
        <v>26</v>
      </c>
      <c r="I5" s="8"/>
      <c r="J5" s="8" t="s">
        <v>27</v>
      </c>
      <c r="K5" s="8"/>
      <c r="L5" s="8" t="s">
        <v>28</v>
      </c>
      <c r="M5" s="8"/>
      <c r="N5" s="82" t="s">
        <v>29</v>
      </c>
      <c r="O5" s="82"/>
      <c r="P5" s="79"/>
    </row>
    <row r="6" ht="24.95" customHeight="1" spans="1:18">
      <c r="A6" s="8"/>
      <c r="B6" s="20" t="s">
        <v>30</v>
      </c>
      <c r="C6" s="8" t="s">
        <v>31</v>
      </c>
      <c r="D6" s="19" t="s">
        <v>32</v>
      </c>
      <c r="E6" s="20" t="s">
        <v>30</v>
      </c>
      <c r="F6" s="19" t="s">
        <v>32</v>
      </c>
      <c r="G6" s="19" t="s">
        <v>32</v>
      </c>
      <c r="H6" s="8" t="s">
        <v>33</v>
      </c>
      <c r="I6" s="19" t="s">
        <v>32</v>
      </c>
      <c r="J6" s="8" t="s">
        <v>34</v>
      </c>
      <c r="K6" s="14" t="s">
        <v>32</v>
      </c>
      <c r="L6" s="19" t="s">
        <v>32</v>
      </c>
      <c r="M6" s="8" t="s">
        <v>35</v>
      </c>
      <c r="N6" s="82" t="s">
        <v>36</v>
      </c>
      <c r="O6" s="82" t="s">
        <v>32</v>
      </c>
      <c r="P6" s="79"/>
      <c r="R6" s="1"/>
    </row>
    <row r="7" s="2" customFormat="1" ht="56.25" customHeight="1" spans="1:20">
      <c r="A7" s="21">
        <v>1</v>
      </c>
      <c r="B7" s="22">
        <v>42975</v>
      </c>
      <c r="C7" s="23" t="s">
        <v>37</v>
      </c>
      <c r="D7" s="24">
        <v>1137636.32</v>
      </c>
      <c r="E7" s="25">
        <v>42933</v>
      </c>
      <c r="F7" s="24">
        <v>1137636.32</v>
      </c>
      <c r="G7" s="24"/>
      <c r="H7" s="26" t="s">
        <v>38</v>
      </c>
      <c r="I7" s="83">
        <f>ROUNDDOWN(C3*0.015,2)</f>
        <v>86622.05</v>
      </c>
      <c r="J7" s="84" t="s">
        <v>39</v>
      </c>
      <c r="K7" s="83">
        <v>101464.86</v>
      </c>
      <c r="L7" s="29">
        <v>500</v>
      </c>
      <c r="M7" s="19" t="s">
        <v>40</v>
      </c>
      <c r="N7" s="19" t="s">
        <v>41</v>
      </c>
      <c r="O7" s="85">
        <f>ROUNDUP(D7-I7-K7-L7-K8,2)</f>
        <v>948434.47</v>
      </c>
      <c r="P7" s="86"/>
      <c r="S7" s="130"/>
      <c r="T7" s="130"/>
    </row>
    <row r="8" s="2" customFormat="1" ht="24.95" customHeight="1" spans="1:20">
      <c r="A8" s="8"/>
      <c r="B8" s="27"/>
      <c r="C8" s="28"/>
      <c r="D8" s="29"/>
      <c r="E8" s="30"/>
      <c r="F8" s="29"/>
      <c r="G8" s="29"/>
      <c r="H8" s="31"/>
      <c r="I8" s="83"/>
      <c r="J8" s="8" t="s">
        <v>42</v>
      </c>
      <c r="K8" s="83">
        <v>614.94</v>
      </c>
      <c r="L8" s="29"/>
      <c r="M8" s="87"/>
      <c r="N8" s="88"/>
      <c r="O8" s="85"/>
      <c r="P8" s="86"/>
      <c r="S8" s="130"/>
      <c r="T8" s="130"/>
    </row>
    <row r="9" ht="24.95" customHeight="1" spans="1:18">
      <c r="A9" s="32"/>
      <c r="B9" s="33"/>
      <c r="C9" s="34"/>
      <c r="D9" s="35"/>
      <c r="E9" s="36"/>
      <c r="F9" s="35"/>
      <c r="G9" s="35"/>
      <c r="H9" s="37"/>
      <c r="I9" s="89"/>
      <c r="J9" s="90"/>
      <c r="K9" s="89"/>
      <c r="L9" s="44"/>
      <c r="M9" s="46"/>
      <c r="N9" s="46"/>
      <c r="O9" s="91"/>
      <c r="P9" s="79"/>
      <c r="R9" s="1"/>
    </row>
    <row r="10" ht="41" customHeight="1" spans="1:18">
      <c r="A10" s="21">
        <v>2</v>
      </c>
      <c r="B10" s="22">
        <v>43144</v>
      </c>
      <c r="C10" s="23" t="s">
        <v>37</v>
      </c>
      <c r="D10" s="24">
        <v>1796900</v>
      </c>
      <c r="E10" s="25">
        <v>43137</v>
      </c>
      <c r="F10" s="24">
        <v>1796900</v>
      </c>
      <c r="G10" s="24"/>
      <c r="H10" s="26" t="s">
        <v>61</v>
      </c>
      <c r="I10" s="83">
        <f>ROUNDDOWN(C8*0.015,2)</f>
        <v>0</v>
      </c>
      <c r="J10" s="84" t="s">
        <v>39</v>
      </c>
      <c r="K10" s="83">
        <v>102700</v>
      </c>
      <c r="L10" s="29">
        <v>0</v>
      </c>
      <c r="M10" s="19"/>
      <c r="N10" s="19" t="s">
        <v>62</v>
      </c>
      <c r="O10" s="14">
        <f>ROUNDUP(D10-I10-K10-L10-K11,2)</f>
        <v>1694200</v>
      </c>
      <c r="P10" s="79"/>
      <c r="R10" s="1"/>
    </row>
    <row r="11" ht="20" customHeight="1" spans="1:18">
      <c r="A11" s="32"/>
      <c r="B11" s="33"/>
      <c r="C11" s="34"/>
      <c r="D11" s="35"/>
      <c r="E11" s="36"/>
      <c r="F11" s="35"/>
      <c r="G11" s="35"/>
      <c r="H11" s="37"/>
      <c r="I11" s="89"/>
      <c r="J11" s="90"/>
      <c r="K11" s="89"/>
      <c r="L11" s="44"/>
      <c r="M11" s="46"/>
      <c r="N11" s="46"/>
      <c r="O11" s="91"/>
      <c r="P11" s="79"/>
      <c r="R11" s="1"/>
    </row>
    <row r="12" ht="30" customHeight="1" spans="1:18">
      <c r="A12" s="21">
        <v>3</v>
      </c>
      <c r="B12" s="22">
        <v>43498</v>
      </c>
      <c r="C12" s="23" t="s">
        <v>37</v>
      </c>
      <c r="D12" s="24">
        <v>568300</v>
      </c>
      <c r="E12" s="25">
        <v>43488</v>
      </c>
      <c r="F12" s="24">
        <v>1329600</v>
      </c>
      <c r="G12" s="24"/>
      <c r="H12" s="26" t="s">
        <v>61</v>
      </c>
      <c r="I12" s="83">
        <v>0</v>
      </c>
      <c r="J12" s="84" t="s">
        <v>39</v>
      </c>
      <c r="K12" s="83">
        <v>107094</v>
      </c>
      <c r="L12" s="92">
        <f>ROUNDUP(D12*1%,0)</f>
        <v>5683</v>
      </c>
      <c r="M12" s="93" t="s">
        <v>63</v>
      </c>
      <c r="N12" s="94" t="s">
        <v>62</v>
      </c>
      <c r="O12" s="95">
        <f>ROUNDUP(D12-I12-K12-L12-K13-L13,2)</f>
        <v>454523</v>
      </c>
      <c r="P12" s="79"/>
      <c r="R12" s="1"/>
    </row>
    <row r="13" ht="20" customHeight="1" spans="1:18">
      <c r="A13" s="21"/>
      <c r="B13" s="22"/>
      <c r="C13" s="23"/>
      <c r="D13" s="24"/>
      <c r="E13" s="25"/>
      <c r="F13" s="24"/>
      <c r="G13" s="24"/>
      <c r="H13" s="31"/>
      <c r="I13" s="83"/>
      <c r="J13" s="96" t="s">
        <v>64</v>
      </c>
      <c r="K13" s="83"/>
      <c r="L13" s="97">
        <v>1000</v>
      </c>
      <c r="M13" s="98"/>
      <c r="N13" s="99"/>
      <c r="O13" s="100"/>
      <c r="P13" s="79"/>
      <c r="R13" s="1"/>
    </row>
    <row r="14" ht="20" customHeight="1" spans="1:18">
      <c r="A14" s="21"/>
      <c r="B14" s="38"/>
      <c r="C14" s="23"/>
      <c r="D14" s="24"/>
      <c r="E14" s="25"/>
      <c r="F14" s="24"/>
      <c r="G14" s="24"/>
      <c r="H14" s="31"/>
      <c r="I14" s="83"/>
      <c r="J14" s="101"/>
      <c r="K14" s="83"/>
      <c r="L14" s="44"/>
      <c r="M14" s="46"/>
      <c r="N14" s="46"/>
      <c r="O14" s="91"/>
      <c r="P14" s="79"/>
      <c r="R14" s="1"/>
    </row>
    <row r="15" ht="31" customHeight="1" spans="1:16">
      <c r="A15" s="21">
        <v>4</v>
      </c>
      <c r="B15" s="22">
        <v>43565</v>
      </c>
      <c r="C15" s="23" t="s">
        <v>37</v>
      </c>
      <c r="D15" s="24">
        <v>761300</v>
      </c>
      <c r="E15" s="25"/>
      <c r="F15" s="24"/>
      <c r="G15" s="24"/>
      <c r="H15" s="26" t="s">
        <v>61</v>
      </c>
      <c r="I15" s="83">
        <v>0</v>
      </c>
      <c r="J15" s="84" t="s">
        <v>39</v>
      </c>
      <c r="K15" s="83">
        <v>0</v>
      </c>
      <c r="L15" s="92">
        <f>ROUNDUP(D15*1%,0)</f>
        <v>7613</v>
      </c>
      <c r="M15" s="93" t="s">
        <v>63</v>
      </c>
      <c r="N15" s="94" t="s">
        <v>62</v>
      </c>
      <c r="O15" s="95">
        <f>ROUNDUP(D15-I15-K15-L15-K16-L16,2)</f>
        <v>753687</v>
      </c>
      <c r="P15" s="79"/>
    </row>
    <row r="16" ht="20" customHeight="1" spans="1:18">
      <c r="A16" s="32"/>
      <c r="B16" s="39"/>
      <c r="C16" s="34"/>
      <c r="D16" s="35"/>
      <c r="E16" s="36"/>
      <c r="F16" s="35"/>
      <c r="G16" s="35"/>
      <c r="H16" s="37"/>
      <c r="I16" s="89"/>
      <c r="J16" s="102"/>
      <c r="K16" s="89"/>
      <c r="L16" s="103"/>
      <c r="M16" s="98"/>
      <c r="N16" s="99"/>
      <c r="O16" s="100"/>
      <c r="P16" s="79"/>
      <c r="Q16" s="131"/>
      <c r="R16" s="131"/>
    </row>
    <row r="17" ht="20" customHeight="1" spans="1:18">
      <c r="A17" s="32"/>
      <c r="B17" s="33" t="s">
        <v>1</v>
      </c>
      <c r="C17" s="34"/>
      <c r="D17" s="35"/>
      <c r="E17" s="36"/>
      <c r="F17" s="35"/>
      <c r="G17" s="35"/>
      <c r="H17" s="37"/>
      <c r="I17" s="89"/>
      <c r="J17" s="90"/>
      <c r="K17" s="89"/>
      <c r="L17" s="44"/>
      <c r="M17" s="46"/>
      <c r="N17" s="46"/>
      <c r="O17" s="91"/>
      <c r="P17" s="131" t="s">
        <v>69</v>
      </c>
      <c r="Q17" s="131" t="s">
        <v>70</v>
      </c>
      <c r="R17" s="147" t="s">
        <v>44</v>
      </c>
    </row>
    <row r="18" ht="33" customHeight="1" spans="1:18">
      <c r="A18" s="32">
        <v>5</v>
      </c>
      <c r="B18" s="39">
        <v>43852</v>
      </c>
      <c r="C18" s="34" t="s">
        <v>37</v>
      </c>
      <c r="D18" s="35">
        <v>1018300</v>
      </c>
      <c r="E18" s="36">
        <v>43844</v>
      </c>
      <c r="F18" s="35">
        <v>1697200</v>
      </c>
      <c r="G18" s="35"/>
      <c r="H18" s="40" t="s">
        <v>61</v>
      </c>
      <c r="I18" s="89">
        <v>0</v>
      </c>
      <c r="J18" s="142" t="s">
        <v>39</v>
      </c>
      <c r="K18" s="89">
        <v>935</v>
      </c>
      <c r="L18" s="92">
        <f>ROUNDUP(D18*1%,0)</f>
        <v>10183</v>
      </c>
      <c r="M18" s="93" t="s">
        <v>63</v>
      </c>
      <c r="N18" s="143" t="s">
        <v>62</v>
      </c>
      <c r="O18" s="144">
        <f>ROUNDUP(D18-I18-K18-L18-K19-L19,2)</f>
        <v>1006982</v>
      </c>
      <c r="P18" s="35">
        <v>375190</v>
      </c>
      <c r="Q18" s="35">
        <v>620500</v>
      </c>
      <c r="R18" s="35">
        <f>SUM(P18:Q18)</f>
        <v>995690</v>
      </c>
    </row>
    <row r="19" ht="20" customHeight="1" spans="1:18">
      <c r="A19" s="32"/>
      <c r="B19" s="39"/>
      <c r="C19" s="34"/>
      <c r="D19" s="35"/>
      <c r="E19" s="36"/>
      <c r="F19" s="35"/>
      <c r="G19" s="35"/>
      <c r="H19" s="37"/>
      <c r="I19" s="89"/>
      <c r="J19" s="145" t="s">
        <v>71</v>
      </c>
      <c r="K19" s="89"/>
      <c r="L19" s="103">
        <v>200</v>
      </c>
      <c r="M19" s="98"/>
      <c r="N19" s="111"/>
      <c r="O19" s="112"/>
      <c r="P19" s="146" t="s">
        <v>72</v>
      </c>
      <c r="Q19" s="148">
        <f>O18-R18</f>
        <v>11292</v>
      </c>
      <c r="R19" s="35">
        <v>995690</v>
      </c>
    </row>
    <row r="20" ht="20" customHeight="1" spans="1:16">
      <c r="A20" s="32"/>
      <c r="B20" s="39"/>
      <c r="C20" s="34"/>
      <c r="D20" s="35"/>
      <c r="E20" s="36"/>
      <c r="F20" s="35"/>
      <c r="G20" s="35"/>
      <c r="H20" s="37"/>
      <c r="I20" s="89"/>
      <c r="J20" s="102"/>
      <c r="K20" s="89"/>
      <c r="L20" s="103"/>
      <c r="M20" s="98"/>
      <c r="N20" s="111"/>
      <c r="O20" s="112"/>
      <c r="P20" s="79"/>
    </row>
    <row r="21" ht="20" customHeight="1" spans="1:16">
      <c r="A21" s="32"/>
      <c r="B21" s="39"/>
      <c r="C21" s="34"/>
      <c r="D21" s="35"/>
      <c r="E21" s="36"/>
      <c r="F21" s="35"/>
      <c r="G21" s="35"/>
      <c r="H21" s="37"/>
      <c r="I21" s="89"/>
      <c r="J21" s="102"/>
      <c r="K21" s="89"/>
      <c r="L21" s="103"/>
      <c r="M21" s="98"/>
      <c r="N21" s="111"/>
      <c r="O21" s="112"/>
      <c r="P21" s="79"/>
    </row>
    <row r="22" ht="20" customHeight="1" spans="1:16">
      <c r="A22" s="32"/>
      <c r="B22" s="39"/>
      <c r="C22" s="34"/>
      <c r="D22" s="35"/>
      <c r="E22" s="36"/>
      <c r="F22" s="35"/>
      <c r="G22" s="35"/>
      <c r="H22" s="37"/>
      <c r="I22" s="89"/>
      <c r="J22" s="102"/>
      <c r="K22" s="89"/>
      <c r="L22" s="103"/>
      <c r="M22" s="98"/>
      <c r="N22" s="111"/>
      <c r="O22" s="112"/>
      <c r="P22" s="79"/>
    </row>
    <row r="23" ht="20" customHeight="1" spans="1:16">
      <c r="A23" s="41"/>
      <c r="B23" s="42"/>
      <c r="C23" s="43"/>
      <c r="D23" s="44"/>
      <c r="E23" s="45"/>
      <c r="F23" s="44"/>
      <c r="G23" s="44"/>
      <c r="H23" s="46"/>
      <c r="I23" s="89"/>
      <c r="J23" s="41"/>
      <c r="K23" s="89"/>
      <c r="L23" s="44"/>
      <c r="M23" s="46"/>
      <c r="N23" s="46"/>
      <c r="O23" s="89"/>
      <c r="P23" s="79"/>
    </row>
    <row r="24" ht="20" customHeight="1" spans="1:31">
      <c r="A24" s="41"/>
      <c r="B24" s="42"/>
      <c r="C24" s="43"/>
      <c r="D24" s="44"/>
      <c r="E24" s="45"/>
      <c r="F24" s="44"/>
      <c r="G24" s="44"/>
      <c r="H24" s="46"/>
      <c r="I24" s="89"/>
      <c r="J24" s="41"/>
      <c r="K24" s="113" t="s">
        <v>73</v>
      </c>
      <c r="L24" s="44"/>
      <c r="M24" s="46"/>
      <c r="N24" s="46"/>
      <c r="O24" s="89"/>
      <c r="P24" s="79"/>
      <c r="Q24" s="134" t="e">
        <f>#REF!/C3</f>
        <v>#REF!</v>
      </c>
      <c r="W24" s="3"/>
      <c r="X24" s="3"/>
      <c r="Y24" s="3"/>
      <c r="Z24" s="3"/>
      <c r="AA24" s="3"/>
      <c r="AB24" s="3"/>
      <c r="AC24" s="3"/>
      <c r="AD24" s="3"/>
      <c r="AE24" s="3"/>
    </row>
    <row r="25" s="3" customFormat="1" ht="24.95" customHeight="1" spans="1:31">
      <c r="A25" s="47" t="s">
        <v>44</v>
      </c>
      <c r="B25" s="47"/>
      <c r="C25" s="48" t="s">
        <v>45</v>
      </c>
      <c r="D25" s="49">
        <f>SUM(D7:D24)</f>
        <v>5282436.32</v>
      </c>
      <c r="E25" s="48" t="s">
        <v>45</v>
      </c>
      <c r="F25" s="49">
        <f>SUM(F7:F24)</f>
        <v>5961336.32</v>
      </c>
      <c r="G25" s="49">
        <f>SUM(G7:G24)</f>
        <v>0</v>
      </c>
      <c r="H25" s="48" t="s">
        <v>45</v>
      </c>
      <c r="I25" s="49">
        <f>SUM(I7:I24)</f>
        <v>86622.05</v>
      </c>
      <c r="J25" s="48" t="s">
        <v>45</v>
      </c>
      <c r="K25" s="49">
        <f>SUM(K7:K24)</f>
        <v>312808.8</v>
      </c>
      <c r="L25" s="49">
        <f>SUM(L7:L24)</f>
        <v>25179</v>
      </c>
      <c r="M25" s="48" t="s">
        <v>45</v>
      </c>
      <c r="N25" s="48"/>
      <c r="O25" s="49">
        <f>SUM(O7:O24)</f>
        <v>4857826.47</v>
      </c>
      <c r="P25" s="114">
        <f>D25/C4</f>
        <v>0.886097837814024</v>
      </c>
      <c r="Q25" s="135" t="s">
        <v>46</v>
      </c>
      <c r="R25" s="4"/>
      <c r="S25" s="4"/>
      <c r="T25" s="4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ht="26.1" customHeight="1" spans="1:17">
      <c r="A26" s="50" t="s">
        <v>47</v>
      </c>
      <c r="B26" s="50"/>
      <c r="C26" s="51">
        <f>O18</f>
        <v>1006982</v>
      </c>
      <c r="D26" s="52"/>
      <c r="E26" s="52"/>
      <c r="F26" s="52"/>
      <c r="G26" s="52"/>
      <c r="H26" s="53"/>
      <c r="I26" s="115" t="s">
        <v>74</v>
      </c>
      <c r="J26" s="115"/>
      <c r="K26" s="116" t="s">
        <v>75</v>
      </c>
      <c r="L26" s="116"/>
      <c r="M26" s="116"/>
      <c r="N26" s="116"/>
      <c r="O26" s="116"/>
      <c r="P26" s="79"/>
      <c r="Q26" s="135" t="s">
        <v>46</v>
      </c>
    </row>
    <row r="27" ht="20" customHeight="1" spans="1:18">
      <c r="A27" s="50"/>
      <c r="B27" s="50"/>
      <c r="C27" s="54"/>
      <c r="D27" s="55"/>
      <c r="E27" s="55"/>
      <c r="F27" s="55"/>
      <c r="G27" s="55"/>
      <c r="H27" s="56"/>
      <c r="I27" s="115"/>
      <c r="J27" s="115"/>
      <c r="K27" s="116"/>
      <c r="L27" s="116"/>
      <c r="M27" s="116"/>
      <c r="N27" s="116"/>
      <c r="O27" s="116"/>
      <c r="P27" s="79"/>
      <c r="R27" s="1"/>
    </row>
    <row r="28" ht="45" customHeight="1" spans="1:16">
      <c r="A28" s="8" t="s">
        <v>50</v>
      </c>
      <c r="B28" s="57"/>
      <c r="C28" s="58" t="s">
        <v>76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117"/>
      <c r="P28" s="79"/>
    </row>
    <row r="29" ht="45" hidden="1" customHeight="1" spans="1:16">
      <c r="A29" s="47" t="s">
        <v>54</v>
      </c>
      <c r="B29" s="47"/>
      <c r="C29" s="60" t="s">
        <v>55</v>
      </c>
      <c r="D29" s="61"/>
      <c r="E29" s="61"/>
      <c r="F29" s="61"/>
      <c r="G29" s="61"/>
      <c r="H29" s="61"/>
      <c r="I29" s="61"/>
      <c r="J29" s="118"/>
      <c r="K29" s="118"/>
      <c r="L29" s="118"/>
      <c r="M29" s="118"/>
      <c r="N29" s="118"/>
      <c r="O29" s="119"/>
      <c r="P29" s="79"/>
    </row>
    <row r="30" ht="45" hidden="1" customHeight="1" spans="1:20">
      <c r="A30" s="47" t="s">
        <v>56</v>
      </c>
      <c r="B30" s="47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20"/>
      <c r="P30" s="79"/>
      <c r="T30" s="136"/>
    </row>
    <row r="31" ht="45" hidden="1" customHeight="1" spans="1:16">
      <c r="A31" s="47" t="s">
        <v>57</v>
      </c>
      <c r="B31" s="47"/>
      <c r="C31" s="6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121"/>
      <c r="P31" s="79"/>
    </row>
    <row r="32" ht="42" hidden="1" customHeight="1" spans="1:16">
      <c r="A32" s="47" t="s">
        <v>59</v>
      </c>
      <c r="B32" s="47"/>
      <c r="C32" s="66"/>
      <c r="D32" s="67"/>
      <c r="E32" s="67"/>
      <c r="F32" s="67"/>
      <c r="G32" s="68"/>
      <c r="H32" s="47" t="s">
        <v>60</v>
      </c>
      <c r="I32" s="47"/>
      <c r="J32" s="66"/>
      <c r="K32" s="67"/>
      <c r="L32" s="67"/>
      <c r="M32" s="67"/>
      <c r="N32" s="67"/>
      <c r="O32" s="68"/>
      <c r="P32" s="79"/>
    </row>
    <row r="33" spans="18:20">
      <c r="R33" s="1"/>
      <c r="S33" s="1"/>
      <c r="T33" s="1"/>
    </row>
    <row r="34" spans="17:27">
      <c r="Q34" s="4"/>
      <c r="U34" s="4"/>
      <c r="V34" s="4"/>
      <c r="W34" s="4"/>
      <c r="X34" s="4"/>
      <c r="Y34" s="4"/>
      <c r="Z34" s="4"/>
      <c r="AA34" s="4"/>
    </row>
    <row r="35" spans="2:31">
      <c r="B35" s="1"/>
      <c r="D35" s="1"/>
      <c r="E35" s="1"/>
      <c r="F35" s="1"/>
      <c r="G35" s="1"/>
      <c r="I35" s="1"/>
      <c r="K35" s="1"/>
      <c r="L35" s="1"/>
      <c r="O35" s="1"/>
      <c r="Q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="4" customFormat="1"/>
    <row r="37" s="4" customFormat="1" spans="17:22">
      <c r="Q37" s="1"/>
      <c r="U37" s="1"/>
      <c r="V37" s="1"/>
    </row>
    <row r="38" s="4" customFormat="1" spans="17:31">
      <c r="Q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4:4">
      <c r="D39"/>
    </row>
  </sheetData>
  <mergeCells count="49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A28:B28"/>
    <mergeCell ref="C28:O28"/>
    <mergeCell ref="A29:B29"/>
    <mergeCell ref="C29:O29"/>
    <mergeCell ref="A30:B30"/>
    <mergeCell ref="C30:O30"/>
    <mergeCell ref="A31:B31"/>
    <mergeCell ref="C31:O31"/>
    <mergeCell ref="A32:B32"/>
    <mergeCell ref="C32:G32"/>
    <mergeCell ref="H32:I32"/>
    <mergeCell ref="J32:O32"/>
    <mergeCell ref="A5:A6"/>
    <mergeCell ref="M12:M13"/>
    <mergeCell ref="M15:M16"/>
    <mergeCell ref="M18:M19"/>
    <mergeCell ref="N12:N13"/>
    <mergeCell ref="N15:N16"/>
    <mergeCell ref="N18:N19"/>
    <mergeCell ref="O12:O13"/>
    <mergeCell ref="O15:O16"/>
    <mergeCell ref="O18:O19"/>
    <mergeCell ref="A26:B27"/>
    <mergeCell ref="I26:J27"/>
    <mergeCell ref="K26:O27"/>
    <mergeCell ref="C26:H27"/>
  </mergeCells>
  <printOptions horizontalCentered="1"/>
  <pageMargins left="0" right="0" top="0" bottom="0" header="0" footer="0"/>
  <pageSetup paperSize="9" scale="90" orientation="portrait" horizontalDpi="600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9"/>
  <sheetViews>
    <sheetView tabSelected="1" workbookViewId="0">
      <selection activeCell="C2" sqref="C2:K2"/>
    </sheetView>
  </sheetViews>
  <sheetFormatPr defaultColWidth="9" defaultRowHeight="13.5"/>
  <cols>
    <col min="1" max="1" width="3.625" style="1" customWidth="1"/>
    <col min="2" max="2" width="6.625" style="5" customWidth="1"/>
    <col min="3" max="3" width="3.625" style="1" customWidth="1"/>
    <col min="4" max="4" width="11.375" style="6" customWidth="1"/>
    <col min="5" max="5" width="5.75" style="5" customWidth="1"/>
    <col min="6" max="6" width="11.375" style="6" customWidth="1"/>
    <col min="7" max="7" width="7.5" style="6" customWidth="1"/>
    <col min="8" max="8" width="5.125" style="1" customWidth="1"/>
    <col min="9" max="9" width="9.75" style="6" customWidth="1"/>
    <col min="10" max="10" width="4.125" style="1" customWidth="1"/>
    <col min="11" max="11" width="9.75" style="6" customWidth="1"/>
    <col min="12" max="12" width="7.625" style="6" customWidth="1"/>
    <col min="13" max="13" width="7.25" style="1" customWidth="1"/>
    <col min="14" max="14" width="11" style="1" customWidth="1"/>
    <col min="15" max="15" width="10.625" style="6" customWidth="1"/>
    <col min="16" max="16" width="11.125" style="1" customWidth="1"/>
    <col min="17" max="17" width="11" style="1" customWidth="1"/>
    <col min="18" max="18" width="12.5" style="4" customWidth="1"/>
    <col min="19" max="19" width="8.625" style="4" customWidth="1"/>
    <col min="20" max="20" width="23.75" style="4" customWidth="1"/>
    <col min="21" max="21" width="10.5" style="1" customWidth="1"/>
    <col min="22" max="22" width="11.875" style="1" customWidth="1"/>
    <col min="23" max="24" width="9" style="1"/>
    <col min="25" max="25" width="11.125" style="1" customWidth="1"/>
    <col min="26" max="26" width="11.25" style="1" customWidth="1"/>
    <col min="27" max="27" width="27" style="1" customWidth="1"/>
    <col min="28" max="28" width="21.375" style="1" customWidth="1"/>
    <col min="29" max="32" width="9" style="1"/>
    <col min="33" max="33" width="14.75" style="1" customWidth="1"/>
    <col min="34" max="16384" width="9" style="1"/>
  </cols>
  <sheetData>
    <row r="1" s="1" customFormat="1" ht="24.95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9"/>
      <c r="Q1" s="33" t="s">
        <v>1</v>
      </c>
      <c r="R1" s="4"/>
      <c r="S1" s="4"/>
      <c r="T1" s="4"/>
    </row>
    <row r="2" s="1" customFormat="1" ht="24.95" customHeight="1" spans="1:36">
      <c r="A2" s="8" t="s">
        <v>2</v>
      </c>
      <c r="B2" s="8"/>
      <c r="C2" s="9" t="s">
        <v>3</v>
      </c>
      <c r="D2" s="10"/>
      <c r="E2" s="10"/>
      <c r="F2" s="10"/>
      <c r="G2" s="10"/>
      <c r="H2" s="10"/>
      <c r="I2" s="10"/>
      <c r="J2" s="10"/>
      <c r="K2" s="70"/>
      <c r="L2" s="57" t="s">
        <v>4</v>
      </c>
      <c r="M2" s="71"/>
      <c r="N2" s="72" t="s">
        <v>5</v>
      </c>
      <c r="O2" s="73"/>
      <c r="P2" s="74"/>
      <c r="Q2" s="74"/>
      <c r="R2" s="122"/>
      <c r="S2" s="122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</row>
    <row r="3" s="1" customFormat="1" ht="24.95" customHeight="1" spans="1:36">
      <c r="A3" s="8" t="s">
        <v>6</v>
      </c>
      <c r="B3" s="8"/>
      <c r="C3" s="11">
        <v>5774803.67</v>
      </c>
      <c r="D3" s="12"/>
      <c r="E3" s="12"/>
      <c r="F3" s="13"/>
      <c r="G3" s="14" t="s">
        <v>7</v>
      </c>
      <c r="H3" s="15" t="s">
        <v>8</v>
      </c>
      <c r="I3" s="75"/>
      <c r="J3" s="75"/>
      <c r="K3" s="76"/>
      <c r="L3" s="8" t="s">
        <v>9</v>
      </c>
      <c r="M3" s="8"/>
      <c r="N3" s="77" t="s">
        <v>10</v>
      </c>
      <c r="O3" s="78"/>
      <c r="P3" s="79"/>
      <c r="Q3" s="123" t="s">
        <v>5</v>
      </c>
      <c r="R3" s="124">
        <v>104</v>
      </c>
      <c r="S3" s="124">
        <v>4533</v>
      </c>
      <c r="T3" s="125" t="s">
        <v>11</v>
      </c>
      <c r="U3" s="126" t="s">
        <v>8</v>
      </c>
      <c r="V3" s="127">
        <v>5774803.67</v>
      </c>
      <c r="W3" s="128" t="s">
        <v>12</v>
      </c>
      <c r="X3" s="126" t="s">
        <v>13</v>
      </c>
      <c r="Y3" s="137" t="s">
        <v>14</v>
      </c>
      <c r="Z3" s="138" t="s">
        <v>15</v>
      </c>
      <c r="AA3" s="138" t="s">
        <v>16</v>
      </c>
      <c r="AB3" s="139" t="s">
        <v>17</v>
      </c>
      <c r="AC3" s="140" t="s">
        <v>18</v>
      </c>
      <c r="AD3" s="141"/>
      <c r="AE3" s="79"/>
      <c r="AF3" s="79"/>
      <c r="AG3" s="79"/>
      <c r="AH3" s="79"/>
      <c r="AI3" s="79"/>
      <c r="AJ3" s="79"/>
    </row>
    <row r="4" s="1" customFormat="1" ht="24.95" customHeight="1" spans="1:17">
      <c r="A4" s="8" t="s">
        <v>19</v>
      </c>
      <c r="B4" s="8"/>
      <c r="C4" s="16">
        <v>5961459.44</v>
      </c>
      <c r="D4" s="17"/>
      <c r="E4" s="17"/>
      <c r="F4" s="18"/>
      <c r="G4" s="14" t="s">
        <v>20</v>
      </c>
      <c r="H4" s="15" t="s">
        <v>68</v>
      </c>
      <c r="I4" s="75"/>
      <c r="J4" s="75"/>
      <c r="K4" s="76"/>
      <c r="L4" s="8" t="s">
        <v>21</v>
      </c>
      <c r="M4" s="8"/>
      <c r="N4" s="80">
        <v>4533</v>
      </c>
      <c r="O4" s="81"/>
      <c r="P4" s="79"/>
      <c r="Q4" s="129"/>
    </row>
    <row r="5" s="1" customFormat="1" ht="24.95" customHeight="1" spans="1:20">
      <c r="A5" s="8" t="s">
        <v>22</v>
      </c>
      <c r="B5" s="8" t="s">
        <v>23</v>
      </c>
      <c r="C5" s="8"/>
      <c r="D5" s="8"/>
      <c r="E5" s="8" t="s">
        <v>24</v>
      </c>
      <c r="F5" s="8"/>
      <c r="G5" s="19" t="s">
        <v>25</v>
      </c>
      <c r="H5" s="8" t="s">
        <v>26</v>
      </c>
      <c r="I5" s="8"/>
      <c r="J5" s="8" t="s">
        <v>27</v>
      </c>
      <c r="K5" s="8"/>
      <c r="L5" s="8" t="s">
        <v>28</v>
      </c>
      <c r="M5" s="8"/>
      <c r="N5" s="82" t="s">
        <v>29</v>
      </c>
      <c r="O5" s="82"/>
      <c r="P5" s="79"/>
      <c r="R5" s="4"/>
      <c r="S5" s="4"/>
      <c r="T5" s="4"/>
    </row>
    <row r="6" s="1" customFormat="1" ht="24.95" customHeight="1" spans="1:20">
      <c r="A6" s="8"/>
      <c r="B6" s="20" t="s">
        <v>30</v>
      </c>
      <c r="C6" s="8" t="s">
        <v>31</v>
      </c>
      <c r="D6" s="19" t="s">
        <v>32</v>
      </c>
      <c r="E6" s="20" t="s">
        <v>30</v>
      </c>
      <c r="F6" s="19" t="s">
        <v>32</v>
      </c>
      <c r="G6" s="19" t="s">
        <v>32</v>
      </c>
      <c r="H6" s="8" t="s">
        <v>33</v>
      </c>
      <c r="I6" s="19" t="s">
        <v>32</v>
      </c>
      <c r="J6" s="8" t="s">
        <v>34</v>
      </c>
      <c r="K6" s="14" t="s">
        <v>32</v>
      </c>
      <c r="L6" s="19" t="s">
        <v>32</v>
      </c>
      <c r="M6" s="8" t="s">
        <v>35</v>
      </c>
      <c r="N6" s="82" t="s">
        <v>36</v>
      </c>
      <c r="O6" s="82" t="s">
        <v>32</v>
      </c>
      <c r="P6" s="79"/>
      <c r="S6" s="4"/>
      <c r="T6" s="4"/>
    </row>
    <row r="7" s="2" customFormat="1" ht="56.25" customHeight="1" spans="1:20">
      <c r="A7" s="21">
        <v>1</v>
      </c>
      <c r="B7" s="22">
        <v>42975</v>
      </c>
      <c r="C7" s="23" t="s">
        <v>37</v>
      </c>
      <c r="D7" s="24">
        <v>1137636.32</v>
      </c>
      <c r="E7" s="25">
        <v>42933</v>
      </c>
      <c r="F7" s="24">
        <v>1137636.32</v>
      </c>
      <c r="G7" s="24"/>
      <c r="H7" s="26" t="s">
        <v>38</v>
      </c>
      <c r="I7" s="83">
        <f>ROUNDDOWN(C3*0.015,2)</f>
        <v>86622.05</v>
      </c>
      <c r="J7" s="84" t="s">
        <v>39</v>
      </c>
      <c r="K7" s="83">
        <v>101464.86</v>
      </c>
      <c r="L7" s="29">
        <v>500</v>
      </c>
      <c r="M7" s="19" t="s">
        <v>40</v>
      </c>
      <c r="N7" s="19" t="s">
        <v>41</v>
      </c>
      <c r="O7" s="85">
        <f>ROUNDUP(D7-I7-K7-L7-K8,2)</f>
        <v>948434.47</v>
      </c>
      <c r="P7" s="86"/>
      <c r="S7" s="130"/>
      <c r="T7" s="130"/>
    </row>
    <row r="8" s="2" customFormat="1" ht="24.95" customHeight="1" spans="1:20">
      <c r="A8" s="8"/>
      <c r="B8" s="27"/>
      <c r="C8" s="28"/>
      <c r="D8" s="29"/>
      <c r="E8" s="30"/>
      <c r="F8" s="29"/>
      <c r="G8" s="29"/>
      <c r="H8" s="31"/>
      <c r="I8" s="83"/>
      <c r="J8" s="8" t="s">
        <v>42</v>
      </c>
      <c r="K8" s="83">
        <v>614.94</v>
      </c>
      <c r="L8" s="29"/>
      <c r="M8" s="87"/>
      <c r="N8" s="88"/>
      <c r="O8" s="85"/>
      <c r="P8" s="86"/>
      <c r="S8" s="130"/>
      <c r="T8" s="130"/>
    </row>
    <row r="9" s="1" customFormat="1" ht="24.95" customHeight="1" spans="1:20">
      <c r="A9" s="32"/>
      <c r="B9" s="33"/>
      <c r="C9" s="34"/>
      <c r="D9" s="35"/>
      <c r="E9" s="36"/>
      <c r="F9" s="35"/>
      <c r="G9" s="35"/>
      <c r="H9" s="37"/>
      <c r="I9" s="89"/>
      <c r="J9" s="90"/>
      <c r="K9" s="89"/>
      <c r="L9" s="44"/>
      <c r="M9" s="46"/>
      <c r="N9" s="46"/>
      <c r="O9" s="91"/>
      <c r="P9" s="79"/>
      <c r="S9" s="4"/>
      <c r="T9" s="4"/>
    </row>
    <row r="10" s="1" customFormat="1" ht="41" customHeight="1" spans="1:20">
      <c r="A10" s="21">
        <v>2</v>
      </c>
      <c r="B10" s="22">
        <v>43144</v>
      </c>
      <c r="C10" s="23" t="s">
        <v>37</v>
      </c>
      <c r="D10" s="24">
        <v>1796900</v>
      </c>
      <c r="E10" s="25">
        <v>43137</v>
      </c>
      <c r="F10" s="24">
        <v>1796900</v>
      </c>
      <c r="G10" s="24"/>
      <c r="H10" s="26" t="s">
        <v>61</v>
      </c>
      <c r="I10" s="83">
        <f>ROUNDDOWN(C8*0.015,2)</f>
        <v>0</v>
      </c>
      <c r="J10" s="84" t="s">
        <v>39</v>
      </c>
      <c r="K10" s="83">
        <v>102700</v>
      </c>
      <c r="L10" s="29">
        <v>0</v>
      </c>
      <c r="M10" s="19"/>
      <c r="N10" s="19" t="s">
        <v>62</v>
      </c>
      <c r="O10" s="14">
        <f>ROUNDUP(D10-I10-K10-L10-K11,2)</f>
        <v>1694200</v>
      </c>
      <c r="P10" s="79"/>
      <c r="S10" s="4"/>
      <c r="T10" s="4"/>
    </row>
    <row r="11" s="1" customFormat="1" ht="20" customHeight="1" spans="1:20">
      <c r="A11" s="32"/>
      <c r="B11" s="33"/>
      <c r="C11" s="34"/>
      <c r="D11" s="35"/>
      <c r="E11" s="36"/>
      <c r="F11" s="35"/>
      <c r="G11" s="35"/>
      <c r="H11" s="37"/>
      <c r="I11" s="89"/>
      <c r="J11" s="90"/>
      <c r="K11" s="89"/>
      <c r="L11" s="44"/>
      <c r="M11" s="46"/>
      <c r="N11" s="46"/>
      <c r="O11" s="91"/>
      <c r="P11" s="79"/>
      <c r="S11" s="4"/>
      <c r="T11" s="4"/>
    </row>
    <row r="12" s="1" customFormat="1" ht="30" customHeight="1" spans="1:20">
      <c r="A12" s="21">
        <v>3</v>
      </c>
      <c r="B12" s="22">
        <v>43498</v>
      </c>
      <c r="C12" s="23" t="s">
        <v>37</v>
      </c>
      <c r="D12" s="24">
        <v>568300</v>
      </c>
      <c r="E12" s="25">
        <v>43488</v>
      </c>
      <c r="F12" s="24">
        <v>1329600</v>
      </c>
      <c r="G12" s="24"/>
      <c r="H12" s="26" t="s">
        <v>61</v>
      </c>
      <c r="I12" s="83">
        <v>0</v>
      </c>
      <c r="J12" s="84" t="s">
        <v>39</v>
      </c>
      <c r="K12" s="83">
        <v>107094</v>
      </c>
      <c r="L12" s="92">
        <f>ROUNDUP(D12*1%,0)</f>
        <v>5683</v>
      </c>
      <c r="M12" s="93" t="s">
        <v>63</v>
      </c>
      <c r="N12" s="94" t="s">
        <v>62</v>
      </c>
      <c r="O12" s="95">
        <f>ROUNDUP(D12-I12-K12-L12-K13-L13,2)</f>
        <v>454523</v>
      </c>
      <c r="P12" s="79"/>
      <c r="S12" s="4"/>
      <c r="T12" s="4"/>
    </row>
    <row r="13" s="1" customFormat="1" ht="20" customHeight="1" spans="1:20">
      <c r="A13" s="21"/>
      <c r="B13" s="22"/>
      <c r="C13" s="23"/>
      <c r="D13" s="24"/>
      <c r="E13" s="25"/>
      <c r="F13" s="24"/>
      <c r="G13" s="24"/>
      <c r="H13" s="31"/>
      <c r="I13" s="83"/>
      <c r="J13" s="96" t="s">
        <v>64</v>
      </c>
      <c r="K13" s="83"/>
      <c r="L13" s="97">
        <v>1000</v>
      </c>
      <c r="M13" s="98"/>
      <c r="N13" s="99"/>
      <c r="O13" s="100"/>
      <c r="P13" s="79"/>
      <c r="S13" s="4"/>
      <c r="T13" s="4"/>
    </row>
    <row r="14" s="1" customFormat="1" ht="20" customHeight="1" spans="1:20">
      <c r="A14" s="21"/>
      <c r="B14" s="38"/>
      <c r="C14" s="23"/>
      <c r="D14" s="24"/>
      <c r="E14" s="25"/>
      <c r="F14" s="24"/>
      <c r="G14" s="24"/>
      <c r="H14" s="31"/>
      <c r="I14" s="83"/>
      <c r="J14" s="101"/>
      <c r="K14" s="83"/>
      <c r="L14" s="44"/>
      <c r="M14" s="46"/>
      <c r="N14" s="46"/>
      <c r="O14" s="91"/>
      <c r="P14" s="79"/>
      <c r="S14" s="4"/>
      <c r="T14" s="4"/>
    </row>
    <row r="15" s="1" customFormat="1" ht="31" customHeight="1" spans="1:20">
      <c r="A15" s="21">
        <v>4</v>
      </c>
      <c r="B15" s="22">
        <v>43565</v>
      </c>
      <c r="C15" s="23" t="s">
        <v>37</v>
      </c>
      <c r="D15" s="24">
        <v>761300</v>
      </c>
      <c r="E15" s="25"/>
      <c r="F15" s="24"/>
      <c r="G15" s="24"/>
      <c r="H15" s="26" t="s">
        <v>61</v>
      </c>
      <c r="I15" s="83">
        <v>0</v>
      </c>
      <c r="J15" s="84" t="s">
        <v>39</v>
      </c>
      <c r="K15" s="83">
        <v>0</v>
      </c>
      <c r="L15" s="92">
        <f>ROUNDUP(D15*1%,0)</f>
        <v>7613</v>
      </c>
      <c r="M15" s="93" t="s">
        <v>63</v>
      </c>
      <c r="N15" s="94" t="s">
        <v>62</v>
      </c>
      <c r="O15" s="95">
        <f>ROUNDUP(D15-I15-K15-L15-K16-L16,2)</f>
        <v>753687</v>
      </c>
      <c r="P15" s="79"/>
      <c r="R15" s="4"/>
      <c r="S15" s="4"/>
      <c r="T15" s="4"/>
    </row>
    <row r="16" s="1" customFormat="1" ht="20" customHeight="1" spans="1:20">
      <c r="A16" s="32"/>
      <c r="B16" s="39"/>
      <c r="C16" s="34"/>
      <c r="D16" s="35"/>
      <c r="E16" s="36"/>
      <c r="F16" s="35"/>
      <c r="G16" s="35"/>
      <c r="H16" s="37"/>
      <c r="I16" s="89"/>
      <c r="J16" s="102"/>
      <c r="K16" s="89"/>
      <c r="L16" s="103"/>
      <c r="M16" s="98"/>
      <c r="N16" s="99"/>
      <c r="O16" s="100"/>
      <c r="P16" s="79"/>
      <c r="Q16" s="131"/>
      <c r="R16" s="131"/>
      <c r="S16" s="4"/>
      <c r="T16" s="4"/>
    </row>
    <row r="17" s="1" customFormat="1" ht="20" customHeight="1" spans="1:20">
      <c r="A17" s="32"/>
      <c r="B17" s="33"/>
      <c r="C17" s="34"/>
      <c r="D17" s="35"/>
      <c r="E17" s="36"/>
      <c r="F17" s="35"/>
      <c r="G17" s="35"/>
      <c r="H17" s="37"/>
      <c r="I17" s="89"/>
      <c r="J17" s="90"/>
      <c r="K17" s="89"/>
      <c r="L17" s="44"/>
      <c r="M17" s="46"/>
      <c r="N17" s="46"/>
      <c r="O17" s="91"/>
      <c r="P17" s="104" t="s">
        <v>69</v>
      </c>
      <c r="Q17" s="104" t="s">
        <v>70</v>
      </c>
      <c r="R17" s="132" t="s">
        <v>44</v>
      </c>
      <c r="S17" s="4"/>
      <c r="T17" s="4"/>
    </row>
    <row r="18" s="1" customFormat="1" ht="33" customHeight="1" spans="1:20">
      <c r="A18" s="21">
        <v>5</v>
      </c>
      <c r="B18" s="22">
        <v>43852</v>
      </c>
      <c r="C18" s="23" t="s">
        <v>37</v>
      </c>
      <c r="D18" s="24">
        <v>1018300</v>
      </c>
      <c r="E18" s="25">
        <v>43844</v>
      </c>
      <c r="F18" s="24">
        <v>1697200</v>
      </c>
      <c r="G18" s="24"/>
      <c r="H18" s="26" t="s">
        <v>61</v>
      </c>
      <c r="I18" s="83">
        <v>0</v>
      </c>
      <c r="J18" s="84" t="s">
        <v>39</v>
      </c>
      <c r="K18" s="83">
        <v>935</v>
      </c>
      <c r="L18" s="105">
        <f>ROUNDUP(D18*1%,0)</f>
        <v>10183</v>
      </c>
      <c r="M18" s="106" t="s">
        <v>63</v>
      </c>
      <c r="N18" s="94" t="s">
        <v>62</v>
      </c>
      <c r="O18" s="95">
        <v>995690</v>
      </c>
      <c r="P18" s="24">
        <v>375190</v>
      </c>
      <c r="Q18" s="24">
        <v>620500</v>
      </c>
      <c r="R18" s="24">
        <f>SUM(P18:Q18)</f>
        <v>995690</v>
      </c>
      <c r="S18" s="4"/>
      <c r="T18" s="4"/>
    </row>
    <row r="19" s="1" customFormat="1" ht="20" customHeight="1" spans="1:20">
      <c r="A19" s="21"/>
      <c r="B19" s="22"/>
      <c r="C19" s="23"/>
      <c r="D19" s="24"/>
      <c r="E19" s="25"/>
      <c r="F19" s="24"/>
      <c r="G19" s="24"/>
      <c r="H19" s="31"/>
      <c r="I19" s="83"/>
      <c r="J19" s="107" t="s">
        <v>71</v>
      </c>
      <c r="K19" s="83"/>
      <c r="L19" s="97">
        <v>200</v>
      </c>
      <c r="M19" s="108"/>
      <c r="N19" s="99"/>
      <c r="O19" s="100"/>
      <c r="P19" s="109" t="s">
        <v>72</v>
      </c>
      <c r="Q19" s="133">
        <f>O18-R18</f>
        <v>0</v>
      </c>
      <c r="R19" s="24">
        <v>995690</v>
      </c>
      <c r="S19" s="4"/>
      <c r="T19" s="4"/>
    </row>
    <row r="20" s="1" customFormat="1" ht="34" customHeight="1" spans="1:20">
      <c r="A20" s="32">
        <v>6</v>
      </c>
      <c r="B20" s="39">
        <v>44237</v>
      </c>
      <c r="C20" s="34" t="s">
        <v>37</v>
      </c>
      <c r="D20" s="35">
        <v>203700</v>
      </c>
      <c r="E20" s="36"/>
      <c r="F20" s="35"/>
      <c r="G20" s="35"/>
      <c r="H20" s="40">
        <v>0.015</v>
      </c>
      <c r="I20" s="89">
        <v>2800</v>
      </c>
      <c r="J20" s="102"/>
      <c r="K20" s="89">
        <v>0</v>
      </c>
      <c r="L20" s="103">
        <v>-23479</v>
      </c>
      <c r="M20" s="110" t="s">
        <v>63</v>
      </c>
      <c r="N20" s="111"/>
      <c r="O20" s="112"/>
      <c r="P20" s="79"/>
      <c r="R20" s="4"/>
      <c r="S20" s="4"/>
      <c r="T20" s="4"/>
    </row>
    <row r="21" s="1" customFormat="1" ht="30" customHeight="1" spans="1:20">
      <c r="A21" s="32"/>
      <c r="B21" s="39"/>
      <c r="C21" s="34"/>
      <c r="D21" s="35"/>
      <c r="E21" s="36"/>
      <c r="F21" s="35"/>
      <c r="G21" s="35"/>
      <c r="H21" s="37"/>
      <c r="I21" s="89"/>
      <c r="J21" s="102"/>
      <c r="K21" s="89"/>
      <c r="L21" s="103">
        <v>200</v>
      </c>
      <c r="M21" s="110" t="s">
        <v>77</v>
      </c>
      <c r="N21" s="111" t="s">
        <v>78</v>
      </c>
      <c r="O21" s="112">
        <v>234971</v>
      </c>
      <c r="P21" s="79"/>
      <c r="R21" s="4"/>
      <c r="S21" s="4"/>
      <c r="T21" s="4"/>
    </row>
    <row r="22" s="1" customFormat="1" ht="30" customHeight="1" spans="1:20">
      <c r="A22" s="32"/>
      <c r="B22" s="39"/>
      <c r="C22" s="34"/>
      <c r="D22" s="35"/>
      <c r="E22" s="36"/>
      <c r="F22" s="35"/>
      <c r="G22" s="35"/>
      <c r="H22" s="37"/>
      <c r="I22" s="89"/>
      <c r="J22" s="102"/>
      <c r="K22" s="89"/>
      <c r="L22" s="103">
        <v>500</v>
      </c>
      <c r="M22" s="110" t="s">
        <v>79</v>
      </c>
      <c r="N22" s="111"/>
      <c r="O22" s="112"/>
      <c r="P22" s="79"/>
      <c r="R22" s="4"/>
      <c r="S22" s="4"/>
      <c r="T22" s="4"/>
    </row>
    <row r="23" s="1" customFormat="1" ht="20" customHeight="1" spans="1:20">
      <c r="A23" s="41"/>
      <c r="B23" s="42"/>
      <c r="C23" s="43"/>
      <c r="D23" s="44"/>
      <c r="E23" s="45"/>
      <c r="F23" s="44"/>
      <c r="G23" s="44"/>
      <c r="H23" s="46"/>
      <c r="I23" s="89"/>
      <c r="J23" s="41"/>
      <c r="K23" s="89"/>
      <c r="L23" s="44"/>
      <c r="M23" s="46"/>
      <c r="N23" s="46"/>
      <c r="O23" s="89"/>
      <c r="P23" s="79"/>
      <c r="R23" s="4"/>
      <c r="S23" s="4"/>
      <c r="T23" s="4"/>
    </row>
    <row r="24" s="1" customFormat="1" ht="20" customHeight="1" spans="1:31">
      <c r="A24" s="41"/>
      <c r="B24" s="42"/>
      <c r="C24" s="43"/>
      <c r="D24" s="44"/>
      <c r="E24" s="45"/>
      <c r="F24" s="44"/>
      <c r="G24" s="44"/>
      <c r="H24" s="46"/>
      <c r="I24" s="89"/>
      <c r="J24" s="41"/>
      <c r="K24" s="113"/>
      <c r="L24" s="44"/>
      <c r="M24" s="46"/>
      <c r="N24" s="46"/>
      <c r="O24" s="89"/>
      <c r="P24" s="79"/>
      <c r="Q24" s="134" t="e">
        <f>#REF!/C3</f>
        <v>#REF!</v>
      </c>
      <c r="R24" s="4"/>
      <c r="S24" s="4"/>
      <c r="T24" s="4"/>
      <c r="W24" s="3"/>
      <c r="X24" s="3"/>
      <c r="Y24" s="3"/>
      <c r="Z24" s="3"/>
      <c r="AA24" s="3"/>
      <c r="AB24" s="3"/>
      <c r="AC24" s="3"/>
      <c r="AD24" s="3"/>
      <c r="AE24" s="3"/>
    </row>
    <row r="25" s="3" customFormat="1" ht="24.95" customHeight="1" spans="1:31">
      <c r="A25" s="47" t="s">
        <v>44</v>
      </c>
      <c r="B25" s="47"/>
      <c r="C25" s="48" t="s">
        <v>45</v>
      </c>
      <c r="D25" s="49">
        <f t="shared" ref="D25:G25" si="0">SUM(D7:D24)</f>
        <v>5486136.32</v>
      </c>
      <c r="E25" s="48" t="s">
        <v>45</v>
      </c>
      <c r="F25" s="49">
        <f t="shared" si="0"/>
        <v>5961336.32</v>
      </c>
      <c r="G25" s="49">
        <f t="shared" si="0"/>
        <v>0</v>
      </c>
      <c r="H25" s="48" t="s">
        <v>45</v>
      </c>
      <c r="I25" s="49">
        <f t="shared" ref="I25:L25" si="1">SUM(I7:I24)</f>
        <v>89422.05</v>
      </c>
      <c r="J25" s="48" t="s">
        <v>45</v>
      </c>
      <c r="K25" s="49">
        <f t="shared" si="1"/>
        <v>312808.8</v>
      </c>
      <c r="L25" s="49">
        <f t="shared" si="1"/>
        <v>2400</v>
      </c>
      <c r="M25" s="48" t="s">
        <v>45</v>
      </c>
      <c r="N25" s="48"/>
      <c r="O25" s="49">
        <f>SUM(O7:O24)</f>
        <v>5081505.47</v>
      </c>
      <c r="P25" s="114">
        <f>D25-I25-K25-L25-O25</f>
        <v>0</v>
      </c>
      <c r="Q25" s="135" t="s">
        <v>46</v>
      </c>
      <c r="R25" s="4"/>
      <c r="S25" s="4"/>
      <c r="T25" s="4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="1" customFormat="1" ht="26.1" customHeight="1" spans="1:20">
      <c r="A26" s="50" t="s">
        <v>47</v>
      </c>
      <c r="B26" s="50"/>
      <c r="C26" s="51">
        <v>234971</v>
      </c>
      <c r="D26" s="52"/>
      <c r="E26" s="52"/>
      <c r="F26" s="52"/>
      <c r="G26" s="52"/>
      <c r="H26" s="53"/>
      <c r="I26" s="115" t="s">
        <v>74</v>
      </c>
      <c r="J26" s="115"/>
      <c r="K26" s="116" t="s">
        <v>75</v>
      </c>
      <c r="L26" s="116"/>
      <c r="M26" s="116"/>
      <c r="N26" s="116"/>
      <c r="O26" s="116"/>
      <c r="P26" s="79"/>
      <c r="Q26" s="135" t="s">
        <v>46</v>
      </c>
      <c r="R26" s="4"/>
      <c r="S26" s="4"/>
      <c r="T26" s="4"/>
    </row>
    <row r="27" s="1" customFormat="1" ht="20" customHeight="1" spans="1:20">
      <c r="A27" s="50"/>
      <c r="B27" s="50"/>
      <c r="C27" s="54"/>
      <c r="D27" s="55"/>
      <c r="E27" s="55"/>
      <c r="F27" s="55"/>
      <c r="G27" s="55"/>
      <c r="H27" s="56"/>
      <c r="I27" s="115"/>
      <c r="J27" s="115"/>
      <c r="K27" s="116"/>
      <c r="L27" s="116"/>
      <c r="M27" s="116"/>
      <c r="N27" s="116"/>
      <c r="O27" s="116"/>
      <c r="P27" s="79"/>
      <c r="S27" s="4"/>
      <c r="T27" s="4"/>
    </row>
    <row r="28" s="1" customFormat="1" ht="45" customHeight="1" spans="1:20">
      <c r="A28" s="8" t="s">
        <v>50</v>
      </c>
      <c r="B28" s="57"/>
      <c r="C28" s="58" t="s">
        <v>80</v>
      </c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117"/>
      <c r="P28" s="79">
        <f>D25-I25-K25-L25-O25</f>
        <v>0</v>
      </c>
      <c r="R28" s="4"/>
      <c r="S28" s="4"/>
      <c r="T28" s="4"/>
    </row>
    <row r="29" s="1" customFormat="1" ht="45" hidden="1" customHeight="1" spans="1:20">
      <c r="A29" s="47" t="s">
        <v>54</v>
      </c>
      <c r="B29" s="47"/>
      <c r="C29" s="60" t="s">
        <v>55</v>
      </c>
      <c r="D29" s="61"/>
      <c r="E29" s="61"/>
      <c r="F29" s="61"/>
      <c r="G29" s="61"/>
      <c r="H29" s="61"/>
      <c r="I29" s="61"/>
      <c r="J29" s="118"/>
      <c r="K29" s="118"/>
      <c r="L29" s="118"/>
      <c r="M29" s="118"/>
      <c r="N29" s="118"/>
      <c r="O29" s="119"/>
      <c r="P29" s="79"/>
      <c r="R29" s="4"/>
      <c r="S29" s="4"/>
      <c r="T29" s="4"/>
    </row>
    <row r="30" s="1" customFormat="1" ht="45" hidden="1" customHeight="1" spans="1:20">
      <c r="A30" s="47" t="s">
        <v>56</v>
      </c>
      <c r="B30" s="47"/>
      <c r="C30" s="62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120"/>
      <c r="P30" s="79"/>
      <c r="R30" s="4"/>
      <c r="S30" s="4"/>
      <c r="T30" s="136"/>
    </row>
    <row r="31" s="1" customFormat="1" ht="45" hidden="1" customHeight="1" spans="1:20">
      <c r="A31" s="47" t="s">
        <v>57</v>
      </c>
      <c r="B31" s="47"/>
      <c r="C31" s="64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121"/>
      <c r="P31" s="79"/>
      <c r="R31" s="4"/>
      <c r="S31" s="4"/>
      <c r="T31" s="4"/>
    </row>
    <row r="32" s="1" customFormat="1" ht="42" hidden="1" customHeight="1" spans="1:20">
      <c r="A32" s="47" t="s">
        <v>59</v>
      </c>
      <c r="B32" s="47"/>
      <c r="C32" s="66"/>
      <c r="D32" s="67"/>
      <c r="E32" s="67"/>
      <c r="F32" s="67"/>
      <c r="G32" s="68"/>
      <c r="H32" s="47" t="s">
        <v>60</v>
      </c>
      <c r="I32" s="47"/>
      <c r="J32" s="66"/>
      <c r="K32" s="67"/>
      <c r="L32" s="67"/>
      <c r="M32" s="67"/>
      <c r="N32" s="67"/>
      <c r="O32" s="68"/>
      <c r="P32" s="79"/>
      <c r="R32" s="4"/>
      <c r="S32" s="4"/>
      <c r="T32" s="4"/>
    </row>
    <row r="33" s="1" customFormat="1" ht="11.25" spans="2:15">
      <c r="B33" s="5"/>
      <c r="D33" s="6"/>
      <c r="E33" s="5"/>
      <c r="F33" s="6"/>
      <c r="G33" s="6"/>
      <c r="I33" s="6"/>
      <c r="K33" s="6"/>
      <c r="L33" s="6"/>
      <c r="O33" s="6"/>
    </row>
    <row r="34" s="1" customFormat="1" spans="2:27">
      <c r="B34" s="5"/>
      <c r="D34" s="6"/>
      <c r="E34" s="5"/>
      <c r="F34" s="6"/>
      <c r="G34" s="6"/>
      <c r="I34" s="6"/>
      <c r="K34" s="6"/>
      <c r="L34" s="6"/>
      <c r="O34" s="6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="1" customFormat="1" spans="17:31"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</row>
    <row r="36" s="4" customFormat="1"/>
    <row r="37" s="4" customFormat="1" spans="17:22">
      <c r="Q37" s="1"/>
      <c r="U37" s="1"/>
      <c r="V37" s="1"/>
    </row>
    <row r="38" s="4" customFormat="1" spans="17:31">
      <c r="Q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="1" customFormat="1" spans="2:20">
      <c r="B39" s="5"/>
      <c r="D39"/>
      <c r="E39" s="5"/>
      <c r="F39" s="6"/>
      <c r="G39" s="6"/>
      <c r="I39" s="6"/>
      <c r="K39" s="6"/>
      <c r="L39" s="6"/>
      <c r="O39" s="6"/>
      <c r="R39" s="4"/>
      <c r="S39" s="4"/>
      <c r="T39" s="4"/>
    </row>
  </sheetData>
  <mergeCells count="49">
    <mergeCell ref="A1:O1"/>
    <mergeCell ref="A2:B2"/>
    <mergeCell ref="C2:K2"/>
    <mergeCell ref="L2:M2"/>
    <mergeCell ref="N2:O2"/>
    <mergeCell ref="R2:S2"/>
    <mergeCell ref="A3:B3"/>
    <mergeCell ref="C3:F3"/>
    <mergeCell ref="H3:K3"/>
    <mergeCell ref="L3:M3"/>
    <mergeCell ref="N3:O3"/>
    <mergeCell ref="A4:B4"/>
    <mergeCell ref="C4:F4"/>
    <mergeCell ref="H4:K4"/>
    <mergeCell ref="L4:M4"/>
    <mergeCell ref="N4:O4"/>
    <mergeCell ref="B5:D5"/>
    <mergeCell ref="E5:F5"/>
    <mergeCell ref="H5:I5"/>
    <mergeCell ref="J5:K5"/>
    <mergeCell ref="L5:M5"/>
    <mergeCell ref="N5:O5"/>
    <mergeCell ref="A25:B25"/>
    <mergeCell ref="A28:B28"/>
    <mergeCell ref="C28:O28"/>
    <mergeCell ref="A29:B29"/>
    <mergeCell ref="C29:O29"/>
    <mergeCell ref="A30:B30"/>
    <mergeCell ref="C30:O30"/>
    <mergeCell ref="A31:B31"/>
    <mergeCell ref="C31:O31"/>
    <mergeCell ref="A32:B32"/>
    <mergeCell ref="C32:G32"/>
    <mergeCell ref="H32:I32"/>
    <mergeCell ref="J32:O32"/>
    <mergeCell ref="A5:A6"/>
    <mergeCell ref="M12:M13"/>
    <mergeCell ref="M15:M16"/>
    <mergeCell ref="M18:M19"/>
    <mergeCell ref="N12:N13"/>
    <mergeCell ref="N15:N16"/>
    <mergeCell ref="N18:N19"/>
    <mergeCell ref="O12:O13"/>
    <mergeCell ref="O15:O16"/>
    <mergeCell ref="O18:O19"/>
    <mergeCell ref="A26:B27"/>
    <mergeCell ref="I26:J27"/>
    <mergeCell ref="C26:H27"/>
    <mergeCell ref="K26:O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4533-1</vt:lpstr>
      <vt:lpstr>4533-1 (2)</vt:lpstr>
      <vt:lpstr>4533-1 (3)</vt:lpstr>
      <vt:lpstr>4533- (4)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婷婷</cp:lastModifiedBy>
  <dcterms:created xsi:type="dcterms:W3CDTF">2017-01-21T06:29:00Z</dcterms:created>
  <cp:lastPrinted>2017-09-05T06:26:00Z</cp:lastPrinted>
  <dcterms:modified xsi:type="dcterms:W3CDTF">2022-10-13T05:48:31Z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3B68A6DB0DBF4C52A8C2DE520CA519C7</vt:lpwstr>
  </property>
</Properties>
</file>